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\OneDrive - Universidad Hispanoamericana\Universidad\Progra 4\ProyectoFinal\finalP4\Proyecto Final\ProyectoFinalProgramacionIV\"/>
    </mc:Choice>
  </mc:AlternateContent>
  <xr:revisionPtr revIDLastSave="7" documentId="13_ncr:1_{FE2C7DB2-3A00-4240-9572-7BEADF86A92B}" xr6:coauthVersionLast="43" xr6:coauthVersionMax="43" xr10:uidLastSave="{6C83292B-DEF4-4FC5-9F91-BD1D235C387D}"/>
  <bookViews>
    <workbookView xWindow="-120" yWindow="-120" windowWidth="20730" windowHeight="11160" tabRatio="671" xr2:uid="{00000000-000D-0000-FFFF-FFFF00000000}"/>
  </bookViews>
  <sheets>
    <sheet name="Hoja1" sheetId="18" r:id="rId1"/>
    <sheet name="Hoja2" sheetId="19" r:id="rId2"/>
    <sheet name="Pilar de Calidad" sheetId="21" r:id="rId3"/>
    <sheet name="Hoja3" sheetId="20" r:id="rId4"/>
    <sheet name="Gustavo F" sheetId="1" state="hidden" r:id="rId5"/>
    <sheet name="Carlos Jimenez" sheetId="2" state="hidden" r:id="rId6"/>
    <sheet name="Carolina H" sheetId="3" state="hidden" r:id="rId7"/>
    <sheet name="Ricardo H" sheetId="4" state="hidden" r:id="rId8"/>
    <sheet name="Roger Masis" sheetId="5" state="hidden" r:id="rId9"/>
    <sheet name="Pedro Muñoz" sheetId="6" state="hidden" r:id="rId10"/>
    <sheet name="David Toro" sheetId="7" state="hidden" r:id="rId11"/>
    <sheet name="R Colomer" sheetId="8" state="hidden" r:id="rId12"/>
    <sheet name="Jorge Arrieta" sheetId="9" state="hidden" r:id="rId13"/>
    <sheet name="Daniel Mendoza" sheetId="10" state="hidden" r:id="rId14"/>
    <sheet name="Adrian Rocha" sheetId="11" state="hidden" r:id="rId15"/>
    <sheet name="Rodrigo B" sheetId="12" state="hidden" r:id="rId16"/>
    <sheet name="Gustavo Arguello" sheetId="13" state="hidden" r:id="rId17"/>
    <sheet name="Maikol Arguedas" sheetId="14" state="hidden" r:id="rId18"/>
    <sheet name="Alvaro CH" sheetId="15" state="hidden" r:id="rId19"/>
    <sheet name="Isaak Espinoza" sheetId="16" state="hidden" r:id="rId20"/>
    <sheet name="Josue Rosales" sheetId="17" state="hidden" r:id="rId21"/>
    <sheet name="Hoja5" sheetId="22" r:id="rId22"/>
    <sheet name="Clasi x Modulo" sheetId="23" r:id="rId23"/>
  </sheets>
  <definedNames>
    <definedName name="_xlnm._FilterDatabase" localSheetId="4" hidden="1">'Gustavo F'!$A$1:$M$71</definedName>
    <definedName name="_xlnm._FilterDatabase" localSheetId="0" hidden="1">Hoja1!$A$1:$K$921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20" l="1"/>
  <c r="B21" i="20"/>
  <c r="B20" i="20"/>
  <c r="B19" i="20"/>
  <c r="F906" i="18" s="1"/>
  <c r="G906" i="18" s="1"/>
  <c r="B18" i="20"/>
  <c r="B17" i="20"/>
  <c r="B16" i="20"/>
  <c r="B15" i="20"/>
  <c r="B14" i="20"/>
  <c r="B13" i="20"/>
  <c r="B12" i="20"/>
  <c r="B11" i="20"/>
  <c r="B10" i="20"/>
  <c r="F898" i="18" s="1"/>
  <c r="G898" i="18" s="1"/>
  <c r="B9" i="20"/>
  <c r="I8" i="20"/>
  <c r="H8" i="20"/>
  <c r="G8" i="20"/>
  <c r="F8" i="20"/>
  <c r="B8" i="20"/>
  <c r="I7" i="20"/>
  <c r="H7" i="20"/>
  <c r="G7" i="20"/>
  <c r="F7" i="20"/>
  <c r="B7" i="20"/>
  <c r="I6" i="20"/>
  <c r="H6" i="20"/>
  <c r="G6" i="20"/>
  <c r="F6" i="20"/>
  <c r="B6" i="20"/>
  <c r="I5" i="20"/>
  <c r="H5" i="20"/>
  <c r="G5" i="20"/>
  <c r="F5" i="20"/>
  <c r="B5" i="20"/>
  <c r="I4" i="20"/>
  <c r="H4" i="20"/>
  <c r="G4" i="20"/>
  <c r="F4" i="20"/>
  <c r="B4" i="20"/>
  <c r="I3" i="20"/>
  <c r="H3" i="20"/>
  <c r="G3" i="20"/>
  <c r="F3" i="20"/>
  <c r="B3" i="20"/>
  <c r="I2" i="20"/>
  <c r="H2" i="20"/>
  <c r="G2" i="20"/>
  <c r="F2" i="20"/>
  <c r="B2" i="20"/>
  <c r="N27" i="21"/>
  <c r="M27" i="21"/>
  <c r="L27" i="21"/>
  <c r="K27" i="21"/>
  <c r="O26" i="21"/>
  <c r="O25" i="21"/>
  <c r="O24" i="21"/>
  <c r="O23" i="21"/>
  <c r="O22" i="21"/>
  <c r="F17" i="21"/>
  <c r="E17" i="21"/>
  <c r="D17" i="21"/>
  <c r="F16" i="21"/>
  <c r="E16" i="21"/>
  <c r="D16" i="21"/>
  <c r="F15" i="21"/>
  <c r="E15" i="21"/>
  <c r="D15" i="21"/>
  <c r="F14" i="21"/>
  <c r="E14" i="21"/>
  <c r="F9" i="21"/>
  <c r="E9" i="21"/>
  <c r="D9" i="21"/>
  <c r="D14" i="21" s="1"/>
  <c r="E4" i="19"/>
  <c r="C12" i="19" s="1"/>
  <c r="F921" i="18"/>
  <c r="G921" i="18" s="1"/>
  <c r="J921" i="18" s="1"/>
  <c r="F920" i="18"/>
  <c r="G920" i="18" s="1"/>
  <c r="J920" i="18" s="1"/>
  <c r="F919" i="18"/>
  <c r="G919" i="18" s="1"/>
  <c r="F918" i="18"/>
  <c r="G918" i="18" s="1"/>
  <c r="F917" i="18"/>
  <c r="G917" i="18" s="1"/>
  <c r="J917" i="18" s="1"/>
  <c r="F916" i="18"/>
  <c r="G916" i="18" s="1"/>
  <c r="F915" i="18"/>
  <c r="G915" i="18" s="1"/>
  <c r="F914" i="18"/>
  <c r="G914" i="18" s="1"/>
  <c r="F913" i="18"/>
  <c r="G913" i="18" s="1"/>
  <c r="F912" i="18"/>
  <c r="G912" i="18" s="1"/>
  <c r="F910" i="18"/>
  <c r="G910" i="18" s="1"/>
  <c r="F909" i="18"/>
  <c r="G909" i="18" s="1"/>
  <c r="F908" i="18"/>
  <c r="G908" i="18" s="1"/>
  <c r="F905" i="18"/>
  <c r="G905" i="18" s="1"/>
  <c r="F904" i="18"/>
  <c r="G904" i="18" s="1"/>
  <c r="F902" i="18"/>
  <c r="G902" i="18" s="1"/>
  <c r="F901" i="18"/>
  <c r="G901" i="18" s="1"/>
  <c r="F900" i="18"/>
  <c r="G900" i="18" s="1"/>
  <c r="F899" i="18"/>
  <c r="G899" i="18" s="1"/>
  <c r="F897" i="18"/>
  <c r="G897" i="18" s="1"/>
  <c r="F896" i="18"/>
  <c r="G896" i="18" s="1"/>
  <c r="F895" i="18"/>
  <c r="G895" i="18" s="1"/>
  <c r="J895" i="18" s="1"/>
  <c r="F894" i="18"/>
  <c r="G894" i="18" s="1"/>
  <c r="F893" i="18"/>
  <c r="G893" i="18" s="1"/>
  <c r="F892" i="18"/>
  <c r="G892" i="18" s="1"/>
  <c r="F891" i="18"/>
  <c r="G891" i="18" s="1"/>
  <c r="F890" i="18"/>
  <c r="G890" i="18" s="1"/>
  <c r="F889" i="18"/>
  <c r="G889" i="18" s="1"/>
  <c r="F888" i="18"/>
  <c r="G888" i="18" s="1"/>
  <c r="F887" i="18"/>
  <c r="G887" i="18" s="1"/>
  <c r="F886" i="18"/>
  <c r="G886" i="18" s="1"/>
  <c r="F885" i="18"/>
  <c r="G885" i="18" s="1"/>
  <c r="F884" i="18"/>
  <c r="G884" i="18" s="1"/>
  <c r="F883" i="18"/>
  <c r="G883" i="18" s="1"/>
  <c r="F882" i="18"/>
  <c r="G882" i="18" s="1"/>
  <c r="F881" i="18"/>
  <c r="G881" i="18" s="1"/>
  <c r="F880" i="18"/>
  <c r="G880" i="18" s="1"/>
  <c r="F879" i="18"/>
  <c r="G879" i="18" s="1"/>
  <c r="F878" i="18"/>
  <c r="G878" i="18" s="1"/>
  <c r="G877" i="18"/>
  <c r="F876" i="18"/>
  <c r="G876" i="18" s="1"/>
  <c r="F875" i="18"/>
  <c r="G875" i="18" s="1"/>
  <c r="F874" i="18"/>
  <c r="G874" i="18" s="1"/>
  <c r="F873" i="18"/>
  <c r="G873" i="18" s="1"/>
  <c r="F872" i="18"/>
  <c r="G872" i="18" s="1"/>
  <c r="F871" i="18"/>
  <c r="G871" i="18" s="1"/>
  <c r="J871" i="18" s="1"/>
  <c r="F870" i="18"/>
  <c r="G870" i="18" s="1"/>
  <c r="J870" i="18" s="1"/>
  <c r="F869" i="18"/>
  <c r="G869" i="18" s="1"/>
  <c r="F868" i="18"/>
  <c r="G868" i="18" s="1"/>
  <c r="F867" i="18"/>
  <c r="G867" i="18" s="1"/>
  <c r="F866" i="18"/>
  <c r="G866" i="18" s="1"/>
  <c r="F865" i="18"/>
  <c r="G865" i="18" s="1"/>
  <c r="J865" i="18" s="1"/>
  <c r="F864" i="18"/>
  <c r="G864" i="18" s="1"/>
  <c r="F863" i="18"/>
  <c r="G863" i="18" s="1"/>
  <c r="J863" i="18" s="1"/>
  <c r="F862" i="18"/>
  <c r="G862" i="18" s="1"/>
  <c r="F861" i="18"/>
  <c r="G861" i="18" s="1"/>
  <c r="J861" i="18" s="1"/>
  <c r="F860" i="18"/>
  <c r="G860" i="18" s="1"/>
  <c r="J860" i="18" s="1"/>
  <c r="F859" i="18"/>
  <c r="G859" i="18" s="1"/>
  <c r="F858" i="18"/>
  <c r="G858" i="18" s="1"/>
  <c r="F857" i="18"/>
  <c r="G857" i="18" s="1"/>
  <c r="F856" i="18"/>
  <c r="G856" i="18" s="1"/>
  <c r="F855" i="18"/>
  <c r="G855" i="18" s="1"/>
  <c r="J855" i="18" s="1"/>
  <c r="F854" i="18"/>
  <c r="G854" i="18" s="1"/>
  <c r="F853" i="18"/>
  <c r="G853" i="18" s="1"/>
  <c r="J853" i="18" s="1"/>
  <c r="F852" i="18"/>
  <c r="G852" i="18" s="1"/>
  <c r="F851" i="18"/>
  <c r="G851" i="18" s="1"/>
  <c r="J851" i="18" s="1"/>
  <c r="F850" i="18"/>
  <c r="G850" i="18" s="1"/>
  <c r="J850" i="18" s="1"/>
  <c r="F849" i="18"/>
  <c r="G849" i="18" s="1"/>
  <c r="F848" i="18"/>
  <c r="G848" i="18" s="1"/>
  <c r="J848" i="18" s="1"/>
  <c r="F847" i="18"/>
  <c r="G847" i="18" s="1"/>
  <c r="F846" i="18"/>
  <c r="G846" i="18" s="1"/>
  <c r="F845" i="18"/>
  <c r="G845" i="18" s="1"/>
  <c r="G844" i="18"/>
  <c r="F843" i="18"/>
  <c r="G843" i="18" s="1"/>
  <c r="J843" i="18" s="1"/>
  <c r="F842" i="18"/>
  <c r="G842" i="18" s="1"/>
  <c r="G841" i="18"/>
  <c r="J841" i="18" s="1"/>
  <c r="F840" i="18"/>
  <c r="G840" i="18" s="1"/>
  <c r="F839" i="18"/>
  <c r="G839" i="18" s="1"/>
  <c r="F838" i="18"/>
  <c r="G838" i="18" s="1"/>
  <c r="F837" i="18"/>
  <c r="G837" i="18" s="1"/>
  <c r="J837" i="18" s="1"/>
  <c r="F836" i="18"/>
  <c r="G836" i="18" s="1"/>
  <c r="F835" i="18"/>
  <c r="G835" i="18" s="1"/>
  <c r="J835" i="18" s="1"/>
  <c r="F834" i="18"/>
  <c r="G834" i="18" s="1"/>
  <c r="J834" i="18" s="1"/>
  <c r="F833" i="18"/>
  <c r="G833" i="18" s="1"/>
  <c r="F832" i="18"/>
  <c r="G832" i="18" s="1"/>
  <c r="F831" i="18"/>
  <c r="G831" i="18" s="1"/>
  <c r="F830" i="18"/>
  <c r="G830" i="18" s="1"/>
  <c r="F829" i="18"/>
  <c r="G829" i="18" s="1"/>
  <c r="J829" i="18" s="1"/>
  <c r="F828" i="18"/>
  <c r="G828" i="18" s="1"/>
  <c r="J828" i="18" s="1"/>
  <c r="F827" i="18"/>
  <c r="G827" i="18" s="1"/>
  <c r="F826" i="18"/>
  <c r="G826" i="18" s="1"/>
  <c r="J826" i="18" s="1"/>
  <c r="F825" i="18"/>
  <c r="G825" i="18" s="1"/>
  <c r="F824" i="18"/>
  <c r="G824" i="18" s="1"/>
  <c r="J824" i="18" s="1"/>
  <c r="F823" i="18"/>
  <c r="G823" i="18" s="1"/>
  <c r="J823" i="18" s="1"/>
  <c r="F822" i="18"/>
  <c r="G822" i="18" s="1"/>
  <c r="F821" i="18"/>
  <c r="G821" i="18" s="1"/>
  <c r="F820" i="18"/>
  <c r="G820" i="18" s="1"/>
  <c r="F819" i="18"/>
  <c r="G819" i="18" s="1"/>
  <c r="J819" i="18" s="1"/>
  <c r="F818" i="18"/>
  <c r="G818" i="18" s="1"/>
  <c r="F817" i="18"/>
  <c r="G817" i="18" s="1"/>
  <c r="F816" i="18"/>
  <c r="G816" i="18" s="1"/>
  <c r="F815" i="18"/>
  <c r="G815" i="18" s="1"/>
  <c r="F814" i="18"/>
  <c r="G814" i="18" s="1"/>
  <c r="F813" i="18"/>
  <c r="G813" i="18" s="1"/>
  <c r="F812" i="18"/>
  <c r="G812" i="18" s="1"/>
  <c r="J812" i="18" s="1"/>
  <c r="F811" i="18"/>
  <c r="G811" i="18" s="1"/>
  <c r="F810" i="18"/>
  <c r="G810" i="18" s="1"/>
  <c r="F809" i="18"/>
  <c r="G809" i="18" s="1"/>
  <c r="J809" i="18" s="1"/>
  <c r="F808" i="18"/>
  <c r="G808" i="18" s="1"/>
  <c r="F807" i="18"/>
  <c r="G807" i="18" s="1"/>
  <c r="F806" i="18"/>
  <c r="G806" i="18" s="1"/>
  <c r="F805" i="18"/>
  <c r="G805" i="18" s="1"/>
  <c r="J805" i="18" s="1"/>
  <c r="F804" i="18"/>
  <c r="G804" i="18" s="1"/>
  <c r="F803" i="18"/>
  <c r="G803" i="18" s="1"/>
  <c r="F802" i="18"/>
  <c r="G802" i="18" s="1"/>
  <c r="F801" i="18"/>
  <c r="G801" i="18" s="1"/>
  <c r="J801" i="18" s="1"/>
  <c r="F800" i="18"/>
  <c r="G800" i="18" s="1"/>
  <c r="F799" i="18"/>
  <c r="G799" i="18" s="1"/>
  <c r="F798" i="18"/>
  <c r="G798" i="18" s="1"/>
  <c r="F797" i="18"/>
  <c r="G797" i="18" s="1"/>
  <c r="J797" i="18" s="1"/>
  <c r="F796" i="18"/>
  <c r="G796" i="18" s="1"/>
  <c r="F795" i="18"/>
  <c r="G795" i="18" s="1"/>
  <c r="F794" i="18"/>
  <c r="G794" i="18" s="1"/>
  <c r="J794" i="18" s="1"/>
  <c r="F793" i="18"/>
  <c r="G793" i="18" s="1"/>
  <c r="F792" i="18"/>
  <c r="G792" i="18" s="1"/>
  <c r="F791" i="18"/>
  <c r="G791" i="18" s="1"/>
  <c r="F790" i="18"/>
  <c r="G790" i="18" s="1"/>
  <c r="F789" i="18"/>
  <c r="G789" i="18" s="1"/>
  <c r="F788" i="18"/>
  <c r="G788" i="18" s="1"/>
  <c r="F787" i="18"/>
  <c r="G787" i="18" s="1"/>
  <c r="F786" i="18"/>
  <c r="G786" i="18" s="1"/>
  <c r="F785" i="18"/>
  <c r="G785" i="18" s="1"/>
  <c r="F784" i="18"/>
  <c r="G784" i="18" s="1"/>
  <c r="F783" i="18"/>
  <c r="G783" i="18" s="1"/>
  <c r="F782" i="18"/>
  <c r="G782" i="18" s="1"/>
  <c r="F781" i="18"/>
  <c r="G781" i="18" s="1"/>
  <c r="F780" i="18"/>
  <c r="G780" i="18" s="1"/>
  <c r="F779" i="18"/>
  <c r="G779" i="18" s="1"/>
  <c r="F778" i="18"/>
  <c r="G778" i="18" s="1"/>
  <c r="F777" i="18"/>
  <c r="G777" i="18" s="1"/>
  <c r="J777" i="18" s="1"/>
  <c r="F776" i="18"/>
  <c r="G776" i="18" s="1"/>
  <c r="F775" i="18"/>
  <c r="G775" i="18" s="1"/>
  <c r="F774" i="18"/>
  <c r="G774" i="18" s="1"/>
  <c r="F773" i="18"/>
  <c r="G773" i="18" s="1"/>
  <c r="F772" i="18"/>
  <c r="G772" i="18" s="1"/>
  <c r="F771" i="18"/>
  <c r="G771" i="18" s="1"/>
  <c r="F770" i="18"/>
  <c r="G770" i="18" s="1"/>
  <c r="J770" i="18" s="1"/>
  <c r="F769" i="18"/>
  <c r="G769" i="18" s="1"/>
  <c r="F768" i="18"/>
  <c r="G768" i="18" s="1"/>
  <c r="F767" i="18"/>
  <c r="G767" i="18" s="1"/>
  <c r="G766" i="18"/>
  <c r="F765" i="18"/>
  <c r="G765" i="18" s="1"/>
  <c r="F764" i="18"/>
  <c r="G764" i="18" s="1"/>
  <c r="F763" i="18"/>
  <c r="G763" i="18" s="1"/>
  <c r="J763" i="18" s="1"/>
  <c r="F762" i="18"/>
  <c r="G762" i="18" s="1"/>
  <c r="J762" i="18" s="1"/>
  <c r="F761" i="18"/>
  <c r="G761" i="18" s="1"/>
  <c r="F760" i="18"/>
  <c r="G760" i="18" s="1"/>
  <c r="J760" i="18" s="1"/>
  <c r="F759" i="18"/>
  <c r="G759" i="18" s="1"/>
  <c r="J759" i="18" s="1"/>
  <c r="F758" i="18"/>
  <c r="G758" i="18" s="1"/>
  <c r="J758" i="18" s="1"/>
  <c r="F757" i="18"/>
  <c r="G757" i="18" s="1"/>
  <c r="G756" i="18"/>
  <c r="F755" i="18"/>
  <c r="G755" i="18" s="1"/>
  <c r="F754" i="18"/>
  <c r="G754" i="18" s="1"/>
  <c r="J754" i="18" s="1"/>
  <c r="F753" i="18"/>
  <c r="G753" i="18" s="1"/>
  <c r="F752" i="18"/>
  <c r="G752" i="18" s="1"/>
  <c r="J752" i="18" s="1"/>
  <c r="F751" i="18"/>
  <c r="G751" i="18" s="1"/>
  <c r="F750" i="18"/>
  <c r="G750" i="18" s="1"/>
  <c r="J750" i="18" s="1"/>
  <c r="F749" i="18"/>
  <c r="G749" i="18" s="1"/>
  <c r="J749" i="18" s="1"/>
  <c r="F748" i="18"/>
  <c r="G748" i="18" s="1"/>
  <c r="J748" i="18" s="1"/>
  <c r="F747" i="18"/>
  <c r="G747" i="18" s="1"/>
  <c r="F746" i="18"/>
  <c r="G746" i="18" s="1"/>
  <c r="J746" i="18" s="1"/>
  <c r="F745" i="18"/>
  <c r="G745" i="18" s="1"/>
  <c r="J745" i="18" s="1"/>
  <c r="F744" i="18"/>
  <c r="G744" i="18" s="1"/>
  <c r="J744" i="18" s="1"/>
  <c r="F743" i="18"/>
  <c r="G743" i="18" s="1"/>
  <c r="F742" i="18"/>
  <c r="G742" i="18" s="1"/>
  <c r="J742" i="18" s="1"/>
  <c r="F741" i="18"/>
  <c r="G741" i="18" s="1"/>
  <c r="J741" i="18" s="1"/>
  <c r="F740" i="18"/>
  <c r="G740" i="18" s="1"/>
  <c r="F739" i="18"/>
  <c r="G739" i="18" s="1"/>
  <c r="G738" i="18"/>
  <c r="J738" i="18" s="1"/>
  <c r="F737" i="18"/>
  <c r="G737" i="18" s="1"/>
  <c r="F736" i="18"/>
  <c r="G736" i="18" s="1"/>
  <c r="F735" i="18"/>
  <c r="G735" i="18" s="1"/>
  <c r="F734" i="18"/>
  <c r="G734" i="18" s="1"/>
  <c r="F733" i="18"/>
  <c r="G733" i="18" s="1"/>
  <c r="F732" i="18"/>
  <c r="G732" i="18" s="1"/>
  <c r="J732" i="18" s="1"/>
  <c r="F731" i="18"/>
  <c r="G731" i="18" s="1"/>
  <c r="F730" i="18"/>
  <c r="G730" i="18" s="1"/>
  <c r="F729" i="18"/>
  <c r="G729" i="18" s="1"/>
  <c r="F728" i="18"/>
  <c r="G728" i="18" s="1"/>
  <c r="J728" i="18" s="1"/>
  <c r="F727" i="18"/>
  <c r="G727" i="18" s="1"/>
  <c r="F726" i="18"/>
  <c r="G726" i="18" s="1"/>
  <c r="F725" i="18"/>
  <c r="G725" i="18" s="1"/>
  <c r="F724" i="18"/>
  <c r="G724" i="18" s="1"/>
  <c r="F723" i="18"/>
  <c r="G723" i="18" s="1"/>
  <c r="F722" i="18"/>
  <c r="G722" i="18" s="1"/>
  <c r="F721" i="18"/>
  <c r="G721" i="18" s="1"/>
  <c r="F720" i="18"/>
  <c r="G720" i="18" s="1"/>
  <c r="F719" i="18"/>
  <c r="G719" i="18" s="1"/>
  <c r="F718" i="18"/>
  <c r="G718" i="18" s="1"/>
  <c r="J718" i="18" s="1"/>
  <c r="F717" i="18"/>
  <c r="G717" i="18" s="1"/>
  <c r="F716" i="18"/>
  <c r="G716" i="18" s="1"/>
  <c r="F715" i="18"/>
  <c r="G715" i="18" s="1"/>
  <c r="J715" i="18" s="1"/>
  <c r="F714" i="18"/>
  <c r="G714" i="18" s="1"/>
  <c r="F713" i="18"/>
  <c r="G713" i="18" s="1"/>
  <c r="F712" i="18"/>
  <c r="G712" i="18" s="1"/>
  <c r="G711" i="18"/>
  <c r="J711" i="18" s="1"/>
  <c r="F710" i="18"/>
  <c r="G710" i="18" s="1"/>
  <c r="F709" i="18"/>
  <c r="G709" i="18" s="1"/>
  <c r="F708" i="18"/>
  <c r="G708" i="18" s="1"/>
  <c r="F707" i="18"/>
  <c r="G707" i="18" s="1"/>
  <c r="F706" i="18"/>
  <c r="G706" i="18" s="1"/>
  <c r="F705" i="18"/>
  <c r="G705" i="18" s="1"/>
  <c r="J705" i="18" s="1"/>
  <c r="F704" i="18"/>
  <c r="G704" i="18" s="1"/>
  <c r="J703" i="18"/>
  <c r="F703" i="18"/>
  <c r="F702" i="18"/>
  <c r="G702" i="18" s="1"/>
  <c r="J702" i="18" s="1"/>
  <c r="F701" i="18"/>
  <c r="G701" i="18" s="1"/>
  <c r="F700" i="18"/>
  <c r="G700" i="18" s="1"/>
  <c r="F699" i="18"/>
  <c r="G699" i="18" s="1"/>
  <c r="J699" i="18" s="1"/>
  <c r="F698" i="18"/>
  <c r="G698" i="18" s="1"/>
  <c r="G697" i="18"/>
  <c r="J697" i="18" s="1"/>
  <c r="F696" i="18"/>
  <c r="G696" i="18" s="1"/>
  <c r="F695" i="18"/>
  <c r="G695" i="18" s="1"/>
  <c r="F694" i="18"/>
  <c r="G694" i="18" s="1"/>
  <c r="F693" i="18"/>
  <c r="G693" i="18" s="1"/>
  <c r="F692" i="18"/>
  <c r="G692" i="18" s="1"/>
  <c r="F691" i="18"/>
  <c r="G691" i="18" s="1"/>
  <c r="F690" i="18"/>
  <c r="G690" i="18" s="1"/>
  <c r="F689" i="18"/>
  <c r="G689" i="18" s="1"/>
  <c r="F688" i="18"/>
  <c r="G688" i="18" s="1"/>
  <c r="F687" i="18"/>
  <c r="G687" i="18" s="1"/>
  <c r="F686" i="18"/>
  <c r="G686" i="18" s="1"/>
  <c r="F685" i="18"/>
  <c r="G685" i="18" s="1"/>
  <c r="F684" i="18"/>
  <c r="G684" i="18" s="1"/>
  <c r="F683" i="18"/>
  <c r="G683" i="18" s="1"/>
  <c r="F682" i="18"/>
  <c r="G682" i="18" s="1"/>
  <c r="F681" i="18"/>
  <c r="G681" i="18" s="1"/>
  <c r="F680" i="18"/>
  <c r="G680" i="18" s="1"/>
  <c r="F679" i="18"/>
  <c r="G679" i="18" s="1"/>
  <c r="F678" i="18"/>
  <c r="G678" i="18" s="1"/>
  <c r="F677" i="18"/>
  <c r="G677" i="18" s="1"/>
  <c r="F676" i="18"/>
  <c r="G676" i="18" s="1"/>
  <c r="F675" i="18"/>
  <c r="G675" i="18" s="1"/>
  <c r="F674" i="18"/>
  <c r="G674" i="18" s="1"/>
  <c r="F673" i="18"/>
  <c r="G673" i="18" s="1"/>
  <c r="J673" i="18" s="1"/>
  <c r="F672" i="18"/>
  <c r="G672" i="18" s="1"/>
  <c r="G671" i="18"/>
  <c r="F670" i="18"/>
  <c r="G670" i="18" s="1"/>
  <c r="F669" i="18"/>
  <c r="G669" i="18" s="1"/>
  <c r="F668" i="18"/>
  <c r="G668" i="18" s="1"/>
  <c r="F667" i="18"/>
  <c r="G667" i="18" s="1"/>
  <c r="F666" i="18"/>
  <c r="G666" i="18" s="1"/>
  <c r="F665" i="18"/>
  <c r="G665" i="18" s="1"/>
  <c r="F664" i="18"/>
  <c r="G664" i="18" s="1"/>
  <c r="F663" i="18"/>
  <c r="G663" i="18" s="1"/>
  <c r="F662" i="18"/>
  <c r="G662" i="18" s="1"/>
  <c r="F661" i="18"/>
  <c r="G661" i="18" s="1"/>
  <c r="F660" i="18"/>
  <c r="G660" i="18" s="1"/>
  <c r="F659" i="18"/>
  <c r="G659" i="18" s="1"/>
  <c r="F658" i="18"/>
  <c r="G658" i="18" s="1"/>
  <c r="J658" i="18" s="1"/>
  <c r="F657" i="18"/>
  <c r="G657" i="18" s="1"/>
  <c r="F656" i="18"/>
  <c r="G656" i="18" s="1"/>
  <c r="F655" i="18"/>
  <c r="G655" i="18" s="1"/>
  <c r="G654" i="18"/>
  <c r="J654" i="18" s="1"/>
  <c r="F653" i="18"/>
  <c r="G653" i="18" s="1"/>
  <c r="F652" i="18"/>
  <c r="G652" i="18" s="1"/>
  <c r="F651" i="18"/>
  <c r="G651" i="18" s="1"/>
  <c r="J651" i="18" s="1"/>
  <c r="F650" i="18"/>
  <c r="G650" i="18" s="1"/>
  <c r="F649" i="18"/>
  <c r="G649" i="18" s="1"/>
  <c r="F648" i="18"/>
  <c r="G648" i="18" s="1"/>
  <c r="F647" i="18"/>
  <c r="G647" i="18" s="1"/>
  <c r="F646" i="18"/>
  <c r="G646" i="18" s="1"/>
  <c r="F645" i="18"/>
  <c r="G645" i="18" s="1"/>
  <c r="F644" i="18"/>
  <c r="G644" i="18" s="1"/>
  <c r="F643" i="18"/>
  <c r="G643" i="18" s="1"/>
  <c r="F642" i="18"/>
  <c r="G642" i="18" s="1"/>
  <c r="F641" i="18"/>
  <c r="G641" i="18" s="1"/>
  <c r="F640" i="18"/>
  <c r="G640" i="18" s="1"/>
  <c r="J640" i="18" s="1"/>
  <c r="F639" i="18"/>
  <c r="G639" i="18" s="1"/>
  <c r="F638" i="18"/>
  <c r="G638" i="18" s="1"/>
  <c r="F637" i="18"/>
  <c r="G637" i="18" s="1"/>
  <c r="J637" i="18" s="1"/>
  <c r="F636" i="18"/>
  <c r="G636" i="18" s="1"/>
  <c r="F635" i="18"/>
  <c r="G635" i="18" s="1"/>
  <c r="F634" i="18"/>
  <c r="G634" i="18" s="1"/>
  <c r="F633" i="18"/>
  <c r="G633" i="18" s="1"/>
  <c r="J633" i="18" s="1"/>
  <c r="F632" i="18"/>
  <c r="G632" i="18" s="1"/>
  <c r="F631" i="18"/>
  <c r="G631" i="18" s="1"/>
  <c r="J631" i="18" s="1"/>
  <c r="F630" i="18"/>
  <c r="G630" i="18" s="1"/>
  <c r="F629" i="18"/>
  <c r="G629" i="18" s="1"/>
  <c r="J629" i="18" s="1"/>
  <c r="F628" i="18"/>
  <c r="G628" i="18" s="1"/>
  <c r="F627" i="18"/>
  <c r="G627" i="18" s="1"/>
  <c r="F626" i="18"/>
  <c r="G626" i="18" s="1"/>
  <c r="F625" i="18"/>
  <c r="G625" i="18" s="1"/>
  <c r="F624" i="18"/>
  <c r="G624" i="18" s="1"/>
  <c r="F623" i="18"/>
  <c r="G623" i="18" s="1"/>
  <c r="J623" i="18" s="1"/>
  <c r="F622" i="18"/>
  <c r="G622" i="18" s="1"/>
  <c r="J622" i="18" s="1"/>
  <c r="F621" i="18"/>
  <c r="G621" i="18" s="1"/>
  <c r="F620" i="18"/>
  <c r="G620" i="18" s="1"/>
  <c r="F619" i="18"/>
  <c r="G619" i="18" s="1"/>
  <c r="F618" i="18"/>
  <c r="G618" i="18" s="1"/>
  <c r="F617" i="18"/>
  <c r="G617" i="18" s="1"/>
  <c r="F616" i="18"/>
  <c r="G616" i="18" s="1"/>
  <c r="F615" i="18"/>
  <c r="G615" i="18" s="1"/>
  <c r="F614" i="18"/>
  <c r="G614" i="18" s="1"/>
  <c r="J614" i="18" s="1"/>
  <c r="F613" i="18"/>
  <c r="G613" i="18" s="1"/>
  <c r="F612" i="18"/>
  <c r="G612" i="18" s="1"/>
  <c r="F611" i="18"/>
  <c r="G611" i="18" s="1"/>
  <c r="F610" i="18"/>
  <c r="G610" i="18" s="1"/>
  <c r="J610" i="18" s="1"/>
  <c r="F609" i="18"/>
  <c r="G609" i="18" s="1"/>
  <c r="F608" i="18"/>
  <c r="G608" i="18" s="1"/>
  <c r="F607" i="18"/>
  <c r="G607" i="18" s="1"/>
  <c r="F606" i="18"/>
  <c r="G606" i="18" s="1"/>
  <c r="J606" i="18" s="1"/>
  <c r="F605" i="18"/>
  <c r="G605" i="18" s="1"/>
  <c r="F604" i="18"/>
  <c r="G604" i="18" s="1"/>
  <c r="F603" i="18"/>
  <c r="G603" i="18" s="1"/>
  <c r="F602" i="18"/>
  <c r="G602" i="18" s="1"/>
  <c r="F601" i="18"/>
  <c r="G601" i="18" s="1"/>
  <c r="F600" i="18"/>
  <c r="G600" i="18" s="1"/>
  <c r="G599" i="18"/>
  <c r="J599" i="18" s="1"/>
  <c r="F598" i="18"/>
  <c r="G598" i="18" s="1"/>
  <c r="F597" i="18"/>
  <c r="G597" i="18" s="1"/>
  <c r="F596" i="18"/>
  <c r="G596" i="18" s="1"/>
  <c r="F595" i="18"/>
  <c r="G595" i="18" s="1"/>
  <c r="F594" i="18"/>
  <c r="G594" i="18" s="1"/>
  <c r="F593" i="18"/>
  <c r="G593" i="18" s="1"/>
  <c r="F592" i="18"/>
  <c r="G592" i="18" s="1"/>
  <c r="F591" i="18"/>
  <c r="G591" i="18" s="1"/>
  <c r="F590" i="18"/>
  <c r="G590" i="18" s="1"/>
  <c r="F589" i="18"/>
  <c r="G589" i="18" s="1"/>
  <c r="J589" i="18" s="1"/>
  <c r="F588" i="18"/>
  <c r="G588" i="18" s="1"/>
  <c r="F587" i="18"/>
  <c r="G587" i="18" s="1"/>
  <c r="F586" i="18"/>
  <c r="G586" i="18" s="1"/>
  <c r="F585" i="18"/>
  <c r="G585" i="18" s="1"/>
  <c r="F584" i="18"/>
  <c r="G584" i="18" s="1"/>
  <c r="J584" i="18" s="1"/>
  <c r="F583" i="18"/>
  <c r="G583" i="18" s="1"/>
  <c r="F582" i="18"/>
  <c r="G582" i="18" s="1"/>
  <c r="F581" i="18"/>
  <c r="G581" i="18" s="1"/>
  <c r="F580" i="18"/>
  <c r="G580" i="18" s="1"/>
  <c r="F579" i="18"/>
  <c r="G579" i="18" s="1"/>
  <c r="F578" i="18"/>
  <c r="G578" i="18" s="1"/>
  <c r="J578" i="18" s="1"/>
  <c r="F577" i="18"/>
  <c r="G577" i="18" s="1"/>
  <c r="F576" i="18"/>
  <c r="G576" i="18" s="1"/>
  <c r="F575" i="18"/>
  <c r="G575" i="18" s="1"/>
  <c r="F574" i="18"/>
  <c r="G574" i="18" s="1"/>
  <c r="F573" i="18"/>
  <c r="G573" i="18" s="1"/>
  <c r="F572" i="18"/>
  <c r="G572" i="18" s="1"/>
  <c r="F571" i="18"/>
  <c r="G571" i="18" s="1"/>
  <c r="F570" i="18"/>
  <c r="G570" i="18" s="1"/>
  <c r="F569" i="18"/>
  <c r="G569" i="18" s="1"/>
  <c r="J569" i="18" s="1"/>
  <c r="F568" i="18"/>
  <c r="G568" i="18" s="1"/>
  <c r="F567" i="18"/>
  <c r="G567" i="18" s="1"/>
  <c r="F566" i="18"/>
  <c r="G566" i="18" s="1"/>
  <c r="J566" i="18" s="1"/>
  <c r="F565" i="18"/>
  <c r="G565" i="18" s="1"/>
  <c r="F564" i="18"/>
  <c r="G564" i="18" s="1"/>
  <c r="F563" i="18"/>
  <c r="G563" i="18" s="1"/>
  <c r="J563" i="18" s="1"/>
  <c r="F562" i="18"/>
  <c r="G562" i="18" s="1"/>
  <c r="F561" i="18"/>
  <c r="G561" i="18" s="1"/>
  <c r="F560" i="18"/>
  <c r="G560" i="18" s="1"/>
  <c r="F559" i="18"/>
  <c r="G559" i="18" s="1"/>
  <c r="F558" i="18"/>
  <c r="G558" i="18" s="1"/>
  <c r="F557" i="18"/>
  <c r="G557" i="18" s="1"/>
  <c r="F556" i="18"/>
  <c r="G556" i="18" s="1"/>
  <c r="J556" i="18" s="1"/>
  <c r="F555" i="18"/>
  <c r="G555" i="18" s="1"/>
  <c r="F554" i="18"/>
  <c r="G554" i="18" s="1"/>
  <c r="J554" i="18" s="1"/>
  <c r="F553" i="18"/>
  <c r="G553" i="18" s="1"/>
  <c r="F552" i="18"/>
  <c r="G552" i="18" s="1"/>
  <c r="F551" i="18"/>
  <c r="G551" i="18" s="1"/>
  <c r="F550" i="18"/>
  <c r="G550" i="18" s="1"/>
  <c r="F549" i="18"/>
  <c r="G549" i="18" s="1"/>
  <c r="F548" i="18"/>
  <c r="G548" i="18" s="1"/>
  <c r="F547" i="18"/>
  <c r="G547" i="18" s="1"/>
  <c r="J547" i="18" s="1"/>
  <c r="F546" i="18"/>
  <c r="G546" i="18" s="1"/>
  <c r="F545" i="18"/>
  <c r="G545" i="18" s="1"/>
  <c r="F544" i="18"/>
  <c r="G544" i="18" s="1"/>
  <c r="F543" i="18"/>
  <c r="G543" i="18" s="1"/>
  <c r="F542" i="18"/>
  <c r="G542" i="18" s="1"/>
  <c r="J542" i="18" s="1"/>
  <c r="F541" i="18"/>
  <c r="G541" i="18" s="1"/>
  <c r="F540" i="18"/>
  <c r="G540" i="18" s="1"/>
  <c r="F539" i="18"/>
  <c r="G539" i="18" s="1"/>
  <c r="J539" i="18" s="1"/>
  <c r="F538" i="18"/>
  <c r="G538" i="18" s="1"/>
  <c r="F537" i="18"/>
  <c r="G537" i="18" s="1"/>
  <c r="J537" i="18" s="1"/>
  <c r="F536" i="18"/>
  <c r="G536" i="18" s="1"/>
  <c r="F535" i="18"/>
  <c r="G535" i="18" s="1"/>
  <c r="F534" i="18"/>
  <c r="G534" i="18" s="1"/>
  <c r="F533" i="18"/>
  <c r="G533" i="18" s="1"/>
  <c r="J533" i="18" s="1"/>
  <c r="F532" i="18"/>
  <c r="G532" i="18" s="1"/>
  <c r="J532" i="18" s="1"/>
  <c r="F531" i="18"/>
  <c r="G531" i="18" s="1"/>
  <c r="F530" i="18"/>
  <c r="G530" i="18" s="1"/>
  <c r="J530" i="18" s="1"/>
  <c r="F529" i="18"/>
  <c r="G529" i="18" s="1"/>
  <c r="F528" i="18"/>
  <c r="G528" i="18" s="1"/>
  <c r="F527" i="18"/>
  <c r="G527" i="18" s="1"/>
  <c r="J527" i="18" s="1"/>
  <c r="F526" i="18"/>
  <c r="G526" i="18" s="1"/>
  <c r="F525" i="18"/>
  <c r="G525" i="18" s="1"/>
  <c r="F524" i="18"/>
  <c r="G524" i="18" s="1"/>
  <c r="F523" i="18"/>
  <c r="G523" i="18" s="1"/>
  <c r="J523" i="18" s="1"/>
  <c r="F522" i="18"/>
  <c r="G522" i="18" s="1"/>
  <c r="F521" i="18"/>
  <c r="G521" i="18" s="1"/>
  <c r="J521" i="18" s="1"/>
  <c r="F520" i="18"/>
  <c r="G520" i="18" s="1"/>
  <c r="F519" i="18"/>
  <c r="G519" i="18" s="1"/>
  <c r="F518" i="18"/>
  <c r="G518" i="18" s="1"/>
  <c r="F517" i="18"/>
  <c r="G517" i="18" s="1"/>
  <c r="F516" i="18"/>
  <c r="G516" i="18" s="1"/>
  <c r="J516" i="18" s="1"/>
  <c r="F515" i="18"/>
  <c r="G515" i="18" s="1"/>
  <c r="J515" i="18" s="1"/>
  <c r="F514" i="18"/>
  <c r="G514" i="18" s="1"/>
  <c r="F513" i="18"/>
  <c r="G513" i="18" s="1"/>
  <c r="J513" i="18" s="1"/>
  <c r="F512" i="18"/>
  <c r="G512" i="18" s="1"/>
  <c r="F511" i="18"/>
  <c r="G511" i="18" s="1"/>
  <c r="F510" i="18"/>
  <c r="G510" i="18" s="1"/>
  <c r="F509" i="18"/>
  <c r="G509" i="18" s="1"/>
  <c r="F508" i="18"/>
  <c r="G508" i="18" s="1"/>
  <c r="J508" i="18" s="1"/>
  <c r="F507" i="18"/>
  <c r="G507" i="18" s="1"/>
  <c r="F506" i="18"/>
  <c r="G506" i="18" s="1"/>
  <c r="J506" i="18" s="1"/>
  <c r="F505" i="18"/>
  <c r="G505" i="18" s="1"/>
  <c r="F504" i="18"/>
  <c r="G504" i="18" s="1"/>
  <c r="J504" i="18" s="1"/>
  <c r="F503" i="18"/>
  <c r="G503" i="18" s="1"/>
  <c r="F502" i="18"/>
  <c r="G502" i="18" s="1"/>
  <c r="F501" i="18"/>
  <c r="G501" i="18" s="1"/>
  <c r="J501" i="18" s="1"/>
  <c r="F500" i="18"/>
  <c r="G500" i="18" s="1"/>
  <c r="F499" i="18"/>
  <c r="G499" i="18" s="1"/>
  <c r="F498" i="18"/>
  <c r="G498" i="18" s="1"/>
  <c r="F497" i="18"/>
  <c r="G497" i="18" s="1"/>
  <c r="F496" i="18"/>
  <c r="G496" i="18" s="1"/>
  <c r="F495" i="18"/>
  <c r="G495" i="18" s="1"/>
  <c r="J495" i="18" s="1"/>
  <c r="F494" i="18"/>
  <c r="G494" i="18" s="1"/>
  <c r="F493" i="18"/>
  <c r="G493" i="18" s="1"/>
  <c r="F492" i="18"/>
  <c r="G492" i="18" s="1"/>
  <c r="F491" i="18"/>
  <c r="G491" i="18" s="1"/>
  <c r="F490" i="18"/>
  <c r="G490" i="18" s="1"/>
  <c r="J490" i="18" s="1"/>
  <c r="F489" i="18"/>
  <c r="G489" i="18" s="1"/>
  <c r="F488" i="18"/>
  <c r="G488" i="18" s="1"/>
  <c r="F487" i="18"/>
  <c r="G487" i="18" s="1"/>
  <c r="F486" i="18"/>
  <c r="G486" i="18" s="1"/>
  <c r="J486" i="18" s="1"/>
  <c r="F485" i="18"/>
  <c r="G485" i="18" s="1"/>
  <c r="F484" i="18"/>
  <c r="G484" i="18" s="1"/>
  <c r="F483" i="18"/>
  <c r="G483" i="18" s="1"/>
  <c r="F482" i="18"/>
  <c r="G482" i="18" s="1"/>
  <c r="F481" i="18"/>
  <c r="G481" i="18" s="1"/>
  <c r="F480" i="18"/>
  <c r="G480" i="18" s="1"/>
  <c r="F479" i="18"/>
  <c r="G479" i="18" s="1"/>
  <c r="J479" i="18" s="1"/>
  <c r="F478" i="18"/>
  <c r="G478" i="18" s="1"/>
  <c r="F477" i="18"/>
  <c r="G477" i="18" s="1"/>
  <c r="F476" i="18"/>
  <c r="G476" i="18" s="1"/>
  <c r="F475" i="18"/>
  <c r="G475" i="18" s="1"/>
  <c r="F474" i="18"/>
  <c r="G474" i="18" s="1"/>
  <c r="F473" i="18"/>
  <c r="G473" i="18" s="1"/>
  <c r="F472" i="18"/>
  <c r="G472" i="18" s="1"/>
  <c r="F471" i="18"/>
  <c r="G471" i="18" s="1"/>
  <c r="F470" i="18"/>
  <c r="G470" i="18" s="1"/>
  <c r="F469" i="18"/>
  <c r="G469" i="18" s="1"/>
  <c r="F468" i="18"/>
  <c r="G468" i="18" s="1"/>
  <c r="J468" i="18" s="1"/>
  <c r="F467" i="18"/>
  <c r="G467" i="18" s="1"/>
  <c r="F466" i="18"/>
  <c r="G466" i="18" s="1"/>
  <c r="F465" i="18"/>
  <c r="G465" i="18" s="1"/>
  <c r="F464" i="18"/>
  <c r="G464" i="18" s="1"/>
  <c r="F463" i="18"/>
  <c r="G463" i="18" s="1"/>
  <c r="F462" i="18"/>
  <c r="G462" i="18" s="1"/>
  <c r="F461" i="18"/>
  <c r="G461" i="18" s="1"/>
  <c r="H460" i="18"/>
  <c r="F460" i="18"/>
  <c r="G460" i="18" s="1"/>
  <c r="H459" i="18"/>
  <c r="F459" i="18"/>
  <c r="G459" i="18" s="1"/>
  <c r="H458" i="18"/>
  <c r="F458" i="18"/>
  <c r="G458" i="18" s="1"/>
  <c r="H457" i="18"/>
  <c r="F457" i="18"/>
  <c r="G457" i="18" s="1"/>
  <c r="H456" i="18"/>
  <c r="F456" i="18"/>
  <c r="G456" i="18" s="1"/>
  <c r="H455" i="18"/>
  <c r="F455" i="18"/>
  <c r="G455" i="18" s="1"/>
  <c r="J455" i="18" s="1"/>
  <c r="H454" i="18"/>
  <c r="F454" i="18"/>
  <c r="G454" i="18" s="1"/>
  <c r="H453" i="18"/>
  <c r="F453" i="18"/>
  <c r="G453" i="18" s="1"/>
  <c r="J453" i="18" s="1"/>
  <c r="H452" i="18"/>
  <c r="F452" i="18"/>
  <c r="G452" i="18" s="1"/>
  <c r="J452" i="18" s="1"/>
  <c r="H451" i="18"/>
  <c r="F451" i="18"/>
  <c r="G451" i="18" s="1"/>
  <c r="J451" i="18" s="1"/>
  <c r="H450" i="18"/>
  <c r="F450" i="18"/>
  <c r="G450" i="18" s="1"/>
  <c r="J450" i="18" s="1"/>
  <c r="H449" i="18"/>
  <c r="F449" i="18"/>
  <c r="G449" i="18" s="1"/>
  <c r="J449" i="18" s="1"/>
  <c r="H448" i="18"/>
  <c r="F448" i="18"/>
  <c r="G448" i="18" s="1"/>
  <c r="J448" i="18" s="1"/>
  <c r="H447" i="18"/>
  <c r="F447" i="18"/>
  <c r="G447" i="18" s="1"/>
  <c r="H446" i="18"/>
  <c r="F446" i="18"/>
  <c r="G446" i="18" s="1"/>
  <c r="F445" i="18"/>
  <c r="G445" i="18" s="1"/>
  <c r="H444" i="18"/>
  <c r="F444" i="18"/>
  <c r="G444" i="18" s="1"/>
  <c r="F443" i="18"/>
  <c r="G443" i="18" s="1"/>
  <c r="J443" i="18" s="1"/>
  <c r="F442" i="18"/>
  <c r="G442" i="18" s="1"/>
  <c r="F441" i="18"/>
  <c r="G441" i="18" s="1"/>
  <c r="F440" i="18"/>
  <c r="G440" i="18" s="1"/>
  <c r="F439" i="18"/>
  <c r="G439" i="18" s="1"/>
  <c r="F438" i="18"/>
  <c r="G438" i="18" s="1"/>
  <c r="F437" i="18"/>
  <c r="G437" i="18" s="1"/>
  <c r="H436" i="18"/>
  <c r="F436" i="18"/>
  <c r="G436" i="18" s="1"/>
  <c r="F435" i="18"/>
  <c r="G435" i="18" s="1"/>
  <c r="J435" i="18" s="1"/>
  <c r="F434" i="18"/>
  <c r="G434" i="18" s="1"/>
  <c r="F433" i="18"/>
  <c r="G433" i="18" s="1"/>
  <c r="F432" i="18"/>
  <c r="G432" i="18" s="1"/>
  <c r="J432" i="18" s="1"/>
  <c r="F431" i="18"/>
  <c r="G431" i="18" s="1"/>
  <c r="F430" i="18"/>
  <c r="G430" i="18" s="1"/>
  <c r="F429" i="18"/>
  <c r="G429" i="18" s="1"/>
  <c r="F428" i="18"/>
  <c r="G428" i="18" s="1"/>
  <c r="F427" i="18"/>
  <c r="G427" i="18" s="1"/>
  <c r="F426" i="18"/>
  <c r="G426" i="18" s="1"/>
  <c r="F425" i="18"/>
  <c r="G425" i="18" s="1"/>
  <c r="F424" i="18"/>
  <c r="G424" i="18" s="1"/>
  <c r="F423" i="18"/>
  <c r="G423" i="18" s="1"/>
  <c r="F422" i="18"/>
  <c r="G422" i="18" s="1"/>
  <c r="F421" i="18"/>
  <c r="G421" i="18" s="1"/>
  <c r="F420" i="18"/>
  <c r="G420" i="18" s="1"/>
  <c r="F419" i="18"/>
  <c r="G419" i="18" s="1"/>
  <c r="F418" i="18"/>
  <c r="G418" i="18" s="1"/>
  <c r="F417" i="18"/>
  <c r="G417" i="18" s="1"/>
  <c r="F416" i="18"/>
  <c r="G416" i="18" s="1"/>
  <c r="F415" i="18"/>
  <c r="G415" i="18" s="1"/>
  <c r="F414" i="18"/>
  <c r="G414" i="18" s="1"/>
  <c r="F413" i="18"/>
  <c r="G413" i="18" s="1"/>
  <c r="F412" i="18"/>
  <c r="G412" i="18" s="1"/>
  <c r="F411" i="18"/>
  <c r="G411" i="18" s="1"/>
  <c r="F410" i="18"/>
  <c r="G410" i="18" s="1"/>
  <c r="F409" i="18"/>
  <c r="G409" i="18" s="1"/>
  <c r="F408" i="18"/>
  <c r="G408" i="18" s="1"/>
  <c r="F407" i="18"/>
  <c r="G407" i="18" s="1"/>
  <c r="F406" i="18"/>
  <c r="G406" i="18" s="1"/>
  <c r="F405" i="18"/>
  <c r="G405" i="18" s="1"/>
  <c r="F404" i="18"/>
  <c r="G404" i="18" s="1"/>
  <c r="F403" i="18"/>
  <c r="G403" i="18" s="1"/>
  <c r="F402" i="18"/>
  <c r="G402" i="18" s="1"/>
  <c r="F401" i="18"/>
  <c r="G401" i="18" s="1"/>
  <c r="F400" i="18"/>
  <c r="G400" i="18" s="1"/>
  <c r="F399" i="18"/>
  <c r="G399" i="18" s="1"/>
  <c r="F398" i="18"/>
  <c r="G398" i="18" s="1"/>
  <c r="F397" i="18"/>
  <c r="G397" i="18" s="1"/>
  <c r="F396" i="18"/>
  <c r="G396" i="18" s="1"/>
  <c r="F395" i="18"/>
  <c r="G395" i="18" s="1"/>
  <c r="F394" i="18"/>
  <c r="G394" i="18" s="1"/>
  <c r="F393" i="18"/>
  <c r="G393" i="18" s="1"/>
  <c r="F392" i="18"/>
  <c r="G392" i="18" s="1"/>
  <c r="F391" i="18"/>
  <c r="G391" i="18" s="1"/>
  <c r="F390" i="18"/>
  <c r="G390" i="18" s="1"/>
  <c r="F389" i="18"/>
  <c r="G389" i="18" s="1"/>
  <c r="J389" i="18" s="1"/>
  <c r="F388" i="18"/>
  <c r="G388" i="18" s="1"/>
  <c r="F387" i="18"/>
  <c r="G387" i="18" s="1"/>
  <c r="F386" i="18"/>
  <c r="G386" i="18" s="1"/>
  <c r="J386" i="18" s="1"/>
  <c r="F385" i="18"/>
  <c r="G385" i="18" s="1"/>
  <c r="F384" i="18"/>
  <c r="G384" i="18" s="1"/>
  <c r="J384" i="18" s="1"/>
  <c r="F383" i="18"/>
  <c r="G383" i="18" s="1"/>
  <c r="J383" i="18" s="1"/>
  <c r="F382" i="18"/>
  <c r="G382" i="18" s="1"/>
  <c r="J382" i="18" s="1"/>
  <c r="F381" i="18"/>
  <c r="G381" i="18" s="1"/>
  <c r="F380" i="18"/>
  <c r="G380" i="18" s="1"/>
  <c r="F379" i="18"/>
  <c r="G379" i="18" s="1"/>
  <c r="F378" i="18"/>
  <c r="G378" i="18" s="1"/>
  <c r="F377" i="18"/>
  <c r="G377" i="18" s="1"/>
  <c r="J377" i="18" s="1"/>
  <c r="F376" i="18"/>
  <c r="G376" i="18" s="1"/>
  <c r="F375" i="18"/>
  <c r="G375" i="18" s="1"/>
  <c r="F374" i="18"/>
  <c r="G374" i="18" s="1"/>
  <c r="F373" i="18"/>
  <c r="G373" i="18" s="1"/>
  <c r="J373" i="18" s="1"/>
  <c r="J372" i="18"/>
  <c r="F372" i="18"/>
  <c r="F371" i="18"/>
  <c r="G371" i="18" s="1"/>
  <c r="F370" i="18"/>
  <c r="G370" i="18" s="1"/>
  <c r="F369" i="18"/>
  <c r="G369" i="18" s="1"/>
  <c r="J369" i="18" s="1"/>
  <c r="F368" i="18"/>
  <c r="G368" i="18" s="1"/>
  <c r="F367" i="18"/>
  <c r="G367" i="18" s="1"/>
  <c r="J367" i="18" s="1"/>
  <c r="F366" i="18"/>
  <c r="G366" i="18" s="1"/>
  <c r="F365" i="18"/>
  <c r="G365" i="18" s="1"/>
  <c r="F364" i="18"/>
  <c r="G364" i="18" s="1"/>
  <c r="F363" i="18"/>
  <c r="G363" i="18" s="1"/>
  <c r="F362" i="18"/>
  <c r="G362" i="18" s="1"/>
  <c r="J362" i="18" s="1"/>
  <c r="F361" i="18"/>
  <c r="G361" i="18" s="1"/>
  <c r="F360" i="18"/>
  <c r="G360" i="18" s="1"/>
  <c r="F359" i="18"/>
  <c r="G359" i="18" s="1"/>
  <c r="F358" i="18"/>
  <c r="G358" i="18" s="1"/>
  <c r="F357" i="18"/>
  <c r="G357" i="18" s="1"/>
  <c r="F356" i="18"/>
  <c r="G356" i="18" s="1"/>
  <c r="F355" i="18"/>
  <c r="G355" i="18" s="1"/>
  <c r="J355" i="18" s="1"/>
  <c r="F354" i="18"/>
  <c r="G354" i="18" s="1"/>
  <c r="F353" i="18"/>
  <c r="G353" i="18" s="1"/>
  <c r="F352" i="18"/>
  <c r="G352" i="18" s="1"/>
  <c r="J352" i="18" s="1"/>
  <c r="F351" i="18"/>
  <c r="G351" i="18" s="1"/>
  <c r="F350" i="18"/>
  <c r="G350" i="18" s="1"/>
  <c r="F349" i="18"/>
  <c r="G349" i="18" s="1"/>
  <c r="J349" i="18" s="1"/>
  <c r="F348" i="18"/>
  <c r="G348" i="18" s="1"/>
  <c r="F347" i="18"/>
  <c r="G347" i="18" s="1"/>
  <c r="F346" i="18"/>
  <c r="G346" i="18" s="1"/>
  <c r="F345" i="18"/>
  <c r="G345" i="18" s="1"/>
  <c r="F344" i="18"/>
  <c r="G344" i="18" s="1"/>
  <c r="J344" i="18" s="1"/>
  <c r="F343" i="18"/>
  <c r="G343" i="18" s="1"/>
  <c r="J343" i="18" s="1"/>
  <c r="F342" i="18"/>
  <c r="G342" i="18" s="1"/>
  <c r="F341" i="18"/>
  <c r="G341" i="18" s="1"/>
  <c r="J341" i="18" s="1"/>
  <c r="F340" i="18"/>
  <c r="G340" i="18" s="1"/>
  <c r="F339" i="18"/>
  <c r="G339" i="18" s="1"/>
  <c r="J339" i="18" s="1"/>
  <c r="F338" i="18"/>
  <c r="G338" i="18" s="1"/>
  <c r="F337" i="18"/>
  <c r="G337" i="18" s="1"/>
  <c r="J337" i="18" s="1"/>
  <c r="F336" i="18"/>
  <c r="G336" i="18" s="1"/>
  <c r="J336" i="18" s="1"/>
  <c r="F335" i="18"/>
  <c r="G335" i="18" s="1"/>
  <c r="F334" i="18"/>
  <c r="G334" i="18" s="1"/>
  <c r="F333" i="18"/>
  <c r="G333" i="18" s="1"/>
  <c r="F332" i="18"/>
  <c r="G332" i="18" s="1"/>
  <c r="F331" i="18"/>
  <c r="G331" i="18" s="1"/>
  <c r="F330" i="18"/>
  <c r="G330" i="18" s="1"/>
  <c r="F329" i="18"/>
  <c r="G329" i="18" s="1"/>
  <c r="F328" i="18"/>
  <c r="G328" i="18" s="1"/>
  <c r="F327" i="18"/>
  <c r="G327" i="18" s="1"/>
  <c r="F326" i="18"/>
  <c r="G326" i="18" s="1"/>
  <c r="F325" i="18"/>
  <c r="G325" i="18" s="1"/>
  <c r="F324" i="18"/>
  <c r="G324" i="18" s="1"/>
  <c r="F323" i="18"/>
  <c r="G323" i="18" s="1"/>
  <c r="J323" i="18" s="1"/>
  <c r="F322" i="18"/>
  <c r="G322" i="18" s="1"/>
  <c r="F321" i="18"/>
  <c r="G321" i="18" s="1"/>
  <c r="J321" i="18" s="1"/>
  <c r="F320" i="18"/>
  <c r="G320" i="18" s="1"/>
  <c r="F319" i="18"/>
  <c r="G319" i="18" s="1"/>
  <c r="J319" i="18" s="1"/>
  <c r="F318" i="18"/>
  <c r="G318" i="18" s="1"/>
  <c r="F317" i="18"/>
  <c r="G317" i="18" s="1"/>
  <c r="J317" i="18" s="1"/>
  <c r="F316" i="18"/>
  <c r="G316" i="18" s="1"/>
  <c r="F315" i="18"/>
  <c r="G315" i="18" s="1"/>
  <c r="J315" i="18" s="1"/>
  <c r="F314" i="18"/>
  <c r="G314" i="18" s="1"/>
  <c r="J314" i="18" s="1"/>
  <c r="F313" i="18"/>
  <c r="G313" i="18" s="1"/>
  <c r="F312" i="18"/>
  <c r="G312" i="18" s="1"/>
  <c r="F311" i="18"/>
  <c r="G311" i="18" s="1"/>
  <c r="J311" i="18" s="1"/>
  <c r="F310" i="18"/>
  <c r="G310" i="18" s="1"/>
  <c r="F309" i="18"/>
  <c r="G309" i="18" s="1"/>
  <c r="F308" i="18"/>
  <c r="G308" i="18" s="1"/>
  <c r="J308" i="18" s="1"/>
  <c r="F307" i="18"/>
  <c r="G307" i="18" s="1"/>
  <c r="J307" i="18" s="1"/>
  <c r="F306" i="18"/>
  <c r="G306" i="18" s="1"/>
  <c r="F305" i="18"/>
  <c r="G305" i="18" s="1"/>
  <c r="J305" i="18" s="1"/>
  <c r="F304" i="18"/>
  <c r="G304" i="18" s="1"/>
  <c r="F303" i="18"/>
  <c r="G303" i="18" s="1"/>
  <c r="J303" i="18" s="1"/>
  <c r="F302" i="18"/>
  <c r="G302" i="18" s="1"/>
  <c r="J302" i="18" s="1"/>
  <c r="F301" i="18"/>
  <c r="G301" i="18" s="1"/>
  <c r="F300" i="18"/>
  <c r="G300" i="18" s="1"/>
  <c r="J300" i="18" s="1"/>
  <c r="F299" i="18"/>
  <c r="G299" i="18" s="1"/>
  <c r="F298" i="18"/>
  <c r="G298" i="18" s="1"/>
  <c r="F297" i="18"/>
  <c r="G297" i="18" s="1"/>
  <c r="F296" i="18"/>
  <c r="G296" i="18" s="1"/>
  <c r="F295" i="18"/>
  <c r="G295" i="18" s="1"/>
  <c r="J295" i="18" s="1"/>
  <c r="F294" i="18"/>
  <c r="G294" i="18" s="1"/>
  <c r="J294" i="18" s="1"/>
  <c r="F293" i="18"/>
  <c r="G293" i="18" s="1"/>
  <c r="F292" i="18"/>
  <c r="G292" i="18" s="1"/>
  <c r="F291" i="18"/>
  <c r="G291" i="18" s="1"/>
  <c r="F290" i="18"/>
  <c r="G290" i="18" s="1"/>
  <c r="F289" i="18"/>
  <c r="G289" i="18" s="1"/>
  <c r="F288" i="18"/>
  <c r="G288" i="18" s="1"/>
  <c r="J288" i="18" s="1"/>
  <c r="F287" i="18"/>
  <c r="G287" i="18" s="1"/>
  <c r="F286" i="18"/>
  <c r="G286" i="18" s="1"/>
  <c r="F285" i="18"/>
  <c r="G285" i="18" s="1"/>
  <c r="F284" i="18"/>
  <c r="G284" i="18" s="1"/>
  <c r="F283" i="18"/>
  <c r="G283" i="18" s="1"/>
  <c r="F282" i="18"/>
  <c r="G282" i="18" s="1"/>
  <c r="F281" i="18"/>
  <c r="G281" i="18" s="1"/>
  <c r="F280" i="18"/>
  <c r="G280" i="18" s="1"/>
  <c r="F279" i="18"/>
  <c r="G279" i="18" s="1"/>
  <c r="J279" i="18" s="1"/>
  <c r="F278" i="18"/>
  <c r="G278" i="18" s="1"/>
  <c r="F277" i="18"/>
  <c r="G277" i="18" s="1"/>
  <c r="F276" i="18"/>
  <c r="G276" i="18" s="1"/>
  <c r="F275" i="18"/>
  <c r="G275" i="18" s="1"/>
  <c r="F274" i="18"/>
  <c r="G274" i="18" s="1"/>
  <c r="F273" i="18"/>
  <c r="G273" i="18" s="1"/>
  <c r="F272" i="18"/>
  <c r="G272" i="18" s="1"/>
  <c r="F271" i="18"/>
  <c r="G271" i="18" s="1"/>
  <c r="F270" i="18"/>
  <c r="G270" i="18" s="1"/>
  <c r="F269" i="18"/>
  <c r="G269" i="18" s="1"/>
  <c r="F268" i="18"/>
  <c r="G268" i="18" s="1"/>
  <c r="F267" i="18"/>
  <c r="G267" i="18" s="1"/>
  <c r="F266" i="18"/>
  <c r="G266" i="18" s="1"/>
  <c r="F265" i="18"/>
  <c r="G265" i="18" s="1"/>
  <c r="F264" i="18"/>
  <c r="G264" i="18" s="1"/>
  <c r="F263" i="18"/>
  <c r="G263" i="18" s="1"/>
  <c r="F262" i="18"/>
  <c r="G262" i="18" s="1"/>
  <c r="F261" i="18"/>
  <c r="G261" i="18" s="1"/>
  <c r="F260" i="18"/>
  <c r="G260" i="18" s="1"/>
  <c r="F259" i="18"/>
  <c r="G259" i="18" s="1"/>
  <c r="J259" i="18" s="1"/>
  <c r="F258" i="18"/>
  <c r="G258" i="18" s="1"/>
  <c r="J257" i="18"/>
  <c r="E257" i="18"/>
  <c r="F257" i="18" s="1"/>
  <c r="E256" i="18"/>
  <c r="F256" i="18" s="1"/>
  <c r="G256" i="18" s="1"/>
  <c r="H255" i="18"/>
  <c r="F255" i="18"/>
  <c r="G255" i="18" s="1"/>
  <c r="H254" i="18"/>
  <c r="F254" i="18"/>
  <c r="G254" i="18" s="1"/>
  <c r="H253" i="18"/>
  <c r="F253" i="18"/>
  <c r="G253" i="18" s="1"/>
  <c r="E252" i="18"/>
  <c r="E251" i="18"/>
  <c r="F251" i="18" s="1"/>
  <c r="G251" i="18" s="1"/>
  <c r="E250" i="18"/>
  <c r="F250" i="18" s="1"/>
  <c r="G250" i="18" s="1"/>
  <c r="E249" i="18"/>
  <c r="F249" i="18" s="1"/>
  <c r="G249" i="18" s="1"/>
  <c r="E248" i="18"/>
  <c r="F248" i="18" s="1"/>
  <c r="G248" i="18" s="1"/>
  <c r="E247" i="18"/>
  <c r="F247" i="18" s="1"/>
  <c r="G247" i="18" s="1"/>
  <c r="J246" i="18"/>
  <c r="F246" i="18"/>
  <c r="E246" i="18"/>
  <c r="E245" i="18"/>
  <c r="E244" i="18"/>
  <c r="F244" i="18" s="1"/>
  <c r="G244" i="18" s="1"/>
  <c r="E243" i="18"/>
  <c r="E242" i="18"/>
  <c r="F242" i="18" s="1"/>
  <c r="G242" i="18" s="1"/>
  <c r="E241" i="18"/>
  <c r="E240" i="18"/>
  <c r="F240" i="18" s="1"/>
  <c r="G240" i="18" s="1"/>
  <c r="F239" i="18"/>
  <c r="G239" i="18" s="1"/>
  <c r="E238" i="18"/>
  <c r="F238" i="18" s="1"/>
  <c r="G238" i="18" s="1"/>
  <c r="E237" i="18"/>
  <c r="F237" i="18" s="1"/>
  <c r="G237" i="18" s="1"/>
  <c r="E236" i="18"/>
  <c r="F236" i="18" s="1"/>
  <c r="G236" i="18" s="1"/>
  <c r="E235" i="18"/>
  <c r="F234" i="18"/>
  <c r="G234" i="18" s="1"/>
  <c r="J234" i="18" s="1"/>
  <c r="F233" i="18"/>
  <c r="G233" i="18" s="1"/>
  <c r="J233" i="18" s="1"/>
  <c r="F232" i="18"/>
  <c r="G232" i="18" s="1"/>
  <c r="E231" i="18"/>
  <c r="F231" i="18" s="1"/>
  <c r="G231" i="18" s="1"/>
  <c r="E230" i="18"/>
  <c r="F230" i="18" s="1"/>
  <c r="G230" i="18" s="1"/>
  <c r="E229" i="18"/>
  <c r="F229" i="18" s="1"/>
  <c r="G229" i="18" s="1"/>
  <c r="E228" i="18"/>
  <c r="F228" i="18" s="1"/>
  <c r="G228" i="18" s="1"/>
  <c r="E227" i="18"/>
  <c r="F227" i="18" s="1"/>
  <c r="G227" i="18" s="1"/>
  <c r="E226" i="18"/>
  <c r="F226" i="18" s="1"/>
  <c r="G226" i="18" s="1"/>
  <c r="E225" i="18"/>
  <c r="F225" i="18" s="1"/>
  <c r="G225" i="18" s="1"/>
  <c r="E224" i="18"/>
  <c r="F224" i="18" s="1"/>
  <c r="G224" i="18" s="1"/>
  <c r="E223" i="18"/>
  <c r="F223" i="18" s="1"/>
  <c r="G223" i="18" s="1"/>
  <c r="E222" i="18"/>
  <c r="F222" i="18" s="1"/>
  <c r="G222" i="18" s="1"/>
  <c r="J222" i="18" s="1"/>
  <c r="E221" i="18"/>
  <c r="F221" i="18" s="1"/>
  <c r="G221" i="18" s="1"/>
  <c r="J221" i="18" s="1"/>
  <c r="E220" i="18"/>
  <c r="F220" i="18" s="1"/>
  <c r="G220" i="18" s="1"/>
  <c r="J220" i="18" s="1"/>
  <c r="E219" i="18"/>
  <c r="F219" i="18" s="1"/>
  <c r="G219" i="18" s="1"/>
  <c r="E218" i="18"/>
  <c r="E217" i="18"/>
  <c r="F217" i="18" s="1"/>
  <c r="G217" i="18" s="1"/>
  <c r="E216" i="18"/>
  <c r="F216" i="18" s="1"/>
  <c r="G216" i="18" s="1"/>
  <c r="E215" i="18"/>
  <c r="F215" i="18" s="1"/>
  <c r="G215" i="18" s="1"/>
  <c r="E214" i="18"/>
  <c r="F214" i="18" s="1"/>
  <c r="G214" i="18" s="1"/>
  <c r="E213" i="18"/>
  <c r="F213" i="18" s="1"/>
  <c r="G213" i="18" s="1"/>
  <c r="J213" i="18" s="1"/>
  <c r="E212" i="18"/>
  <c r="F212" i="18" s="1"/>
  <c r="G212" i="18" s="1"/>
  <c r="J212" i="18" s="1"/>
  <c r="E211" i="18"/>
  <c r="F211" i="18" s="1"/>
  <c r="G211" i="18" s="1"/>
  <c r="E210" i="18"/>
  <c r="E209" i="18"/>
  <c r="F209" i="18" s="1"/>
  <c r="G209" i="18" s="1"/>
  <c r="E208" i="18"/>
  <c r="E207" i="18"/>
  <c r="F207" i="18" s="1"/>
  <c r="G207" i="18" s="1"/>
  <c r="E206" i="18"/>
  <c r="F206" i="18" s="1"/>
  <c r="G206" i="18" s="1"/>
  <c r="J206" i="18" s="1"/>
  <c r="E205" i="18"/>
  <c r="F205" i="18" s="1"/>
  <c r="G205" i="18" s="1"/>
  <c r="J205" i="18" s="1"/>
  <c r="E204" i="18"/>
  <c r="F204" i="18" s="1"/>
  <c r="G204" i="18" s="1"/>
  <c r="J204" i="18" s="1"/>
  <c r="E203" i="18"/>
  <c r="F203" i="18" s="1"/>
  <c r="G203" i="18" s="1"/>
  <c r="E202" i="18"/>
  <c r="E201" i="18"/>
  <c r="J200" i="18"/>
  <c r="E200" i="18"/>
  <c r="F200" i="18" s="1"/>
  <c r="E199" i="18"/>
  <c r="F199" i="18" s="1"/>
  <c r="G199" i="18" s="1"/>
  <c r="E198" i="18"/>
  <c r="F198" i="18" s="1"/>
  <c r="G198" i="18" s="1"/>
  <c r="J197" i="18"/>
  <c r="E197" i="18"/>
  <c r="F197" i="18" s="1"/>
  <c r="E196" i="18"/>
  <c r="F196" i="18" s="1"/>
  <c r="G196" i="18" s="1"/>
  <c r="J196" i="18" s="1"/>
  <c r="E195" i="18"/>
  <c r="F195" i="18" s="1"/>
  <c r="G195" i="18" s="1"/>
  <c r="E194" i="18"/>
  <c r="E193" i="18"/>
  <c r="F193" i="18" s="1"/>
  <c r="G193" i="18" s="1"/>
  <c r="E192" i="18"/>
  <c r="E191" i="18"/>
  <c r="F191" i="18" s="1"/>
  <c r="G191" i="18" s="1"/>
  <c r="E190" i="18"/>
  <c r="F190" i="18" s="1"/>
  <c r="G190" i="18" s="1"/>
  <c r="J190" i="18" s="1"/>
  <c r="E189" i="18"/>
  <c r="F189" i="18" s="1"/>
  <c r="G189" i="18" s="1"/>
  <c r="E188" i="18"/>
  <c r="E187" i="18"/>
  <c r="F187" i="18" s="1"/>
  <c r="G187" i="18" s="1"/>
  <c r="E186" i="18"/>
  <c r="F186" i="18" s="1"/>
  <c r="G186" i="18" s="1"/>
  <c r="E185" i="18"/>
  <c r="F185" i="18" s="1"/>
  <c r="G185" i="18" s="1"/>
  <c r="F184" i="18"/>
  <c r="G184" i="18" s="1"/>
  <c r="E183" i="18"/>
  <c r="F183" i="18" s="1"/>
  <c r="G183" i="18" s="1"/>
  <c r="E182" i="18"/>
  <c r="F181" i="18"/>
  <c r="G181" i="18" s="1"/>
  <c r="E180" i="18"/>
  <c r="F180" i="18" s="1"/>
  <c r="G180" i="18" s="1"/>
  <c r="E179" i="18"/>
  <c r="E178" i="18"/>
  <c r="F178" i="18" s="1"/>
  <c r="G178" i="18" s="1"/>
  <c r="F177" i="18"/>
  <c r="G177" i="18" s="1"/>
  <c r="E176" i="18"/>
  <c r="F176" i="18" s="1"/>
  <c r="G176" i="18" s="1"/>
  <c r="J176" i="18" s="1"/>
  <c r="E175" i="18"/>
  <c r="F175" i="18" s="1"/>
  <c r="G175" i="18" s="1"/>
  <c r="E174" i="18"/>
  <c r="E173" i="18"/>
  <c r="F173" i="18" s="1"/>
  <c r="G173" i="18" s="1"/>
  <c r="E172" i="18"/>
  <c r="F172" i="18" s="1"/>
  <c r="G172" i="18" s="1"/>
  <c r="E171" i="18"/>
  <c r="F171" i="18" s="1"/>
  <c r="G171" i="18" s="1"/>
  <c r="E170" i="18"/>
  <c r="E169" i="18"/>
  <c r="F169" i="18" s="1"/>
  <c r="G169" i="18" s="1"/>
  <c r="E168" i="18"/>
  <c r="E167" i="18"/>
  <c r="F167" i="18" s="1"/>
  <c r="J166" i="18"/>
  <c r="E166" i="18"/>
  <c r="F165" i="18"/>
  <c r="J164" i="18"/>
  <c r="E164" i="18"/>
  <c r="J163" i="18"/>
  <c r="E163" i="18"/>
  <c r="F163" i="18" s="1"/>
  <c r="J162" i="18"/>
  <c r="E162" i="18"/>
  <c r="J161" i="18"/>
  <c r="E161" i="18"/>
  <c r="F161" i="18" s="1"/>
  <c r="J160" i="18"/>
  <c r="E160" i="18"/>
  <c r="J159" i="18"/>
  <c r="E159" i="18"/>
  <c r="F159" i="18" s="1"/>
  <c r="J158" i="18"/>
  <c r="E158" i="18"/>
  <c r="J157" i="18"/>
  <c r="E157" i="18"/>
  <c r="F157" i="18" s="1"/>
  <c r="J156" i="18"/>
  <c r="E156" i="18"/>
  <c r="J155" i="18"/>
  <c r="E155" i="18"/>
  <c r="F155" i="18" s="1"/>
  <c r="J154" i="18"/>
  <c r="E154" i="18"/>
  <c r="J153" i="18"/>
  <c r="E153" i="18"/>
  <c r="F153" i="18" s="1"/>
  <c r="J152" i="18"/>
  <c r="E152" i="18"/>
  <c r="E151" i="18"/>
  <c r="F151" i="18" s="1"/>
  <c r="J150" i="18"/>
  <c r="E150" i="18"/>
  <c r="F150" i="18" s="1"/>
  <c r="J149" i="18"/>
  <c r="E149" i="18"/>
  <c r="J148" i="18"/>
  <c r="E148" i="18"/>
  <c r="F148" i="18" s="1"/>
  <c r="J147" i="18"/>
  <c r="E147" i="18"/>
  <c r="J146" i="18"/>
  <c r="E146" i="18"/>
  <c r="F146" i="18" s="1"/>
  <c r="J145" i="18"/>
  <c r="E145" i="18"/>
  <c r="J144" i="18"/>
  <c r="E144" i="18"/>
  <c r="F144" i="18" s="1"/>
  <c r="J143" i="18"/>
  <c r="E143" i="18"/>
  <c r="J142" i="18"/>
  <c r="E142" i="18"/>
  <c r="F142" i="18" s="1"/>
  <c r="J141" i="18"/>
  <c r="E141" i="18"/>
  <c r="J140" i="18"/>
  <c r="E140" i="18"/>
  <c r="F140" i="18" s="1"/>
  <c r="J139" i="18"/>
  <c r="E139" i="18"/>
  <c r="J138" i="18"/>
  <c r="E138" i="18"/>
  <c r="F138" i="18" s="1"/>
  <c r="J137" i="18"/>
  <c r="E137" i="18"/>
  <c r="J136" i="18"/>
  <c r="E136" i="18"/>
  <c r="F136" i="18" s="1"/>
  <c r="J135" i="18"/>
  <c r="E135" i="18"/>
  <c r="E134" i="18"/>
  <c r="F134" i="18" s="1"/>
  <c r="J133" i="18"/>
  <c r="E133" i="18"/>
  <c r="F133" i="18" s="1"/>
  <c r="J132" i="18"/>
  <c r="E132" i="18"/>
  <c r="J131" i="18"/>
  <c r="E131" i="18"/>
  <c r="F131" i="18" s="1"/>
  <c r="E130" i="18"/>
  <c r="F130" i="18" s="1"/>
  <c r="E129" i="18"/>
  <c r="J128" i="18"/>
  <c r="E128" i="18"/>
  <c r="J127" i="18"/>
  <c r="E127" i="18"/>
  <c r="F127" i="18" s="1"/>
  <c r="J126" i="18"/>
  <c r="E126" i="18"/>
  <c r="J125" i="18"/>
  <c r="E125" i="18"/>
  <c r="F125" i="18" s="1"/>
  <c r="J124" i="18"/>
  <c r="E124" i="18"/>
  <c r="J123" i="18"/>
  <c r="E123" i="18"/>
  <c r="F123" i="18" s="1"/>
  <c r="J122" i="18"/>
  <c r="E122" i="18"/>
  <c r="J121" i="18"/>
  <c r="E121" i="18"/>
  <c r="F121" i="18" s="1"/>
  <c r="J120" i="18"/>
  <c r="E120" i="18"/>
  <c r="J119" i="18"/>
  <c r="E119" i="18"/>
  <c r="F119" i="18" s="1"/>
  <c r="J118" i="18"/>
  <c r="E118" i="18"/>
  <c r="J117" i="18"/>
  <c r="E117" i="18"/>
  <c r="F117" i="18" s="1"/>
  <c r="J116" i="18"/>
  <c r="E116" i="18"/>
  <c r="E115" i="18"/>
  <c r="F115" i="18" s="1"/>
  <c r="J114" i="18"/>
  <c r="E114" i="18"/>
  <c r="F114" i="18" s="1"/>
  <c r="J113" i="18"/>
  <c r="E113" i="18"/>
  <c r="J112" i="18"/>
  <c r="E112" i="18"/>
  <c r="F112" i="18" s="1"/>
  <c r="J111" i="18"/>
  <c r="E111" i="18"/>
  <c r="J110" i="18"/>
  <c r="E110" i="18"/>
  <c r="F110" i="18" s="1"/>
  <c r="J109" i="18"/>
  <c r="E109" i="18"/>
  <c r="J108" i="18"/>
  <c r="E108" i="18"/>
  <c r="F108" i="18" s="1"/>
  <c r="J107" i="18"/>
  <c r="E107" i="18"/>
  <c r="J106" i="18"/>
  <c r="E106" i="18"/>
  <c r="F106" i="18" s="1"/>
  <c r="J105" i="18"/>
  <c r="E105" i="18"/>
  <c r="J104" i="18"/>
  <c r="E104" i="18"/>
  <c r="F104" i="18" s="1"/>
  <c r="J103" i="18"/>
  <c r="E103" i="18"/>
  <c r="J102" i="18"/>
  <c r="E102" i="18"/>
  <c r="F102" i="18" s="1"/>
  <c r="J101" i="18"/>
  <c r="F101" i="18"/>
  <c r="J100" i="18"/>
  <c r="E100" i="18"/>
  <c r="J99" i="18"/>
  <c r="E99" i="18"/>
  <c r="F99" i="18" s="1"/>
  <c r="J98" i="18"/>
  <c r="E98" i="18"/>
  <c r="J97" i="18"/>
  <c r="E97" i="18"/>
  <c r="F97" i="18" s="1"/>
  <c r="E96" i="18"/>
  <c r="F96" i="18" s="1"/>
  <c r="J95" i="18"/>
  <c r="E95" i="18"/>
  <c r="J94" i="18"/>
  <c r="E94" i="18"/>
  <c r="F94" i="18" s="1"/>
  <c r="J93" i="18"/>
  <c r="F93" i="18"/>
  <c r="J92" i="18"/>
  <c r="E92" i="18"/>
  <c r="J91" i="18"/>
  <c r="E91" i="18"/>
  <c r="F91" i="18" s="1"/>
  <c r="J90" i="18"/>
  <c r="E90" i="18"/>
  <c r="J89" i="18"/>
  <c r="E89" i="18"/>
  <c r="F89" i="18" s="1"/>
  <c r="J88" i="18"/>
  <c r="E88" i="18"/>
  <c r="J87" i="18"/>
  <c r="E87" i="18"/>
  <c r="F87" i="18" s="1"/>
  <c r="J86" i="18"/>
  <c r="E86" i="18"/>
  <c r="J85" i="18"/>
  <c r="E85" i="18"/>
  <c r="F85" i="18" s="1"/>
  <c r="J84" i="18"/>
  <c r="E84" i="18"/>
  <c r="J83" i="18"/>
  <c r="E83" i="18"/>
  <c r="F83" i="18" s="1"/>
  <c r="F82" i="18"/>
  <c r="G82" i="18" s="1"/>
  <c r="J81" i="18"/>
  <c r="E81" i="18"/>
  <c r="F81" i="18" s="1"/>
  <c r="J80" i="18"/>
  <c r="E80" i="18"/>
  <c r="J79" i="18"/>
  <c r="E79" i="18"/>
  <c r="F79" i="18" s="1"/>
  <c r="J78" i="18"/>
  <c r="E78" i="18"/>
  <c r="J77" i="18"/>
  <c r="E77" i="18"/>
  <c r="F77" i="18" s="1"/>
  <c r="J76" i="18"/>
  <c r="E76" i="18"/>
  <c r="J75" i="18"/>
  <c r="E75" i="18"/>
  <c r="F75" i="18" s="1"/>
  <c r="J74" i="18"/>
  <c r="E74" i="18"/>
  <c r="J73" i="18"/>
  <c r="E73" i="18"/>
  <c r="F73" i="18" s="1"/>
  <c r="J72" i="18"/>
  <c r="E72" i="18"/>
  <c r="J71" i="18"/>
  <c r="E71" i="18"/>
  <c r="F71" i="18" s="1"/>
  <c r="J70" i="18"/>
  <c r="E70" i="18"/>
  <c r="J69" i="18"/>
  <c r="E69" i="18"/>
  <c r="F69" i="18" s="1"/>
  <c r="J68" i="18"/>
  <c r="E68" i="18"/>
  <c r="J67" i="18"/>
  <c r="E67" i="18"/>
  <c r="F67" i="18" s="1"/>
  <c r="J66" i="18"/>
  <c r="E66" i="18"/>
  <c r="J65" i="18"/>
  <c r="E65" i="18"/>
  <c r="F65" i="18" s="1"/>
  <c r="J64" i="18"/>
  <c r="E64" i="18"/>
  <c r="J63" i="18"/>
  <c r="E63" i="18"/>
  <c r="F63" i="18" s="1"/>
  <c r="J62" i="18"/>
  <c r="E62" i="18"/>
  <c r="J61" i="18"/>
  <c r="E61" i="18"/>
  <c r="F61" i="18" s="1"/>
  <c r="J60" i="18"/>
  <c r="E60" i="18"/>
  <c r="J59" i="18"/>
  <c r="E59" i="18"/>
  <c r="F59" i="18" s="1"/>
  <c r="J58" i="18"/>
  <c r="E58" i="18"/>
  <c r="J57" i="18"/>
  <c r="E57" i="18"/>
  <c r="F57" i="18" s="1"/>
  <c r="J56" i="18"/>
  <c r="E56" i="18"/>
  <c r="J55" i="18"/>
  <c r="E55" i="18"/>
  <c r="F55" i="18" s="1"/>
  <c r="J54" i="18"/>
  <c r="E54" i="18"/>
  <c r="J53" i="18"/>
  <c r="E53" i="18"/>
  <c r="F53" i="18" s="1"/>
  <c r="J52" i="18"/>
  <c r="E52" i="18"/>
  <c r="J51" i="18"/>
  <c r="E51" i="18"/>
  <c r="F51" i="18" s="1"/>
  <c r="J50" i="18"/>
  <c r="E50" i="18"/>
  <c r="J49" i="18"/>
  <c r="E49" i="18"/>
  <c r="F49" i="18" s="1"/>
  <c r="J48" i="18"/>
  <c r="E48" i="18"/>
  <c r="J47" i="18"/>
  <c r="E47" i="18"/>
  <c r="F47" i="18" s="1"/>
  <c r="J46" i="18"/>
  <c r="E46" i="18"/>
  <c r="J45" i="18"/>
  <c r="E45" i="18"/>
  <c r="F45" i="18" s="1"/>
  <c r="J44" i="18"/>
  <c r="E44" i="18"/>
  <c r="J43" i="18"/>
  <c r="E43" i="18"/>
  <c r="F43" i="18" s="1"/>
  <c r="J42" i="18"/>
  <c r="E42" i="18"/>
  <c r="J41" i="18"/>
  <c r="E41" i="18"/>
  <c r="F41" i="18" s="1"/>
  <c r="J40" i="18"/>
  <c r="E40" i="18"/>
  <c r="J39" i="18"/>
  <c r="E39" i="18"/>
  <c r="F39" i="18" s="1"/>
  <c r="J38" i="18"/>
  <c r="E38" i="18"/>
  <c r="J37" i="18"/>
  <c r="E37" i="18"/>
  <c r="F37" i="18" s="1"/>
  <c r="J36" i="18"/>
  <c r="E36" i="18"/>
  <c r="I35" i="18"/>
  <c r="J35" i="18" s="1"/>
  <c r="E35" i="18"/>
  <c r="F35" i="18" s="1"/>
  <c r="J34" i="18"/>
  <c r="E34" i="18"/>
  <c r="F34" i="18" s="1"/>
  <c r="J33" i="18"/>
  <c r="E33" i="18"/>
  <c r="E32" i="18"/>
  <c r="F32" i="18" s="1"/>
  <c r="J31" i="18"/>
  <c r="E31" i="18"/>
  <c r="F31" i="18" s="1"/>
  <c r="J30" i="18"/>
  <c r="E30" i="18"/>
  <c r="J29" i="18"/>
  <c r="E29" i="18"/>
  <c r="F29" i="18" s="1"/>
  <c r="J28" i="18"/>
  <c r="E28" i="18"/>
  <c r="J27" i="18"/>
  <c r="E27" i="18"/>
  <c r="F27" i="18" s="1"/>
  <c r="J26" i="18"/>
  <c r="E26" i="18"/>
  <c r="J25" i="18"/>
  <c r="E25" i="18"/>
  <c r="F25" i="18" s="1"/>
  <c r="J24" i="18"/>
  <c r="E24" i="18"/>
  <c r="J23" i="18"/>
  <c r="E23" i="18"/>
  <c r="F23" i="18" s="1"/>
  <c r="G22" i="18"/>
  <c r="E22" i="18"/>
  <c r="F22" i="18" s="1"/>
  <c r="J21" i="18"/>
  <c r="E21" i="18"/>
  <c r="J20" i="18"/>
  <c r="E20" i="18"/>
  <c r="F20" i="18" s="1"/>
  <c r="J19" i="18"/>
  <c r="E19" i="18"/>
  <c r="E18" i="18"/>
  <c r="J17" i="18"/>
  <c r="E17" i="18"/>
  <c r="F17" i="18" s="1"/>
  <c r="J16" i="18"/>
  <c r="E16" i="18"/>
  <c r="J15" i="18"/>
  <c r="E15" i="18"/>
  <c r="F15" i="18" s="1"/>
  <c r="J14" i="18"/>
  <c r="E14" i="18"/>
  <c r="J13" i="18"/>
  <c r="E13" i="18"/>
  <c r="F13" i="18" s="1"/>
  <c r="J12" i="18"/>
  <c r="E12" i="18"/>
  <c r="J11" i="18"/>
  <c r="E11" i="18"/>
  <c r="F11" i="18" s="1"/>
  <c r="F10" i="18"/>
  <c r="G10" i="18" s="1"/>
  <c r="F9" i="18"/>
  <c r="G9" i="18" s="1"/>
  <c r="F8" i="18"/>
  <c r="G8" i="18" s="1"/>
  <c r="F7" i="18"/>
  <c r="G7" i="18" s="1"/>
  <c r="F6" i="18"/>
  <c r="G6" i="18" s="1"/>
  <c r="F5" i="18"/>
  <c r="G5" i="18" s="1"/>
  <c r="F4" i="18"/>
  <c r="G4" i="18" s="1"/>
  <c r="F3" i="18"/>
  <c r="G3" i="18" s="1"/>
  <c r="F2" i="18"/>
  <c r="G2" i="18" s="1"/>
  <c r="J2" i="18" s="1"/>
  <c r="J239" i="18" l="1"/>
  <c r="J244" i="18"/>
  <c r="J281" i="18"/>
  <c r="J219" i="18"/>
  <c r="J232" i="18"/>
  <c r="J238" i="18"/>
  <c r="J237" i="18"/>
  <c r="J242" i="18"/>
  <c r="J203" i="18"/>
  <c r="J240" i="18"/>
  <c r="J335" i="18"/>
  <c r="J415" i="18"/>
  <c r="F168" i="18"/>
  <c r="J211" i="18"/>
  <c r="J236" i="18"/>
  <c r="J278" i="18"/>
  <c r="J284" i="18"/>
  <c r="J296" i="18"/>
  <c r="J22" i="18"/>
  <c r="F129" i="18"/>
  <c r="J253" i="18"/>
  <c r="J273" i="18"/>
  <c r="J309" i="18"/>
  <c r="J345" i="18"/>
  <c r="J348" i="18"/>
  <c r="J374" i="18"/>
  <c r="J472" i="18"/>
  <c r="J312" i="18"/>
  <c r="J619" i="18"/>
  <c r="J896" i="18"/>
  <c r="J724" i="18"/>
  <c r="J736" i="18"/>
  <c r="J844" i="18"/>
  <c r="J869" i="18"/>
  <c r="J858" i="18"/>
  <c r="J915" i="18"/>
  <c r="J540" i="18"/>
  <c r="J557" i="18"/>
  <c r="J617" i="18"/>
  <c r="J621" i="18"/>
  <c r="J632" i="18"/>
  <c r="J756" i="18"/>
  <c r="J873" i="18"/>
  <c r="J892" i="18"/>
  <c r="J753" i="18"/>
  <c r="J854" i="18"/>
  <c r="J874" i="18"/>
  <c r="J878" i="18"/>
  <c r="J5" i="18"/>
  <c r="J198" i="18"/>
  <c r="J169" i="18"/>
  <c r="J173" i="18"/>
  <c r="J8" i="18"/>
  <c r="J10" i="18"/>
  <c r="J184" i="18"/>
  <c r="J187" i="18"/>
  <c r="J195" i="18"/>
  <c r="J3" i="18"/>
  <c r="J183" i="18"/>
  <c r="J191" i="18"/>
  <c r="J199" i="18"/>
  <c r="F166" i="18"/>
  <c r="J209" i="18"/>
  <c r="J215" i="18"/>
  <c r="F218" i="18"/>
  <c r="G218" i="18" s="1"/>
  <c r="J225" i="18"/>
  <c r="F235" i="18"/>
  <c r="G235" i="18" s="1"/>
  <c r="J250" i="18"/>
  <c r="J251" i="18"/>
  <c r="J261" i="18"/>
  <c r="J265" i="18"/>
  <c r="J287" i="18"/>
  <c r="J318" i="18"/>
  <c r="J326" i="18"/>
  <c r="J330" i="18"/>
  <c r="J4" i="18"/>
  <c r="J6" i="18"/>
  <c r="F14" i="18"/>
  <c r="F18" i="18"/>
  <c r="G18" i="18" s="1"/>
  <c r="F21" i="18"/>
  <c r="F24" i="18"/>
  <c r="F28" i="18"/>
  <c r="F33" i="18"/>
  <c r="F36" i="18"/>
  <c r="F40" i="18"/>
  <c r="F44" i="18"/>
  <c r="F48" i="18"/>
  <c r="F52" i="18"/>
  <c r="F56" i="18"/>
  <c r="F60" i="18"/>
  <c r="F64" i="18"/>
  <c r="F68" i="18"/>
  <c r="F72" i="18"/>
  <c r="F76" i="18"/>
  <c r="F80" i="18"/>
  <c r="F86" i="18"/>
  <c r="F90" i="18"/>
  <c r="F95" i="18"/>
  <c r="F100" i="18"/>
  <c r="F105" i="18"/>
  <c r="F109" i="18"/>
  <c r="F113" i="18"/>
  <c r="F118" i="18"/>
  <c r="F122" i="18"/>
  <c r="F126" i="18"/>
  <c r="F132" i="18"/>
  <c r="F137" i="18"/>
  <c r="F141" i="18"/>
  <c r="F145" i="18"/>
  <c r="F149" i="18"/>
  <c r="F154" i="18"/>
  <c r="F158" i="18"/>
  <c r="F162" i="18"/>
  <c r="J171" i="18"/>
  <c r="J172" i="18"/>
  <c r="F174" i="18"/>
  <c r="G174" i="18" s="1"/>
  <c r="J178" i="18"/>
  <c r="J180" i="18"/>
  <c r="F182" i="18"/>
  <c r="G182" i="18" s="1"/>
  <c r="J185" i="18"/>
  <c r="J186" i="18"/>
  <c r="F188" i="18"/>
  <c r="G188" i="18" s="1"/>
  <c r="J193" i="18"/>
  <c r="F201" i="18"/>
  <c r="G201" i="18" s="1"/>
  <c r="J216" i="18"/>
  <c r="J226" i="18"/>
  <c r="J227" i="18"/>
  <c r="J249" i="18"/>
  <c r="J260" i="18"/>
  <c r="J290" i="18"/>
  <c r="J298" i="18"/>
  <c r="J324" i="18"/>
  <c r="J329" i="18"/>
  <c r="J333" i="18"/>
  <c r="J360" i="18"/>
  <c r="F156" i="18"/>
  <c r="F160" i="18"/>
  <c r="F164" i="18"/>
  <c r="F194" i="18"/>
  <c r="G194" i="18" s="1"/>
  <c r="J207" i="18"/>
  <c r="F210" i="18"/>
  <c r="G210" i="18" s="1"/>
  <c r="J217" i="18"/>
  <c r="J223" i="18"/>
  <c r="J228" i="18"/>
  <c r="J229" i="18"/>
  <c r="J256" i="18"/>
  <c r="J276" i="18"/>
  <c r="J289" i="18"/>
  <c r="J297" i="18"/>
  <c r="J322" i="18"/>
  <c r="J328" i="18"/>
  <c r="J332" i="18"/>
  <c r="F12" i="18"/>
  <c r="F16" i="18"/>
  <c r="F19" i="18"/>
  <c r="F26" i="18"/>
  <c r="F30" i="18"/>
  <c r="F38" i="18"/>
  <c r="F42" i="18"/>
  <c r="F46" i="18"/>
  <c r="F50" i="18"/>
  <c r="F54" i="18"/>
  <c r="F58" i="18"/>
  <c r="F62" i="18"/>
  <c r="F66" i="18"/>
  <c r="F70" i="18"/>
  <c r="F74" i="18"/>
  <c r="F78" i="18"/>
  <c r="F84" i="18"/>
  <c r="F88" i="18"/>
  <c r="F92" i="18"/>
  <c r="F98" i="18"/>
  <c r="F103" i="18"/>
  <c r="F107" i="18"/>
  <c r="F111" i="18"/>
  <c r="F116" i="18"/>
  <c r="F120" i="18"/>
  <c r="F124" i="18"/>
  <c r="F128" i="18"/>
  <c r="F135" i="18"/>
  <c r="F139" i="18"/>
  <c r="F143" i="18"/>
  <c r="F147" i="18"/>
  <c r="F152" i="18"/>
  <c r="F170" i="18"/>
  <c r="G170" i="18" s="1"/>
  <c r="J175" i="18"/>
  <c r="J177" i="18"/>
  <c r="F179" i="18"/>
  <c r="G179" i="18" s="1"/>
  <c r="J189" i="18"/>
  <c r="F192" i="18"/>
  <c r="G192" i="18" s="1"/>
  <c r="F202" i="18"/>
  <c r="G202" i="18" s="1"/>
  <c r="F208" i="18"/>
  <c r="G208" i="18" s="1"/>
  <c r="J214" i="18"/>
  <c r="J230" i="18"/>
  <c r="J231" i="18"/>
  <c r="J266" i="18"/>
  <c r="J272" i="18"/>
  <c r="J275" i="18"/>
  <c r="J283" i="18"/>
  <c r="J320" i="18"/>
  <c r="J327" i="18"/>
  <c r="J331" i="18"/>
  <c r="J247" i="18"/>
  <c r="J248" i="18"/>
  <c r="J254" i="18"/>
  <c r="J258" i="18"/>
  <c r="J262" i="18"/>
  <c r="J263" i="18"/>
  <c r="J267" i="18"/>
  <c r="J269" i="18"/>
  <c r="J291" i="18"/>
  <c r="J292" i="18"/>
  <c r="J299" i="18"/>
  <c r="J342" i="18"/>
  <c r="J361" i="18"/>
  <c r="J363" i="18"/>
  <c r="J368" i="18"/>
  <c r="F241" i="18"/>
  <c r="G241" i="18" s="1"/>
  <c r="F243" i="18"/>
  <c r="G243" i="18" s="1"/>
  <c r="F245" i="18"/>
  <c r="G245" i="18" s="1"/>
  <c r="F252" i="18"/>
  <c r="G252" i="18" s="1"/>
  <c r="J255" i="18"/>
  <c r="J274" i="18"/>
  <c r="J286" i="18"/>
  <c r="J306" i="18"/>
  <c r="J313" i="18"/>
  <c r="J346" i="18"/>
  <c r="J364" i="18"/>
  <c r="J365" i="18"/>
  <c r="J370" i="18"/>
  <c r="J390" i="18"/>
  <c r="J354" i="18"/>
  <c r="J357" i="18"/>
  <c r="J378" i="18"/>
  <c r="J385" i="18"/>
  <c r="J270" i="18"/>
  <c r="J293" i="18"/>
  <c r="J301" i="18"/>
  <c r="J310" i="18"/>
  <c r="J338" i="18"/>
  <c r="J340" i="18"/>
  <c r="J347" i="18"/>
  <c r="J359" i="18"/>
  <c r="J371" i="18"/>
  <c r="J381" i="18"/>
  <c r="J440" i="18"/>
  <c r="J463" i="18"/>
  <c r="J470" i="18"/>
  <c r="J471" i="18"/>
  <c r="J473" i="18"/>
  <c r="J481" i="18"/>
  <c r="J482" i="18"/>
  <c r="J536" i="18"/>
  <c r="J558" i="18"/>
  <c r="J571" i="18"/>
  <c r="J573" i="18"/>
  <c r="J587" i="18"/>
  <c r="J590" i="18"/>
  <c r="J598" i="18"/>
  <c r="J603" i="18"/>
  <c r="J612" i="18"/>
  <c r="J391" i="18"/>
  <c r="J402" i="18"/>
  <c r="J433" i="18"/>
  <c r="J437" i="18"/>
  <c r="J438" i="18"/>
  <c r="J458" i="18"/>
  <c r="J459" i="18"/>
  <c r="J460" i="18"/>
  <c r="J461" i="18"/>
  <c r="J469" i="18"/>
  <c r="J477" i="18"/>
  <c r="J478" i="18"/>
  <c r="J480" i="18"/>
  <c r="J488" i="18"/>
  <c r="J489" i="18"/>
  <c r="J491" i="18"/>
  <c r="J493" i="18"/>
  <c r="J494" i="18"/>
  <c r="J496" i="18"/>
  <c r="J507" i="18"/>
  <c r="J510" i="18"/>
  <c r="J517" i="18"/>
  <c r="J538" i="18"/>
  <c r="J570" i="18"/>
  <c r="J393" i="18"/>
  <c r="J394" i="18"/>
  <c r="J395" i="18"/>
  <c r="J396" i="18"/>
  <c r="J397" i="18"/>
  <c r="J398" i="18"/>
  <c r="J400" i="18"/>
  <c r="J403" i="18"/>
  <c r="J456" i="18"/>
  <c r="J476" i="18"/>
  <c r="J484" i="18"/>
  <c r="J485" i="18"/>
  <c r="J487" i="18"/>
  <c r="J492" i="18"/>
  <c r="J499" i="18"/>
  <c r="J500" i="18"/>
  <c r="J505" i="18"/>
  <c r="J535" i="18"/>
  <c r="J548" i="18"/>
  <c r="J550" i="18"/>
  <c r="J559" i="18"/>
  <c r="J379" i="18"/>
  <c r="J405" i="18"/>
  <c r="J406" i="18"/>
  <c r="J407" i="18"/>
  <c r="J408" i="18"/>
  <c r="J409" i="18"/>
  <c r="J410" i="18"/>
  <c r="J411" i="18"/>
  <c r="J412" i="18"/>
  <c r="J413" i="18"/>
  <c r="J418" i="18"/>
  <c r="J419" i="18"/>
  <c r="J420" i="18"/>
  <c r="J421" i="18"/>
  <c r="J422" i="18"/>
  <c r="J423" i="18"/>
  <c r="J424" i="18"/>
  <c r="J425" i="18"/>
  <c r="J426" i="18"/>
  <c r="J427" i="18"/>
  <c r="J428" i="18"/>
  <c r="J429" i="18"/>
  <c r="J430" i="18"/>
  <c r="J441" i="18"/>
  <c r="J442" i="18"/>
  <c r="J445" i="18"/>
  <c r="J446" i="18"/>
  <c r="J464" i="18"/>
  <c r="J465" i="18"/>
  <c r="J474" i="18"/>
  <c r="J503" i="18"/>
  <c r="J518" i="18"/>
  <c r="J582" i="18"/>
  <c r="J583" i="18"/>
  <c r="J595" i="18"/>
  <c r="J600" i="18"/>
  <c r="J608" i="18"/>
  <c r="J615" i="18"/>
  <c r="J634" i="18"/>
  <c r="J511" i="18"/>
  <c r="J512" i="18"/>
  <c r="J519" i="18"/>
  <c r="J520" i="18"/>
  <c r="J528" i="18"/>
  <c r="J529" i="18"/>
  <c r="J552" i="18"/>
  <c r="J553" i="18"/>
  <c r="J565" i="18"/>
  <c r="J574" i="18"/>
  <c r="J575" i="18"/>
  <c r="J576" i="18"/>
  <c r="J581" i="18"/>
  <c r="J591" i="18"/>
  <c r="J597" i="18"/>
  <c r="J604" i="18"/>
  <c r="J611" i="18"/>
  <c r="J514" i="18"/>
  <c r="J531" i="18"/>
  <c r="J555" i="18"/>
  <c r="J567" i="18"/>
  <c r="J585" i="18"/>
  <c r="J594" i="18"/>
  <c r="J601" i="18"/>
  <c r="J607" i="18"/>
  <c r="J616" i="18"/>
  <c r="J641" i="18"/>
  <c r="J645" i="18"/>
  <c r="J646" i="18"/>
  <c r="J663" i="18"/>
  <c r="J668" i="18"/>
  <c r="J677" i="18"/>
  <c r="J681" i="18"/>
  <c r="J682" i="18"/>
  <c r="J687" i="18"/>
  <c r="J689" i="18"/>
  <c r="J696" i="18"/>
  <c r="J704" i="18"/>
  <c r="J716" i="18"/>
  <c r="J733" i="18"/>
  <c r="J739" i="18"/>
  <c r="J592" i="18"/>
  <c r="J605" i="18"/>
  <c r="J609" i="18"/>
  <c r="J618" i="18"/>
  <c r="J620" i="18"/>
  <c r="J625" i="18"/>
  <c r="J642" i="18"/>
  <c r="J643" i="18"/>
  <c r="J644" i="18"/>
  <c r="J649" i="18"/>
  <c r="J650" i="18"/>
  <c r="J656" i="18"/>
  <c r="J657" i="18"/>
  <c r="J662" i="18"/>
  <c r="J667" i="18"/>
  <c r="J672" i="18"/>
  <c r="J676" i="18"/>
  <c r="J680" i="18"/>
  <c r="J685" i="18"/>
  <c r="J692" i="18"/>
  <c r="J709" i="18"/>
  <c r="J712" i="18"/>
  <c r="J719" i="18"/>
  <c r="J729" i="18"/>
  <c r="J735" i="18"/>
  <c r="J627" i="18"/>
  <c r="J628" i="18"/>
  <c r="J635" i="18"/>
  <c r="J636" i="18"/>
  <c r="J648" i="18"/>
  <c r="J653" i="18"/>
  <c r="J655" i="18"/>
  <c r="J661" i="18"/>
  <c r="J670" i="18"/>
  <c r="J679" i="18"/>
  <c r="J684" i="18"/>
  <c r="J701" i="18"/>
  <c r="J706" i="18"/>
  <c r="J714" i="18"/>
  <c r="J721" i="18"/>
  <c r="J725" i="18"/>
  <c r="J731" i="18"/>
  <c r="J747" i="18"/>
  <c r="J751" i="18"/>
  <c r="J757" i="18"/>
  <c r="J630" i="18"/>
  <c r="J638" i="18"/>
  <c r="J647" i="18"/>
  <c r="J652" i="18"/>
  <c r="J660" i="18"/>
  <c r="J665" i="18"/>
  <c r="J674" i="18"/>
  <c r="J683" i="18"/>
  <c r="J691" i="18"/>
  <c r="J727" i="18"/>
  <c r="J743" i="18"/>
  <c r="J695" i="18"/>
  <c r="J707" i="18"/>
  <c r="J710" i="18"/>
  <c r="J713" i="18"/>
  <c r="J720" i="18"/>
  <c r="J726" i="18"/>
  <c r="J730" i="18"/>
  <c r="J734" i="18"/>
  <c r="J740" i="18"/>
  <c r="J772" i="18"/>
  <c r="J780" i="18"/>
  <c r="J787" i="18"/>
  <c r="J792" i="18"/>
  <c r="J795" i="18"/>
  <c r="J798" i="18"/>
  <c r="J807" i="18"/>
  <c r="J820" i="18"/>
  <c r="J671" i="18"/>
  <c r="J771" i="18"/>
  <c r="J784" i="18"/>
  <c r="J789" i="18"/>
  <c r="J803" i="18"/>
  <c r="J816" i="18"/>
  <c r="J822" i="18"/>
  <c r="J842" i="18"/>
  <c r="J856" i="18"/>
  <c r="J768" i="18"/>
  <c r="J769" i="18"/>
  <c r="J775" i="18"/>
  <c r="J776" i="18"/>
  <c r="J786" i="18"/>
  <c r="J799" i="18"/>
  <c r="J806" i="18"/>
  <c r="J852" i="18"/>
  <c r="J764" i="18"/>
  <c r="J766" i="18"/>
  <c r="J774" i="18"/>
  <c r="J781" i="18"/>
  <c r="J782" i="18"/>
  <c r="J790" i="18"/>
  <c r="J802" i="18"/>
  <c r="J815" i="18"/>
  <c r="J817" i="18"/>
  <c r="J825" i="18"/>
  <c r="J830" i="18"/>
  <c r="J836" i="18"/>
  <c r="J862" i="18"/>
  <c r="J845" i="18"/>
  <c r="J864" i="18"/>
  <c r="J877" i="18"/>
  <c r="J879" i="18"/>
  <c r="J887" i="18"/>
  <c r="J893" i="18"/>
  <c r="J800" i="18"/>
  <c r="J804" i="18"/>
  <c r="J808" i="18"/>
  <c r="J811" i="18"/>
  <c r="J814" i="18"/>
  <c r="J821" i="18"/>
  <c r="J827" i="18"/>
  <c r="J846" i="18"/>
  <c r="J847" i="18"/>
  <c r="J866" i="18"/>
  <c r="J867" i="18"/>
  <c r="J868" i="18"/>
  <c r="J839" i="18"/>
  <c r="J891" i="18"/>
  <c r="J831" i="18"/>
  <c r="J832" i="18"/>
  <c r="J840" i="18"/>
  <c r="J872" i="18"/>
  <c r="J880" i="18"/>
  <c r="J883" i="18"/>
  <c r="J904" i="18"/>
  <c r="J906" i="18"/>
  <c r="J918" i="18"/>
  <c r="J894" i="18"/>
  <c r="J910" i="18"/>
  <c r="J905" i="18"/>
  <c r="J919" i="18"/>
  <c r="J875" i="18"/>
  <c r="J881" i="18"/>
  <c r="J884" i="18"/>
  <c r="J885" i="18"/>
  <c r="J889" i="18"/>
  <c r="J890" i="18"/>
  <c r="J897" i="18"/>
  <c r="J909" i="18"/>
  <c r="F911" i="18"/>
  <c r="G911" i="18" s="1"/>
  <c r="C14" i="19"/>
  <c r="C10" i="19"/>
  <c r="C15" i="19"/>
  <c r="C11" i="19"/>
  <c r="C7" i="19"/>
  <c r="C9" i="19"/>
  <c r="D18" i="21"/>
  <c r="E18" i="21" s="1"/>
  <c r="F18" i="21" s="1"/>
  <c r="J912" i="18"/>
  <c r="L4" i="19"/>
  <c r="C8" i="19"/>
  <c r="C16" i="19"/>
  <c r="J898" i="18"/>
  <c r="J913" i="18"/>
  <c r="J914" i="18"/>
  <c r="C13" i="19"/>
  <c r="O27" i="21"/>
  <c r="F907" i="18"/>
  <c r="G907" i="18" s="1"/>
  <c r="F903" i="18"/>
  <c r="G903" i="18" s="1"/>
  <c r="J911" i="18" l="1"/>
  <c r="J903" i="18"/>
  <c r="J16" i="19"/>
  <c r="J12" i="19"/>
  <c r="J8" i="19"/>
  <c r="J13" i="19"/>
  <c r="J9" i="19"/>
  <c r="J11" i="19"/>
  <c r="J14" i="19"/>
  <c r="J15" i="19"/>
  <c r="J7" i="19"/>
  <c r="J10" i="19"/>
  <c r="J907" i="18"/>
  <c r="J252" i="18"/>
  <c r="J245" i="18"/>
  <c r="J241" i="18"/>
  <c r="J170" i="18"/>
  <c r="J201" i="18"/>
  <c r="J174" i="18"/>
  <c r="J243" i="18"/>
  <c r="J210" i="18"/>
  <c r="J18" i="18"/>
  <c r="J235" i="18"/>
  <c r="J208" i="18"/>
  <c r="J202" i="18"/>
  <c r="J192" i="18"/>
  <c r="J179" i="18"/>
  <c r="J194" i="18"/>
  <c r="J188" i="18"/>
  <c r="J182" i="18"/>
  <c r="J218" i="18"/>
  <c r="F45" i="21" l="1"/>
  <c r="F34" i="21"/>
  <c r="F22" i="21"/>
  <c r="F26" i="21"/>
  <c r="F42" i="21"/>
  <c r="F25" i="21"/>
  <c r="F36" i="21"/>
  <c r="G35" i="21"/>
  <c r="E23" i="21"/>
  <c r="G32" i="21"/>
  <c r="G36" i="21"/>
  <c r="E45" i="21"/>
  <c r="G24" i="21"/>
  <c r="F33" i="21"/>
  <c r="E42" i="21"/>
  <c r="E46" i="21"/>
  <c r="D24" i="21"/>
  <c r="F43" i="21"/>
  <c r="G23" i="21"/>
  <c r="E32" i="21"/>
  <c r="D44" i="21"/>
  <c r="G26" i="21"/>
  <c r="G42" i="21"/>
  <c r="E43" i="21"/>
  <c r="F24" i="21"/>
  <c r="E33" i="21"/>
  <c r="D42" i="21"/>
  <c r="D46" i="21"/>
  <c r="D25" i="21"/>
  <c r="D34" i="21"/>
  <c r="D43" i="21"/>
  <c r="D23" i="21"/>
  <c r="D45" i="21"/>
  <c r="E24" i="21"/>
  <c r="G33" i="21"/>
  <c r="G45" i="21"/>
  <c r="F32" i="21"/>
  <c r="E44" i="21"/>
  <c r="F46" i="21"/>
  <c r="G25" i="21"/>
  <c r="G34" i="21"/>
  <c r="G43" i="21"/>
  <c r="E22" i="21"/>
  <c r="E26" i="21"/>
  <c r="F35" i="21"/>
  <c r="G44" i="21"/>
  <c r="D33" i="21"/>
  <c r="H33" i="21" s="1"/>
  <c r="G46" i="21"/>
  <c r="E25" i="21"/>
  <c r="E36" i="21"/>
  <c r="G22" i="21"/>
  <c r="G27" i="21" s="1"/>
  <c r="D35" i="21"/>
  <c r="E34" i="21"/>
  <c r="D22" i="21"/>
  <c r="D26" i="21"/>
  <c r="H26" i="21" s="1"/>
  <c r="E35" i="21"/>
  <c r="F44" i="21"/>
  <c r="F23" i="21"/>
  <c r="D32" i="21"/>
  <c r="D36" i="21"/>
  <c r="H36" i="21" l="1"/>
  <c r="G9" i="19"/>
  <c r="E16" i="19"/>
  <c r="E12" i="19"/>
  <c r="H45" i="21"/>
  <c r="H8" i="19"/>
  <c r="G16" i="19"/>
  <c r="G10" i="19"/>
  <c r="D15" i="19"/>
  <c r="F7" i="19"/>
  <c r="D9" i="19"/>
  <c r="E27" i="21"/>
  <c r="F8" i="19"/>
  <c r="D7" i="19"/>
  <c r="H9" i="19"/>
  <c r="E11" i="19"/>
  <c r="H25" i="21"/>
  <c r="H44" i="21"/>
  <c r="H24" i="21"/>
  <c r="G8" i="19"/>
  <c r="E10" i="19"/>
  <c r="E9" i="19"/>
  <c r="H12" i="19"/>
  <c r="D12" i="19"/>
  <c r="F47" i="21"/>
  <c r="H15" i="19"/>
  <c r="D10" i="19"/>
  <c r="G11" i="19"/>
  <c r="H22" i="21"/>
  <c r="D27" i="21"/>
  <c r="H13" i="19"/>
  <c r="H14" i="19"/>
  <c r="H16" i="19"/>
  <c r="G15" i="19"/>
  <c r="G14" i="19"/>
  <c r="H46" i="21"/>
  <c r="E37" i="21"/>
  <c r="E15" i="19"/>
  <c r="G7" i="19"/>
  <c r="F16" i="19"/>
  <c r="F12" i="19"/>
  <c r="F15" i="19"/>
  <c r="E7" i="19"/>
  <c r="F10" i="19"/>
  <c r="F11" i="19"/>
  <c r="F37" i="21"/>
  <c r="G13" i="19"/>
  <c r="E14" i="19"/>
  <c r="D16" i="19"/>
  <c r="H43" i="21"/>
  <c r="D47" i="21"/>
  <c r="H42" i="21"/>
  <c r="G47" i="21"/>
  <c r="F13" i="19"/>
  <c r="F14" i="19"/>
  <c r="D11" i="19"/>
  <c r="G12" i="19"/>
  <c r="E47" i="21"/>
  <c r="F27" i="21"/>
  <c r="H32" i="21"/>
  <c r="D37" i="21"/>
  <c r="E13" i="19"/>
  <c r="D14" i="19"/>
  <c r="H35" i="21"/>
  <c r="D8" i="19"/>
  <c r="H7" i="19"/>
  <c r="H23" i="21"/>
  <c r="H10" i="19"/>
  <c r="F9" i="19"/>
  <c r="H11" i="19"/>
  <c r="H34" i="21"/>
  <c r="E8" i="19"/>
  <c r="D13" i="19"/>
  <c r="G37" i="21"/>
  <c r="H37" i="21" l="1"/>
  <c r="I35" i="21" s="1"/>
  <c r="H47" i="21"/>
  <c r="H27" i="21"/>
  <c r="I23" i="21" s="1"/>
  <c r="F28" i="21" l="1"/>
  <c r="G38" i="21"/>
  <c r="E38" i="21"/>
  <c r="D38" i="21"/>
  <c r="I34" i="21"/>
  <c r="G28" i="21"/>
  <c r="I26" i="21"/>
  <c r="I33" i="21"/>
  <c r="I36" i="21"/>
  <c r="I24" i="21"/>
  <c r="E28" i="21"/>
  <c r="I25" i="21"/>
  <c r="I22" i="21"/>
  <c r="I32" i="21"/>
  <c r="D28" i="21"/>
  <c r="F38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lnavarro</author>
  </authors>
  <commentList>
    <comment ref="H5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lnavarro:</t>
        </r>
        <r>
          <rPr>
            <sz val="9"/>
            <color indexed="81"/>
            <rFont val="Tahoma"/>
            <family val="2"/>
          </rPr>
          <t xml:space="preserve">
EL ICE lo devolvio peor se nevio de nuevo al ICE para que especifique a cual cuenta se le asigna el numero </t>
        </r>
      </text>
    </comment>
    <comment ref="G6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lnavarro:</t>
        </r>
        <r>
          <rPr>
            <sz val="9"/>
            <color indexed="81"/>
            <rFont val="Tahoma"/>
            <family val="2"/>
          </rPr>
          <t xml:space="preserve">
Se vuevle a enviar al ICE para que efectua accion. 17/6/2013
</t>
        </r>
      </text>
    </comment>
    <comment ref="G19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lnavarro:</t>
        </r>
        <r>
          <rPr>
            <sz val="9"/>
            <color indexed="81"/>
            <rFont val="Tahoma"/>
            <family val="2"/>
          </rPr>
          <t xml:space="preserve">
Se esta a la espera de que el ICE ejecute el instructivo del FIX</t>
        </r>
      </text>
    </comment>
  </commentList>
</comments>
</file>

<file path=xl/sharedStrings.xml><?xml version="1.0" encoding="utf-8"?>
<sst xmlns="http://schemas.openxmlformats.org/spreadsheetml/2006/main" count="6727" uniqueCount="1775">
  <si>
    <t>No Incidente</t>
  </si>
  <si>
    <t>Fecha Creacion</t>
  </si>
  <si>
    <t>Prioridad</t>
  </si>
  <si>
    <t>Fecha_Est</t>
  </si>
  <si>
    <t>Fecha_Resul</t>
  </si>
  <si>
    <t>Prorroga</t>
  </si>
  <si>
    <t>Fecha_Prorroga</t>
  </si>
  <si>
    <t>Fecha_Asigna</t>
  </si>
  <si>
    <t>Obs</t>
  </si>
  <si>
    <t xml:space="preserve">IN27172 </t>
  </si>
  <si>
    <t>Alta</t>
  </si>
  <si>
    <t>IN27173</t>
  </si>
  <si>
    <t>IN27192</t>
  </si>
  <si>
    <t>IN27193</t>
  </si>
  <si>
    <t>IN27196</t>
  </si>
  <si>
    <t>Emergencia</t>
  </si>
  <si>
    <t>IN27175</t>
  </si>
  <si>
    <t>IN27182</t>
  </si>
  <si>
    <t>IN27194</t>
  </si>
  <si>
    <t>IN27190</t>
  </si>
  <si>
    <t>IN27191</t>
  </si>
  <si>
    <t>IN27195</t>
  </si>
  <si>
    <t>IN27211</t>
  </si>
  <si>
    <t>IN27229</t>
  </si>
  <si>
    <t>Fecha_Env_Ice</t>
  </si>
  <si>
    <t>Fech_Dev_ICE</t>
  </si>
  <si>
    <t>Estado</t>
  </si>
  <si>
    <t>Solicitud Ayuda ICE</t>
  </si>
  <si>
    <t>IN27283</t>
  </si>
  <si>
    <t>IN27282</t>
  </si>
  <si>
    <t>5&amp;6&amp;2013 11:15</t>
  </si>
  <si>
    <t>IN27267</t>
  </si>
  <si>
    <t>IN27222</t>
  </si>
  <si>
    <t>Se solicitud al ICE la pantalla</t>
  </si>
  <si>
    <t xml:space="preserve">Estado </t>
  </si>
  <si>
    <t xml:space="preserve">Se solicito ayuda al ICE </t>
  </si>
  <si>
    <t>Cerrado</t>
  </si>
  <si>
    <t>IN27304</t>
  </si>
  <si>
    <t>IN27319</t>
  </si>
  <si>
    <t>IN27330</t>
  </si>
  <si>
    <t>IN27334</t>
  </si>
  <si>
    <t>IN27335</t>
  </si>
  <si>
    <t>IN27277</t>
  </si>
  <si>
    <t>Emergancia</t>
  </si>
  <si>
    <t>IN27345</t>
  </si>
  <si>
    <t>11/6/2013  14:00:00 AM</t>
  </si>
  <si>
    <t>IN27367</t>
  </si>
  <si>
    <t>IN27377</t>
  </si>
  <si>
    <t>IN27404</t>
  </si>
  <si>
    <t>13/6/2013  11:30:00 AM</t>
  </si>
  <si>
    <t>13/6/2013  8:30:00 AM</t>
  </si>
  <si>
    <t>IN27417</t>
  </si>
  <si>
    <t>Media</t>
  </si>
  <si>
    <t>13/06/2013 11:00</t>
  </si>
  <si>
    <t>IN27418</t>
  </si>
  <si>
    <t>IN27419</t>
  </si>
  <si>
    <t>IN27422</t>
  </si>
  <si>
    <t>13/06/2013 11:30</t>
  </si>
  <si>
    <t>IN27430</t>
  </si>
  <si>
    <t>13/6/2013  12:30:00 PM</t>
  </si>
  <si>
    <t>IN27429</t>
  </si>
  <si>
    <t>IN27427</t>
  </si>
  <si>
    <t>IN27425</t>
  </si>
  <si>
    <t>IN27428</t>
  </si>
  <si>
    <t>13/6/2013  12:00:00 PM</t>
  </si>
  <si>
    <t>IN27431</t>
  </si>
  <si>
    <t>IN27432</t>
  </si>
  <si>
    <t>IN27442</t>
  </si>
  <si>
    <t>13/6/2013  16:30:00 PM</t>
  </si>
  <si>
    <t>10/6/2013  16:30:00 PM</t>
  </si>
  <si>
    <t>IN27443</t>
  </si>
  <si>
    <t>13/6/2013  1:30:00 PM</t>
  </si>
  <si>
    <t>Fecha_Rechazo</t>
  </si>
  <si>
    <t>Fecha Res_Rechazo</t>
  </si>
  <si>
    <t xml:space="preserve">El ICE rechazo la solucion. En la base de datos sigue sin reflejarse la dirección electrónica </t>
  </si>
  <si>
    <t>IN27463</t>
  </si>
  <si>
    <t>14/6/2013  10:30:00 AM</t>
  </si>
  <si>
    <t>IN27465</t>
  </si>
  <si>
    <t>14/6/2013  11:30:00 AM</t>
  </si>
  <si>
    <t>IN27466</t>
  </si>
  <si>
    <t>IN27479</t>
  </si>
  <si>
    <t>14/6/2013  14:30:00 AM</t>
  </si>
  <si>
    <t>IN27480</t>
  </si>
  <si>
    <t>IN27486</t>
  </si>
  <si>
    <t>11/6/2013  13:22:00 AM</t>
  </si>
  <si>
    <t>14/6/2013  15:30:00 AM</t>
  </si>
  <si>
    <t>IN27508</t>
  </si>
  <si>
    <t>IN27522</t>
  </si>
  <si>
    <t>IN27536</t>
  </si>
  <si>
    <t>IN27537</t>
  </si>
  <si>
    <t>IN27566</t>
  </si>
  <si>
    <t>13/6/2013 12:15</t>
  </si>
  <si>
    <t>18/6/2013 12:00 PM</t>
  </si>
  <si>
    <t>13/6/2013 12:30</t>
  </si>
  <si>
    <t>IN27571</t>
  </si>
  <si>
    <t>IN27573</t>
  </si>
  <si>
    <t>IN27572</t>
  </si>
  <si>
    <t>12/62013 12:30</t>
  </si>
  <si>
    <t>18/6/2013  13:30</t>
  </si>
  <si>
    <t>IN27583</t>
  </si>
  <si>
    <t>13/6/2013 10:00</t>
  </si>
  <si>
    <t>N/A</t>
  </si>
  <si>
    <t>13/6/2013 14:31</t>
  </si>
  <si>
    <t>IN27584</t>
  </si>
  <si>
    <t>13/6/2013 15:20</t>
  </si>
  <si>
    <t>13/6/2013 15:30</t>
  </si>
  <si>
    <t>18/6/2013 15:30</t>
  </si>
  <si>
    <t>IN27589</t>
  </si>
  <si>
    <t>13/6/2013 16:30</t>
  </si>
  <si>
    <t>18/6/2013 16:30</t>
  </si>
  <si>
    <t>13/6/2013 15:15</t>
  </si>
  <si>
    <t>13/6/2013 15:00</t>
  </si>
  <si>
    <t xml:space="preserve">Se pide mas informacion al ICE </t>
  </si>
  <si>
    <t>IN27602</t>
  </si>
  <si>
    <t>19/6/2013 9:00</t>
  </si>
  <si>
    <t>14/6/2013 9:00</t>
  </si>
  <si>
    <t>14/6/2013 9:20</t>
  </si>
  <si>
    <t>14/6/2013 10:20</t>
  </si>
  <si>
    <t>19/6/2013 10:30</t>
  </si>
  <si>
    <t>14/6/2013 10:30</t>
  </si>
  <si>
    <t>IN27604</t>
  </si>
  <si>
    <t>IN27611</t>
  </si>
  <si>
    <t>IN27616</t>
  </si>
  <si>
    <t>19/6/2013 14:00</t>
  </si>
  <si>
    <t>14/6/2013 14:00</t>
  </si>
  <si>
    <t>14/6/2013 11:20</t>
  </si>
  <si>
    <t>19/6/2013 15:00</t>
  </si>
  <si>
    <t>14/6/2013 15:00</t>
  </si>
  <si>
    <t>IN27621</t>
  </si>
  <si>
    <t>14/6/2013 13:00</t>
  </si>
  <si>
    <t>14/6/2013 15:23</t>
  </si>
  <si>
    <t>14/6/2013 15;55</t>
  </si>
  <si>
    <t>14/6/2013 12:00</t>
  </si>
  <si>
    <t>IN27656</t>
  </si>
  <si>
    <t>17/6/2013 9:20</t>
  </si>
  <si>
    <t>20/6/2013 9:30</t>
  </si>
  <si>
    <t>17/6/2013 10:20</t>
  </si>
  <si>
    <t>20/6/2013 10:30</t>
  </si>
  <si>
    <t>IN27661</t>
  </si>
  <si>
    <t>IN27659</t>
  </si>
  <si>
    <t>20/6/2013 11:00</t>
  </si>
  <si>
    <t>17/6/2013 11:00</t>
  </si>
  <si>
    <t>17/6/2013 10:30</t>
  </si>
  <si>
    <t>17/6/2013 9:30</t>
  </si>
  <si>
    <t>IN27683</t>
  </si>
  <si>
    <t>20/6/2013 13:30</t>
  </si>
  <si>
    <t>17/6/2013 13:30</t>
  </si>
  <si>
    <t>14/6/2013 14:15</t>
  </si>
  <si>
    <t>14/6/2013 15:10</t>
  </si>
  <si>
    <t>17/6/2013 9:15</t>
  </si>
  <si>
    <t>14/6/2013 17:00</t>
  </si>
  <si>
    <t>17/6/2013  15:30</t>
  </si>
  <si>
    <t>13/6/2013 14:40</t>
  </si>
  <si>
    <t>17/6/2013  10:30:00 AM</t>
  </si>
  <si>
    <t>17(6/2013 15:10</t>
  </si>
  <si>
    <t>17/6/2013 16:00</t>
  </si>
  <si>
    <t>17/6/2013 16:38</t>
  </si>
  <si>
    <t>IN27705</t>
  </si>
  <si>
    <t>18/6/2013 8:20</t>
  </si>
  <si>
    <t>21/6/2013 8:30</t>
  </si>
  <si>
    <t>18/6/2013 8:30</t>
  </si>
  <si>
    <t>IN27713</t>
  </si>
  <si>
    <t>18/6/2013 8920</t>
  </si>
  <si>
    <t>21/6/2013 10:00</t>
  </si>
  <si>
    <t>18/6/2013 10:00</t>
  </si>
  <si>
    <t>IN27716</t>
  </si>
  <si>
    <t>18/6/2013 10:23</t>
  </si>
  <si>
    <t>IN27722</t>
  </si>
  <si>
    <t>18/6/2013 11:20</t>
  </si>
  <si>
    <t>21/6/2013 11:30</t>
  </si>
  <si>
    <t>18/6/2013 11:30</t>
  </si>
  <si>
    <t>18/6/2013 13;30</t>
  </si>
  <si>
    <t>IN27744</t>
  </si>
  <si>
    <t>18/6/2013 16:20</t>
  </si>
  <si>
    <t>24/6/2013 8:00</t>
  </si>
  <si>
    <t>19/6/2013 8:00</t>
  </si>
  <si>
    <t>IN27745</t>
  </si>
  <si>
    <t>IN27748</t>
  </si>
  <si>
    <t>IN27749</t>
  </si>
  <si>
    <t>IN27750</t>
  </si>
  <si>
    <t>IN27760</t>
  </si>
  <si>
    <t>IN27762</t>
  </si>
  <si>
    <t>19/6/2013 8:30</t>
  </si>
  <si>
    <t>19/6/2013 9:15</t>
  </si>
  <si>
    <t>IN27771</t>
  </si>
  <si>
    <t>19/6/2013 13:57</t>
  </si>
  <si>
    <t>IN27779</t>
  </si>
  <si>
    <t>24/6/2013 15:00</t>
  </si>
  <si>
    <t>IN27783</t>
  </si>
  <si>
    <t>19/6/2013 16:00</t>
  </si>
  <si>
    <t>24/6/2013 16:00</t>
  </si>
  <si>
    <t>IN27784</t>
  </si>
  <si>
    <t>IN27787</t>
  </si>
  <si>
    <t>20/6/2013 8:00</t>
  </si>
  <si>
    <t>25/6/2013 8:00</t>
  </si>
  <si>
    <t>IN27788</t>
  </si>
  <si>
    <t>19/6/2013 18:00</t>
  </si>
  <si>
    <t>19/6/2013 9:50</t>
  </si>
  <si>
    <t>IN27789</t>
  </si>
  <si>
    <t>IN27791</t>
  </si>
  <si>
    <t>19/6/2013 19:19</t>
  </si>
  <si>
    <t>19/6/2013 20:00</t>
  </si>
  <si>
    <t>19/6/2013 19:20</t>
  </si>
  <si>
    <t>19/6/2013 15:24</t>
  </si>
  <si>
    <t>19/6/2013 17:10</t>
  </si>
  <si>
    <t>19/6/2013 14:02</t>
  </si>
  <si>
    <t>IN27813</t>
  </si>
  <si>
    <t>20/6/2013 12:00</t>
  </si>
  <si>
    <t>IN27819</t>
  </si>
  <si>
    <t>20/6/2013 13:50</t>
  </si>
  <si>
    <t>IN27822</t>
  </si>
  <si>
    <t>20/6/2013 14:40</t>
  </si>
  <si>
    <t>25/6/2013 15:00</t>
  </si>
  <si>
    <t>IN27835</t>
  </si>
  <si>
    <t>20/6/2013 16:00</t>
  </si>
  <si>
    <t>25/6/2013 16:00</t>
  </si>
  <si>
    <t>20/6/2013 17:00</t>
  </si>
  <si>
    <t>26/6/2013 11:00</t>
  </si>
  <si>
    <t>21/6/2013 11:00</t>
  </si>
  <si>
    <t>IN27981</t>
  </si>
  <si>
    <t>IN27966</t>
  </si>
  <si>
    <t>26/6/2013 12:00</t>
  </si>
  <si>
    <t>21/6/2013 12:00</t>
  </si>
  <si>
    <t>IN27990</t>
  </si>
  <si>
    <t>21/6/2013 00:00</t>
  </si>
  <si>
    <t>Alts</t>
  </si>
  <si>
    <t>IN28004</t>
  </si>
  <si>
    <t>21/6/2013 14:00</t>
  </si>
  <si>
    <t>25/6/2013 14:00</t>
  </si>
  <si>
    <t>IN27998</t>
  </si>
  <si>
    <t>21/6/2013 14:10</t>
  </si>
  <si>
    <t>IN28621</t>
  </si>
  <si>
    <t>24/6/2013 11:00</t>
  </si>
  <si>
    <t>24/6/2013 10:20</t>
  </si>
  <si>
    <t>27/6/2013 11:00</t>
  </si>
  <si>
    <t>IN28623</t>
  </si>
  <si>
    <t>IN28625</t>
  </si>
  <si>
    <t>IN28651</t>
  </si>
  <si>
    <t>IN28658</t>
  </si>
  <si>
    <t>24/6/2013 12:49</t>
  </si>
  <si>
    <t>IN28772</t>
  </si>
  <si>
    <t>27/6/2013 17:00</t>
  </si>
  <si>
    <t>24/6/2013 17:00</t>
  </si>
  <si>
    <t>24/6/2013 16:30</t>
  </si>
  <si>
    <t>24/6/2013 14:26</t>
  </si>
  <si>
    <t>24/6/2013 15:34</t>
  </si>
  <si>
    <t>24/6/2013 17:15</t>
  </si>
  <si>
    <t>IN28918</t>
  </si>
  <si>
    <t>25/6/2013 8:20</t>
  </si>
  <si>
    <t>27/6/2013 8:30</t>
  </si>
  <si>
    <t>25/6/2013 8:30:00</t>
  </si>
  <si>
    <t>IN28919</t>
  </si>
  <si>
    <t>28/6/2013 9:00</t>
  </si>
  <si>
    <t>25/6/2013 9:00:00</t>
  </si>
  <si>
    <t>IN28923</t>
  </si>
  <si>
    <t>IN28955</t>
  </si>
  <si>
    <t>28/6/2013 11:00</t>
  </si>
  <si>
    <t>25/6/2013 11:00</t>
  </si>
  <si>
    <t>IN28960</t>
  </si>
  <si>
    <t>IN28969</t>
  </si>
  <si>
    <t>IN28980</t>
  </si>
  <si>
    <t>25/6/2013 12:00</t>
  </si>
  <si>
    <t>28/6/2013 12:00</t>
  </si>
  <si>
    <t>IN28982</t>
  </si>
  <si>
    <t>25/6/2013 13:30</t>
  </si>
  <si>
    <t>20/&amp;/2013 9:00</t>
  </si>
  <si>
    <t>20/6/2013 11:15</t>
  </si>
  <si>
    <t>Se tuvieron que actualziar 1385 cuentas por eso la demora</t>
  </si>
  <si>
    <t>25/6/2013 15:30</t>
  </si>
  <si>
    <t>25/6/2013 15:40</t>
  </si>
  <si>
    <t>IN29045</t>
  </si>
  <si>
    <t>28/6/2013 16:00</t>
  </si>
  <si>
    <t>IN29044</t>
  </si>
  <si>
    <t>25/6/2013 17:00</t>
  </si>
  <si>
    <t>25/6/2013 15:06</t>
  </si>
  <si>
    <t>IN29223</t>
  </si>
  <si>
    <t>26/6/2013 7:00</t>
  </si>
  <si>
    <t>26/6/2013 9:30</t>
  </si>
  <si>
    <t>IN29229</t>
  </si>
  <si>
    <t>IN29234</t>
  </si>
  <si>
    <t>25/6/2013 18:00</t>
  </si>
  <si>
    <t>IN29249</t>
  </si>
  <si>
    <t>IN29247</t>
  </si>
  <si>
    <t>IN29266</t>
  </si>
  <si>
    <t>26/6/2013 11:30</t>
  </si>
  <si>
    <t>IN29303</t>
  </si>
  <si>
    <t>26/6/2013 15:30</t>
  </si>
  <si>
    <t>26/6/2013 16:58</t>
  </si>
  <si>
    <t>26/6/2013 10:49</t>
  </si>
  <si>
    <t>26/6/2013 10:22</t>
  </si>
  <si>
    <t>26/6/2013 10:07</t>
  </si>
  <si>
    <t>26/6/2013 9:54</t>
  </si>
  <si>
    <t>26/6/2013 14:00</t>
  </si>
  <si>
    <t>IN29350</t>
  </si>
  <si>
    <t>26/6/2013 14:50</t>
  </si>
  <si>
    <t>27/6/2013 15:00</t>
  </si>
  <si>
    <t>27/6/2013 14:30</t>
  </si>
  <si>
    <t>IN29601</t>
  </si>
  <si>
    <t>IN29602</t>
  </si>
  <si>
    <t>27/6/2013 14:50</t>
  </si>
  <si>
    <t>IN29610</t>
  </si>
  <si>
    <t>IN29629</t>
  </si>
  <si>
    <t xml:space="preserve">La demora se dedio a que se tuvo que interactuar con David Toro y el estaba ocuapdo otras piroirdades </t>
  </si>
  <si>
    <t>20/6/2013 14:30</t>
  </si>
  <si>
    <t>27/6/2013 16:58</t>
  </si>
  <si>
    <t>27/6/2013 16:50</t>
  </si>
  <si>
    <t>27/6/2013 18:41</t>
  </si>
  <si>
    <t>27/6/2013 18:55</t>
  </si>
  <si>
    <t>IN29864</t>
  </si>
  <si>
    <t>28/6/2013 8:20</t>
  </si>
  <si>
    <t>24/6/2013 19:30</t>
  </si>
  <si>
    <t>Esta pediente porque se requiere la colaboraiocn de Gabriela Solis</t>
  </si>
  <si>
    <t>21/6/2013 16:30</t>
  </si>
  <si>
    <t>Este incidente se le asigno a Oscar Bonilla</t>
  </si>
  <si>
    <t>28/6/2013 14:20</t>
  </si>
  <si>
    <t>26/6/2013 12:38</t>
  </si>
  <si>
    <t>26/6/2013 16:11</t>
  </si>
  <si>
    <t>18/6/2013 12:00</t>
  </si>
  <si>
    <t>Este es de Rherrera</t>
  </si>
  <si>
    <t>IN30467</t>
  </si>
  <si>
    <t>IN30486</t>
  </si>
  <si>
    <t>3 dias</t>
  </si>
  <si>
    <t>28/6/2013 17:00</t>
  </si>
  <si>
    <t>IN30584</t>
  </si>
  <si>
    <t>4/7/2013  17:00:00 AM</t>
  </si>
  <si>
    <t>1/7/2013  17:00:00 AM</t>
  </si>
  <si>
    <t>IN30621</t>
  </si>
  <si>
    <t>IN30764</t>
  </si>
  <si>
    <t>IN30746</t>
  </si>
  <si>
    <t>IN30586</t>
  </si>
  <si>
    <t>IN31065</t>
  </si>
  <si>
    <t>IN31075</t>
  </si>
  <si>
    <t>IN31321</t>
  </si>
  <si>
    <t>IN31332</t>
  </si>
  <si>
    <t>IN31357</t>
  </si>
  <si>
    <t>IN31599</t>
  </si>
  <si>
    <t>IN31617</t>
  </si>
  <si>
    <t>IN31643</t>
  </si>
  <si>
    <t>IN31715</t>
  </si>
  <si>
    <t>10/7/2013  17:00:00 AM</t>
  </si>
  <si>
    <t>IN32300</t>
  </si>
  <si>
    <t>IN32298</t>
  </si>
  <si>
    <t>IN32304</t>
  </si>
  <si>
    <t>11/7/2013  14:00:00 PM</t>
  </si>
  <si>
    <t>8/7/2013  14:00:00 AM</t>
  </si>
  <si>
    <t>IN32307</t>
  </si>
  <si>
    <t>IN32318</t>
  </si>
  <si>
    <t>IN32401</t>
  </si>
  <si>
    <t>IN32425</t>
  </si>
  <si>
    <t>8/7/2013  17:00:00 PM</t>
  </si>
  <si>
    <t>IN32900</t>
  </si>
  <si>
    <t>15/7/2013  11:00:00 AM</t>
  </si>
  <si>
    <t>IN32919</t>
  </si>
  <si>
    <t>IN32915</t>
  </si>
  <si>
    <t>15/7/2013  11:30:00 AM</t>
  </si>
  <si>
    <t>IN32920</t>
  </si>
  <si>
    <t>IN32922</t>
  </si>
  <si>
    <t>IN32934</t>
  </si>
  <si>
    <t>IN32630</t>
  </si>
  <si>
    <t>IN32957</t>
  </si>
  <si>
    <t xml:space="preserve">15/7/2013  13:30:00 </t>
  </si>
  <si>
    <t>IN33022</t>
  </si>
  <si>
    <t>16/7/2013  11:30:00 AM</t>
  </si>
  <si>
    <t>IN33194</t>
  </si>
  <si>
    <t>IN33256</t>
  </si>
  <si>
    <t>16/7/2013  17:30:00 AM</t>
  </si>
  <si>
    <t>11/7/2013  17:30:00 AM</t>
  </si>
  <si>
    <t>IN33263</t>
  </si>
  <si>
    <t>IN33268</t>
  </si>
  <si>
    <t>IN33274</t>
  </si>
  <si>
    <t>16/7/2013  18:00:00 AM</t>
  </si>
  <si>
    <t>11/7/2013  18:00:00 AM</t>
  </si>
  <si>
    <t>IN33279</t>
  </si>
  <si>
    <t>IN33282</t>
  </si>
  <si>
    <t>IN32985</t>
  </si>
  <si>
    <t>17/7/2013  8:00:00 AM</t>
  </si>
  <si>
    <t>IN33299</t>
  </si>
  <si>
    <t>IN33534</t>
  </si>
  <si>
    <t>15/7/2013  9:00:00</t>
  </si>
  <si>
    <t>18/7/2013  9:00:00</t>
  </si>
  <si>
    <t>15/7/2013  9:00:00 AM</t>
  </si>
  <si>
    <t>IN33550</t>
  </si>
  <si>
    <t>IN33551</t>
  </si>
  <si>
    <t>IN34184</t>
  </si>
  <si>
    <t>12/72013 17:00</t>
  </si>
  <si>
    <t>15/7/2013 11:32</t>
  </si>
  <si>
    <t>IN34316</t>
  </si>
  <si>
    <t>15/7/2013  16:00:00</t>
  </si>
  <si>
    <t>18/7/2013  16:00:00</t>
  </si>
  <si>
    <t>IN34318</t>
  </si>
  <si>
    <t>IN34321</t>
  </si>
  <si>
    <t>IN34340</t>
  </si>
  <si>
    <t>25/6/2013 10:00</t>
  </si>
  <si>
    <t xml:space="preserve">Asignado a Rherrera. Demaciado servicios y el soporte de AMDOCS no es eficiente </t>
  </si>
  <si>
    <t>IN34543</t>
  </si>
  <si>
    <t>IN34563</t>
  </si>
  <si>
    <t>16/7/2013  9:00:00</t>
  </si>
  <si>
    <t>19/7/2013  12:00:00</t>
  </si>
  <si>
    <t>16/7/2013  12:00:00</t>
  </si>
  <si>
    <t>IN34590</t>
  </si>
  <si>
    <t>16/7/2013  11:00:00</t>
  </si>
  <si>
    <t>19/7/2013  14:00:00</t>
  </si>
  <si>
    <t>16/7/2013  14:00:00</t>
  </si>
  <si>
    <t>16-7-2013 12:00</t>
  </si>
  <si>
    <t>16/7/2013 11:16</t>
  </si>
  <si>
    <t>16/7/2013 11:32</t>
  </si>
  <si>
    <t>IN34607</t>
  </si>
  <si>
    <t>16/7/2013 14:00</t>
  </si>
  <si>
    <t>IN34629</t>
  </si>
  <si>
    <t>19/7/2013  16:00:00</t>
  </si>
  <si>
    <t>16/7/2013  16:00:00</t>
  </si>
  <si>
    <t>IN34630</t>
  </si>
  <si>
    <t>IN34635</t>
  </si>
  <si>
    <t>IN34839</t>
  </si>
  <si>
    <t>17/7/2013  12:00:00</t>
  </si>
  <si>
    <t>22/7/2013  12:00:00</t>
  </si>
  <si>
    <t>IN34608</t>
  </si>
  <si>
    <t>17/7/2013 16:07</t>
  </si>
  <si>
    <t>17/7/2013 16:21</t>
  </si>
  <si>
    <t>IN35214</t>
  </si>
  <si>
    <t>18/7/2013  8:00:00 AM</t>
  </si>
  <si>
    <t>23/7/2013  18:00:00</t>
  </si>
  <si>
    <t>18/7/2013  18:00:00</t>
  </si>
  <si>
    <t>IN35412</t>
  </si>
  <si>
    <t>19/7/2013  11:00:00</t>
  </si>
  <si>
    <t>ALta</t>
  </si>
  <si>
    <t>24/7/2013  11:00:00</t>
  </si>
  <si>
    <t>IN35416</t>
  </si>
  <si>
    <t>IN36109</t>
  </si>
  <si>
    <t>22/7/2013  8:00:00</t>
  </si>
  <si>
    <t>25/7/2013  11:00:00</t>
  </si>
  <si>
    <t>22/7/2013  11:00:00</t>
  </si>
  <si>
    <t>IN35387</t>
  </si>
  <si>
    <t>IN36074</t>
  </si>
  <si>
    <t>IN36179</t>
  </si>
  <si>
    <t>22/7/2013  13:00:00</t>
  </si>
  <si>
    <t>25/7/2013  14:00:00</t>
  </si>
  <si>
    <t>IN36391</t>
  </si>
  <si>
    <t>26/7/2013  11:00:00</t>
  </si>
  <si>
    <t>23/7/2013  11:00:00</t>
  </si>
  <si>
    <t>23/7/2013  8:00:00</t>
  </si>
  <si>
    <t>IN36697</t>
  </si>
  <si>
    <t>29/7/2013  11:00:00</t>
  </si>
  <si>
    <t>IN36811</t>
  </si>
  <si>
    <t>IN36848</t>
  </si>
  <si>
    <t>26/7/2013  8:00:00</t>
  </si>
  <si>
    <t>31/7/2013  11:00:00</t>
  </si>
  <si>
    <t>IN36850</t>
  </si>
  <si>
    <t>IN37294</t>
  </si>
  <si>
    <t>26/7/2013  18:00:00</t>
  </si>
  <si>
    <t>31/7/2013  18:00:00</t>
  </si>
  <si>
    <t>IN37519</t>
  </si>
  <si>
    <t>29/7/2013  15:00:00</t>
  </si>
  <si>
    <t>IN37530</t>
  </si>
  <si>
    <t>IN37533</t>
  </si>
  <si>
    <t>IN37545</t>
  </si>
  <si>
    <t>30/7/2013  8:00:00</t>
  </si>
  <si>
    <t>30/7/2013  9:00:00</t>
  </si>
  <si>
    <t>IN37559</t>
  </si>
  <si>
    <t>IN37574</t>
  </si>
  <si>
    <t>5/8/2013  16:00:00 AM</t>
  </si>
  <si>
    <t>30/7/2013  16:00:00</t>
  </si>
  <si>
    <t>IN37600</t>
  </si>
  <si>
    <t>31/7/2013  8:00:00</t>
  </si>
  <si>
    <t>IN37557</t>
  </si>
  <si>
    <t>IN37613</t>
  </si>
  <si>
    <t>14/6/2013  1:30:00</t>
  </si>
  <si>
    <t>IN37597</t>
  </si>
  <si>
    <t>31/7/2013  14:00:00</t>
  </si>
  <si>
    <t>IN37622</t>
  </si>
  <si>
    <t>IN37627</t>
  </si>
  <si>
    <t>31/7/2013  16:00:00</t>
  </si>
  <si>
    <t>IN37630</t>
  </si>
  <si>
    <t>IN37690</t>
  </si>
  <si>
    <t>IN37632</t>
  </si>
  <si>
    <t>IN37633</t>
  </si>
  <si>
    <t>IN37631</t>
  </si>
  <si>
    <t>31/7/2013 8:00</t>
  </si>
  <si>
    <t>31/7/2013 10:30</t>
  </si>
  <si>
    <t>31/7/2013 9:01</t>
  </si>
  <si>
    <t>31/7/2013 9:10</t>
  </si>
  <si>
    <t>IN37725</t>
  </si>
  <si>
    <t>IN37680</t>
  </si>
  <si>
    <t>IN37482</t>
  </si>
  <si>
    <t>31/7/2013 15:00</t>
  </si>
  <si>
    <t>IN37751</t>
  </si>
  <si>
    <t>IN37765</t>
  </si>
  <si>
    <t>IN37773</t>
  </si>
  <si>
    <t>IN37809</t>
  </si>
  <si>
    <t>IN37813</t>
  </si>
  <si>
    <t>IN37824</t>
  </si>
  <si>
    <t>IN37826</t>
  </si>
  <si>
    <t>IN37831</t>
  </si>
  <si>
    <t>IN37840</t>
  </si>
  <si>
    <t>13/8/2013  11:00:00 AM</t>
  </si>
  <si>
    <t>IN37842</t>
  </si>
  <si>
    <t>IN37848</t>
  </si>
  <si>
    <t>IN37858</t>
  </si>
  <si>
    <t>IN37863</t>
  </si>
  <si>
    <t>IN37877</t>
  </si>
  <si>
    <t>IN37886</t>
  </si>
  <si>
    <t>14/8/2013  11:00:00 AM</t>
  </si>
  <si>
    <t>IN37895</t>
  </si>
  <si>
    <t>IN37915</t>
  </si>
  <si>
    <t>16/8/2013  11:00:00 AM</t>
  </si>
  <si>
    <t>IN37926</t>
  </si>
  <si>
    <t>IN37928</t>
  </si>
  <si>
    <t>IN37936</t>
  </si>
  <si>
    <t>IN37946</t>
  </si>
  <si>
    <t>IN37940</t>
  </si>
  <si>
    <t>IN37954</t>
  </si>
  <si>
    <t>IN37956</t>
  </si>
  <si>
    <t>IN37961</t>
  </si>
  <si>
    <t>Baja</t>
  </si>
  <si>
    <t>19/8/2013  10:00:00 AM</t>
  </si>
  <si>
    <t>13/8/2013  11:00:00</t>
  </si>
  <si>
    <t>IN37966</t>
  </si>
  <si>
    <t>13/8/2013  8:00:00 AM</t>
  </si>
  <si>
    <t>IN37967</t>
  </si>
  <si>
    <t>18/7/2013 15:32</t>
  </si>
  <si>
    <t>18/7/2013 16&gt;04</t>
  </si>
  <si>
    <t>24/7/2013 17:00</t>
  </si>
  <si>
    <t>29/7/2013 10:40</t>
  </si>
  <si>
    <t>13/8/2013 10:44</t>
  </si>
  <si>
    <t>13/8/2013 10:45</t>
  </si>
  <si>
    <t>13/8/2013 11:00</t>
  </si>
  <si>
    <t>26/7/2013 12:15</t>
  </si>
  <si>
    <t>26/7/2013 11:15</t>
  </si>
  <si>
    <t>13/8/2013 11:46</t>
  </si>
  <si>
    <t>30/7/2013 10:00</t>
  </si>
  <si>
    <t>IN37978</t>
  </si>
  <si>
    <t>13/8/2013  14:00:00</t>
  </si>
  <si>
    <t>19/8/2013  14:00:00 AM</t>
  </si>
  <si>
    <t>16/7/2013 8:00</t>
  </si>
  <si>
    <t>Emegencia</t>
  </si>
  <si>
    <t>19/7/2013 14:00</t>
  </si>
  <si>
    <t>IN37898</t>
  </si>
  <si>
    <t>30/7/2013 10:10</t>
  </si>
  <si>
    <t>IN38029</t>
  </si>
  <si>
    <t>19/8/2013  8:00:00 AM</t>
  </si>
  <si>
    <t>21/8/2013  14:00:00 AM</t>
  </si>
  <si>
    <t>16/8/2013 11:48</t>
  </si>
  <si>
    <t>IN38040</t>
  </si>
  <si>
    <t>IN38033</t>
  </si>
  <si>
    <t>16/8/2013  8:00:00 AM</t>
  </si>
  <si>
    <t>16/8/2013  14:00:00</t>
  </si>
  <si>
    <t>IN38051</t>
  </si>
  <si>
    <t>22/8/2013  10:00:00 AM</t>
  </si>
  <si>
    <t>19/8/2013  10:00:00</t>
  </si>
  <si>
    <t>21/8/2013  10:00:00 AM</t>
  </si>
  <si>
    <t>IN38052</t>
  </si>
  <si>
    <t>IN38061</t>
  </si>
  <si>
    <t>IN38055</t>
  </si>
  <si>
    <t>IN38090</t>
  </si>
  <si>
    <t>IN38097</t>
  </si>
  <si>
    <t>IN38104</t>
  </si>
  <si>
    <t>23/8/2013  10:00:00 AM</t>
  </si>
  <si>
    <t>20/8/2013  10:00:00</t>
  </si>
  <si>
    <t>20/8/2013  8:00:00 AM</t>
  </si>
  <si>
    <t>IN38102</t>
  </si>
  <si>
    <t>IN38117</t>
  </si>
  <si>
    <t>IN38118</t>
  </si>
  <si>
    <t>19/8/2013 10:40</t>
  </si>
  <si>
    <t>19/8/2013 11:40</t>
  </si>
  <si>
    <t>IN38134</t>
  </si>
  <si>
    <t>IN38142</t>
  </si>
  <si>
    <t>IN38143</t>
  </si>
  <si>
    <t>IN38144</t>
  </si>
  <si>
    <t>19/8/2013 14&gt;53</t>
  </si>
  <si>
    <t>IN38154</t>
  </si>
  <si>
    <t>IN38156</t>
  </si>
  <si>
    <t>IN38160</t>
  </si>
  <si>
    <t>IN38163</t>
  </si>
  <si>
    <t>21/8/2013  8:00:00 AM</t>
  </si>
  <si>
    <t>26/8/2013  8:00:00 AM</t>
  </si>
  <si>
    <t>21/8/2013  8:00:00</t>
  </si>
  <si>
    <t>IN38165</t>
  </si>
  <si>
    <t>IN38171</t>
  </si>
  <si>
    <t>IN38177</t>
  </si>
  <si>
    <t>IN38199</t>
  </si>
  <si>
    <t>21/8/2013  17:00:00</t>
  </si>
  <si>
    <t>26/8/2013  17:00:00</t>
  </si>
  <si>
    <t>IN38203</t>
  </si>
  <si>
    <t>IN38204</t>
  </si>
  <si>
    <t>IN38233</t>
  </si>
  <si>
    <t>22/8/2013  13:30:00</t>
  </si>
  <si>
    <t>27/8/2013  13:30:00</t>
  </si>
  <si>
    <t>IN38234</t>
  </si>
  <si>
    <t>IN38237</t>
  </si>
  <si>
    <t>IN38235</t>
  </si>
  <si>
    <t>IN38236</t>
  </si>
  <si>
    <t>IN38238</t>
  </si>
  <si>
    <t>IN38242</t>
  </si>
  <si>
    <t>IN38255</t>
  </si>
  <si>
    <t>23/8/2013  8:00:00 AM</t>
  </si>
  <si>
    <t>28/8/2013  8:00:00</t>
  </si>
  <si>
    <t>23/8/2013  8:00:00</t>
  </si>
  <si>
    <t>IN38258</t>
  </si>
  <si>
    <t>IN38261</t>
  </si>
  <si>
    <t>IN38264</t>
  </si>
  <si>
    <t>28/8/2013  10:00:00</t>
  </si>
  <si>
    <t>23/8/2013  10:00:00</t>
  </si>
  <si>
    <t>IN38272</t>
  </si>
  <si>
    <t>23/8/2013 13&gt;00</t>
  </si>
  <si>
    <t>30/8/2013 13:30</t>
  </si>
  <si>
    <t>23/8/2013 13:30</t>
  </si>
  <si>
    <t>23/8/2013  11:00:00 AM</t>
  </si>
  <si>
    <t>30/8/2013  10:00:00</t>
  </si>
  <si>
    <t>24/8/2013  16:00:00</t>
  </si>
  <si>
    <t>IN38289</t>
  </si>
  <si>
    <t>26/8/2013 8:00</t>
  </si>
  <si>
    <t>29/8/2013 9:00</t>
  </si>
  <si>
    <t>IN38305</t>
  </si>
  <si>
    <t>IN38306</t>
  </si>
  <si>
    <t>IN38320</t>
  </si>
  <si>
    <t>29/8/2013 15:00</t>
  </si>
  <si>
    <t>23/8/2013 15:00</t>
  </si>
  <si>
    <t>IN38321</t>
  </si>
  <si>
    <t>IN38325</t>
  </si>
  <si>
    <t>29/8/2013 17:00</t>
  </si>
  <si>
    <t>26/8/2013 17:00</t>
  </si>
  <si>
    <t>IN38322</t>
  </si>
  <si>
    <t>IN38337</t>
  </si>
  <si>
    <t>27/8/2013 17:00</t>
  </si>
  <si>
    <t>26/8/2013 15:00</t>
  </si>
  <si>
    <t>26/8/2013 9:00</t>
  </si>
  <si>
    <t>26/8/2013 17:10</t>
  </si>
  <si>
    <t>26/8/2013 16:45</t>
  </si>
  <si>
    <t>IN38358</t>
  </si>
  <si>
    <t>IN38357</t>
  </si>
  <si>
    <t>IN38368</t>
  </si>
  <si>
    <t>27/7/2013 14_20</t>
  </si>
  <si>
    <t>Duplicado con el IN38142</t>
  </si>
  <si>
    <t>IN38390</t>
  </si>
  <si>
    <t>IN38385</t>
  </si>
  <si>
    <t>Se solicito una prorroga que vencia el 28/8/2013 14:00</t>
  </si>
  <si>
    <t>Se cambio a Severidad Media</t>
  </si>
  <si>
    <t>IN38329</t>
  </si>
  <si>
    <t>IN38416</t>
  </si>
  <si>
    <t>IN38421</t>
  </si>
  <si>
    <t>03/09/2013  14:00:00 a. m.</t>
  </si>
  <si>
    <t>IN38423</t>
  </si>
  <si>
    <t>IN38430</t>
  </si>
  <si>
    <t>02/09/2013  16:00:00 a. m.</t>
  </si>
  <si>
    <t>IN38285</t>
  </si>
  <si>
    <t>IN38437</t>
  </si>
  <si>
    <t>IN38440</t>
  </si>
  <si>
    <t xml:space="preserve">Alta </t>
  </si>
  <si>
    <t>IN38435</t>
  </si>
  <si>
    <t>02/09/2013  18:00:00 a. m.</t>
  </si>
  <si>
    <t>IN38451</t>
  </si>
  <si>
    <t>IN38456</t>
  </si>
  <si>
    <t>IN38459</t>
  </si>
  <si>
    <t>IN38458</t>
  </si>
  <si>
    <t xml:space="preserve">Se solicito una prorroga porque la cantidad de cuentas a realziar son 218 y se tieen que revisar 1 a 1 </t>
  </si>
  <si>
    <t>IN38478</t>
  </si>
  <si>
    <t>Nos rechazaron la prorroga. Se rechazo el incidente</t>
  </si>
  <si>
    <t>IN38514</t>
  </si>
  <si>
    <t>IN38515</t>
  </si>
  <si>
    <t>IN38516</t>
  </si>
  <si>
    <t>IN38517</t>
  </si>
  <si>
    <t>IN38535</t>
  </si>
  <si>
    <t>IN38540</t>
  </si>
  <si>
    <t>Este incidente incurrio en multa</t>
  </si>
  <si>
    <t>IN38582</t>
  </si>
  <si>
    <t>IN38598</t>
  </si>
  <si>
    <t xml:space="preserve">Se tuvo interracion con AIA. Ver este tema con Ruben </t>
  </si>
  <si>
    <t>IN38613</t>
  </si>
  <si>
    <t>IN38615</t>
  </si>
  <si>
    <t>IN38616</t>
  </si>
  <si>
    <t xml:space="preserve">Este tuvo una demora de tres horasEL motivo d ela demora fue que se tuvo que incluir a la gente de ATV y estos al ICE para que corrieran varios scripts </t>
  </si>
  <si>
    <t>IN38628</t>
  </si>
  <si>
    <t>IN38646</t>
  </si>
  <si>
    <t>IN38656</t>
  </si>
  <si>
    <t>IN38659</t>
  </si>
  <si>
    <t>IN38661</t>
  </si>
  <si>
    <t>IN38668</t>
  </si>
  <si>
    <t>IN38687</t>
  </si>
  <si>
    <t>IN38696</t>
  </si>
  <si>
    <t>IN38583</t>
  </si>
  <si>
    <t>IN38701</t>
  </si>
  <si>
    <t>IN38704</t>
  </si>
  <si>
    <t>IN38706</t>
  </si>
  <si>
    <t>IN38723</t>
  </si>
  <si>
    <t xml:space="preserve">Se rechaz el incidente. </t>
  </si>
  <si>
    <t>IN38732</t>
  </si>
  <si>
    <t>09/09/2013  09:20:00 a. m</t>
  </si>
  <si>
    <t>IN38734</t>
  </si>
  <si>
    <t>IN38733</t>
  </si>
  <si>
    <t>IN38744</t>
  </si>
  <si>
    <t>IN38750</t>
  </si>
  <si>
    <t>09/09/2013  10:00:00 a. m</t>
  </si>
  <si>
    <t>IN38773</t>
  </si>
  <si>
    <t>10/09/2013  8:00:00 a. m</t>
  </si>
  <si>
    <t>IN38791</t>
  </si>
  <si>
    <t>IN38793</t>
  </si>
  <si>
    <t>IN38276</t>
  </si>
  <si>
    <t>10/09/2013  10:00:00 a. m</t>
  </si>
  <si>
    <t>IN38578</t>
  </si>
  <si>
    <t>11/09/2013  7:00:00 a. m</t>
  </si>
  <si>
    <t>IN38731</t>
  </si>
  <si>
    <t>IN38835</t>
  </si>
  <si>
    <t>11/09/2013  9:00:00 a. m</t>
  </si>
  <si>
    <t xml:space="preserve">Por error no se envio a tiempo </t>
  </si>
  <si>
    <t>IN38838</t>
  </si>
  <si>
    <t>11/09/2013  10:00:00 a. m</t>
  </si>
  <si>
    <t>IN38850</t>
  </si>
  <si>
    <t>IN38849</t>
  </si>
  <si>
    <t>IN38871</t>
  </si>
  <si>
    <t>12/09/2013  9:00:00 a. m</t>
  </si>
  <si>
    <t>IN38876</t>
  </si>
  <si>
    <t>IN38884</t>
  </si>
  <si>
    <t>IN38888</t>
  </si>
  <si>
    <t>12/09/2013  10:00:00 a. m</t>
  </si>
  <si>
    <t>IN38894</t>
  </si>
  <si>
    <t>IN38925</t>
  </si>
  <si>
    <t>11/09/2013  11:00:00 a. m</t>
  </si>
  <si>
    <t>IN38910</t>
  </si>
  <si>
    <t>IN38938</t>
  </si>
  <si>
    <t>IN38939</t>
  </si>
  <si>
    <t>IN38951</t>
  </si>
  <si>
    <t>16/09/2013  8:00:00 a. m</t>
  </si>
  <si>
    <t>IN38952</t>
  </si>
  <si>
    <t>IN38958</t>
  </si>
  <si>
    <t>IN38962</t>
  </si>
  <si>
    <t>IN38966</t>
  </si>
  <si>
    <t>IN38969</t>
  </si>
  <si>
    <t>IN38973</t>
  </si>
  <si>
    <t>16/09/2013  9:00:00 a. m</t>
  </si>
  <si>
    <t>Nos rechazaron la solucion del incidente</t>
  </si>
  <si>
    <t>16/)/2013 10:15</t>
  </si>
  <si>
    <t xml:space="preserve">Se pidio el cambio de severidad, pero nunca se tuvo respeust. Ademas se requirio de la ayuda del ICE </t>
  </si>
  <si>
    <t>IN38982</t>
  </si>
  <si>
    <t>16/09/2013  11:00:00 a. m</t>
  </si>
  <si>
    <t>Esto fue atendido por Daniel Vargas</t>
  </si>
  <si>
    <t>IN38993</t>
  </si>
  <si>
    <t xml:space="preserve">Se solcita pasar a SLAHOLD mientras en lhice hace el pase a produccion </t>
  </si>
  <si>
    <t>IN39013</t>
  </si>
  <si>
    <t>IN39016</t>
  </si>
  <si>
    <t>IN39018</t>
  </si>
  <si>
    <t>17/09/2013  13:00:00 p. m.</t>
  </si>
  <si>
    <t>IN39028</t>
  </si>
  <si>
    <t>IN39037</t>
  </si>
  <si>
    <t>17/09/2013  15:00:00 p. m.</t>
  </si>
  <si>
    <t>IN39052</t>
  </si>
  <si>
    <t>IN39060</t>
  </si>
  <si>
    <t>IN39075</t>
  </si>
  <si>
    <t>18/09/2013  15:00:00 p. m.</t>
  </si>
  <si>
    <t>23/09/2013  15:00:00 p. m.</t>
  </si>
  <si>
    <t>IN39076</t>
  </si>
  <si>
    <t>IN39085</t>
  </si>
  <si>
    <t>IN39087</t>
  </si>
  <si>
    <t>25/09/2013  14:00:00 a. m.</t>
  </si>
  <si>
    <t>IN39097</t>
  </si>
  <si>
    <t>IN39120</t>
  </si>
  <si>
    <t>IN39123</t>
  </si>
  <si>
    <t>IN39125</t>
  </si>
  <si>
    <t>IN39127</t>
  </si>
  <si>
    <t>20(09/2013 15:30</t>
  </si>
  <si>
    <t>IN39167</t>
  </si>
  <si>
    <t>IN39172</t>
  </si>
  <si>
    <t>Se idio cambio pero no lo autorizaron. Luego se pide la intervencion del ICE. EL tiquete pasa a SLAHOLD</t>
  </si>
  <si>
    <t>IN39179</t>
  </si>
  <si>
    <t>IN39186</t>
  </si>
  <si>
    <t>IN38928</t>
  </si>
  <si>
    <t>IN39202</t>
  </si>
  <si>
    <t>23/09/2013  17:00:00 p. m.</t>
  </si>
  <si>
    <t>24/09/2013  17:00:00 p. m.</t>
  </si>
  <si>
    <t>IN39217</t>
  </si>
  <si>
    <t>IN39221</t>
  </si>
  <si>
    <t>Se solicito una prorroga. Tiempo se depende del ICE</t>
  </si>
  <si>
    <t>IN39235</t>
  </si>
  <si>
    <t>IN39236</t>
  </si>
  <si>
    <t xml:space="preserve">Se hizo la solicitud de prorroga y se pasa a manos del ICE </t>
  </si>
  <si>
    <t>IN39251</t>
  </si>
  <si>
    <t>24/09/2013  17:00:00 a. m.</t>
  </si>
  <si>
    <t>IN39259</t>
  </si>
  <si>
    <t>IN39260</t>
  </si>
  <si>
    <t xml:space="preserve">Esta a la espera de la respuesta del ICE. CALL DIC cerro el incidente porque nunca el usuario respodio </t>
  </si>
  <si>
    <t>Se solicito cambio de severidad a media. Fue rechazada. Se solicito prorroga del incidente debido a la complejidad tecnica Vence 1/10/2013</t>
  </si>
  <si>
    <t>IN39292</t>
  </si>
  <si>
    <t>25/09/2013  14:00:00 p. m.</t>
  </si>
  <si>
    <t>30/09/2013  14:00:00 p. m.</t>
  </si>
  <si>
    <t>25/09/2013  15:00:00 p. m.</t>
  </si>
  <si>
    <t>30/09/2013  15:00:00 p. m.</t>
  </si>
  <si>
    <t>IN39296</t>
  </si>
  <si>
    <t>IN39295</t>
  </si>
  <si>
    <t>IN39297</t>
  </si>
  <si>
    <t>IN39308</t>
  </si>
  <si>
    <t>IN39309</t>
  </si>
  <si>
    <t>IN39316</t>
  </si>
  <si>
    <t>IN39330</t>
  </si>
  <si>
    <t>26/09/2013  14:00:00 p. m.</t>
  </si>
  <si>
    <t>01/10/2013  14:00:00 p. m.</t>
  </si>
  <si>
    <t>Se cambio la severidad pero no lo aceptaron. Se entrego en el tiempo de seveirdad alta</t>
  </si>
  <si>
    <t>IN39359</t>
  </si>
  <si>
    <t>27/09/2013  14:00:00 p. m.</t>
  </si>
  <si>
    <t>02/10/2013  14:00:00 p. m.</t>
  </si>
  <si>
    <t>IN39373</t>
  </si>
  <si>
    <t>IN39389</t>
  </si>
  <si>
    <t xml:space="preserve">Rechazaron el cambio de severidad. Se entrega a tiempo con el cambio de severidad media. Usuario rechazo la solucion y despeus se corrige </t>
  </si>
  <si>
    <t>IN39393</t>
  </si>
  <si>
    <t>01/10/2013  13:00:00 p. m.</t>
  </si>
  <si>
    <t>30/09/2013  13:00:00 p. m.</t>
  </si>
  <si>
    <t>IN39407</t>
  </si>
  <si>
    <t xml:space="preserve">Se hace la solicitud de la prorroga para el 1/10/2013. Se uso tiquete en SLAHOLD  porque esta en manos del ICE. Se entergo a tiempo </t>
  </si>
  <si>
    <t>IN39412</t>
  </si>
  <si>
    <t>IN39277</t>
  </si>
  <si>
    <t>IN39432</t>
  </si>
  <si>
    <t>IN39445</t>
  </si>
  <si>
    <t>02/10/2013  13:00:00 p. m.</t>
  </si>
  <si>
    <t>IN39455</t>
  </si>
  <si>
    <t>IN39461</t>
  </si>
  <si>
    <t>IN39464</t>
  </si>
  <si>
    <t>IN39469</t>
  </si>
  <si>
    <t>IN39479</t>
  </si>
  <si>
    <t>IN39480</t>
  </si>
  <si>
    <t>IN39450</t>
  </si>
  <si>
    <t>02/10/2013  16:00:00 p. m.</t>
  </si>
  <si>
    <t>IN39494</t>
  </si>
  <si>
    <t>IN39497</t>
  </si>
  <si>
    <t>IN39504</t>
  </si>
  <si>
    <t>IN39518</t>
  </si>
  <si>
    <t>03/10/2013  12:00:00 p m.</t>
  </si>
  <si>
    <t>IN39521</t>
  </si>
  <si>
    <t>IN39523</t>
  </si>
  <si>
    <t>IN39526</t>
  </si>
  <si>
    <t>IN39528</t>
  </si>
  <si>
    <t>IN39530</t>
  </si>
  <si>
    <t>IN39532</t>
  </si>
  <si>
    <t>IN39540</t>
  </si>
  <si>
    <t>IN39529</t>
  </si>
  <si>
    <t>IN39558</t>
  </si>
  <si>
    <t>Este incidnente se pidio prorroga y tenia una hora de vencida Vence prorroga 10-10-2013.</t>
  </si>
  <si>
    <t xml:space="preserve">Se envio solicitud de prorroga para la resolucion del incidente. SE esta a la espera de respuesta del ICE. </t>
  </si>
  <si>
    <t>IN39571</t>
  </si>
  <si>
    <t>IN39575</t>
  </si>
  <si>
    <t>IN39598</t>
  </si>
  <si>
    <t>07/10/2013  14:00:00 p. m.</t>
  </si>
  <si>
    <t>07/10/2013  18:00:00 p. m.</t>
  </si>
  <si>
    <t>07/10/2013  14:00:00 p m.</t>
  </si>
  <si>
    <t>IN39612</t>
  </si>
  <si>
    <t>08/10/2013  15:00:00 p. m.</t>
  </si>
  <si>
    <t>07/10/2013  15:00:00 p. m.</t>
  </si>
  <si>
    <t>08/10/2013 /:00</t>
  </si>
  <si>
    <t xml:space="preserve">Se pido el cambio de severidad a Alta. SE entrega en el tiempo de severidad Alta. </t>
  </si>
  <si>
    <t>Se solicito una prorroga Vence el 10/1072013</t>
  </si>
  <si>
    <t xml:space="preserve">Se pidio que se baje a Severidad Baja.  </t>
  </si>
  <si>
    <t>IN39639</t>
  </si>
  <si>
    <t>08/10/2013  09:00:00 a m.</t>
  </si>
  <si>
    <t>Se asigno a fabale</t>
  </si>
  <si>
    <t>IN39646</t>
  </si>
  <si>
    <t xml:space="preserve">Esta en SLAHOLD. Esta en manos del ICE </t>
  </si>
  <si>
    <t>Se envia la conuslta al usuario. Tiquete en SLAHOLD</t>
  </si>
  <si>
    <t>IN39682</t>
  </si>
  <si>
    <t>09/10/2013  10:00:00 a m.</t>
  </si>
  <si>
    <t>El incidente se rechaza</t>
  </si>
  <si>
    <t>IN39699</t>
  </si>
  <si>
    <t>IN39702</t>
  </si>
  <si>
    <t>IN39704</t>
  </si>
  <si>
    <t>IN39706</t>
  </si>
  <si>
    <t>09/10/2013  17:00:00 p. m.</t>
  </si>
  <si>
    <t>10/10/2013  17:00:00 p. m.</t>
  </si>
  <si>
    <t>10/10/2013  08:00:00 a m.</t>
  </si>
  <si>
    <t>IN39707</t>
  </si>
  <si>
    <t>08/10(2013 10:30</t>
  </si>
  <si>
    <t>IN39709</t>
  </si>
  <si>
    <t>IN39712</t>
  </si>
  <si>
    <t>IN39713</t>
  </si>
  <si>
    <t>IN39723</t>
  </si>
  <si>
    <t>Se rechazo ya que Roger indico que noera un incidente</t>
  </si>
  <si>
    <t>IN39732</t>
  </si>
  <si>
    <t>IN39741</t>
  </si>
  <si>
    <t>IN39742</t>
  </si>
  <si>
    <t>11/10/2013  08:00:00 a m.</t>
  </si>
  <si>
    <t>IN39753</t>
  </si>
  <si>
    <t>IN39755</t>
  </si>
  <si>
    <t>11/10/2013  11:00:00 a m.</t>
  </si>
  <si>
    <t>IN39756</t>
  </si>
  <si>
    <t>IN39762</t>
  </si>
  <si>
    <t>IN39763</t>
  </si>
  <si>
    <t>IN39783</t>
  </si>
  <si>
    <t xml:space="preserve">Rechazaron el cambio de severidad. Se le envio Correo a Daniel Marin con consulta. Se pide al ICE poner tiquete en estado SLAHOLD </t>
  </si>
  <si>
    <t>IN39786</t>
  </si>
  <si>
    <t>IN39787</t>
  </si>
  <si>
    <t>IN39790</t>
  </si>
  <si>
    <t xml:space="preserve">El ICE acepta cerrar el tieuqete. </t>
  </si>
  <si>
    <t xml:space="preserve">Se rechaz ael incidente dentro del tiempo establecido </t>
  </si>
  <si>
    <t>Se solicito una prorroga Vence el 10/1072013. Este incidente esta en estado SLAHOLD</t>
  </si>
  <si>
    <t>IN39818</t>
  </si>
  <si>
    <t>14/10/2013  15:00:00 p. m.</t>
  </si>
  <si>
    <t>17/10/2013  15:00:00 p. m.</t>
  </si>
  <si>
    <t>IN39821</t>
  </si>
  <si>
    <t>IN39822</t>
  </si>
  <si>
    <t>IN39826</t>
  </si>
  <si>
    <t>IN39830</t>
  </si>
  <si>
    <t>IN39833</t>
  </si>
  <si>
    <t>IN39834</t>
  </si>
  <si>
    <t>Este incidnete incurrio en multa. Debido a que no se trabajo a tiempo. El mimso dia de la entrega se emepzo a trabajar y requeria de la interaccion cons varios departamentos  (CRM, ATV y BRM). Se requirio desconexion y reconexion y traslado de multa</t>
  </si>
  <si>
    <t>IN39852</t>
  </si>
  <si>
    <t>IN39854</t>
  </si>
  <si>
    <t>IN39857</t>
  </si>
  <si>
    <t>IN39870</t>
  </si>
  <si>
    <t>IN39878</t>
  </si>
  <si>
    <t xml:space="preserve">Nos rechazaron el cambio de severidad. La severidad es Alta. La solucion se entrega con la severidad Media </t>
  </si>
  <si>
    <t xml:space="preserve">Rechazaron el cambio de severidad. Se entrega la solucion en la fecha de severidad media </t>
  </si>
  <si>
    <t>Se pidio el cambio de severidad a media. Este se incurrrio en multa no se entrego en la severidad media. Motivo, la gente de CRM estuvo con las instalacion del release 411.</t>
  </si>
  <si>
    <t xml:space="preserve">Rechazaron el cambio de severidad. Se le envio Correo a Daniel Marin con consulta. Se pide al ICE poner tiquete en estado SLAHOLD. Este tiquete no estaba puesto en SLAHOLD  </t>
  </si>
  <si>
    <t xml:space="preserve">IN39824 </t>
  </si>
  <si>
    <t>IN39892</t>
  </si>
  <si>
    <t>IN39895</t>
  </si>
  <si>
    <t>IN39898</t>
  </si>
  <si>
    <t>IN39899</t>
  </si>
  <si>
    <t>IN39900</t>
  </si>
  <si>
    <t>IN39901</t>
  </si>
  <si>
    <t xml:space="preserve">Rechazaron el cambio de severidad. Se entrega la solucion en la fecha de severidad MEdia </t>
  </si>
  <si>
    <t xml:space="preserve">Rechazaron el cambio de severidad . Se entrega en la fecha de severidad media </t>
  </si>
  <si>
    <t>Cambio de severidad rechazado. Carolina generro un release pero QA no lo ha probado.  Se solicita prorroga con fehca estimada el 24/10/2013</t>
  </si>
  <si>
    <t>IN39919</t>
  </si>
  <si>
    <t>Se pidio el cambio de severidad a media  y el tiquete se pone en SLAHOLD. Se solicito prorroga y vence el 22/10/2013</t>
  </si>
  <si>
    <t>IN39946</t>
  </si>
  <si>
    <t>IN39952</t>
  </si>
  <si>
    <t>18/10/2013  14:00:00 a. m.</t>
  </si>
  <si>
    <t>SE solicito una prorroga vence el 20/10/2013</t>
  </si>
  <si>
    <t>IN39959</t>
  </si>
  <si>
    <t>Este incidente se rechazon no es de SOIN</t>
  </si>
  <si>
    <t>IN39976</t>
  </si>
  <si>
    <t>IN39977</t>
  </si>
  <si>
    <t>IN39978</t>
  </si>
  <si>
    <t>IN39998</t>
  </si>
  <si>
    <t xml:space="preserve">Se envio query  a ICE para que ellos lo ejecuten. Se requirio participacion del ICE y ellos ejecutaron el query hast ael 16/09/2013  </t>
  </si>
  <si>
    <t xml:space="preserve">Esta en estado SLAHOLD. Se le envio consulta a Hannia Leiton. El usuario no ha respondido </t>
  </si>
  <si>
    <t>Se solicito un cabio de severidad a Media vence el 29/09/2013. Se solicito prorroga y vence el 2/10/2013. Esto esta en manos del ICE- Estado SLAHOLD</t>
  </si>
  <si>
    <t>Incurrio en multa. Requierio de la correcion de un release y se tuvieron que presnetar pruebas ydespeu psar el nuevo release por mesa de cambios.</t>
  </si>
  <si>
    <t>Se pide prorroga y vence el 24/10/2013</t>
  </si>
  <si>
    <t xml:space="preserve">Este incidente SOIN pidio al ICE que lo abriera. Rechazaron cambio de severidad de Alta a media. Maikol genero un release </t>
  </si>
  <si>
    <t>David Toro</t>
  </si>
  <si>
    <t>Roger Masis</t>
  </si>
  <si>
    <t>SLAHOLD</t>
  </si>
  <si>
    <t>Horas</t>
  </si>
  <si>
    <t>Tiempo Restante</t>
  </si>
  <si>
    <t>Usuario</t>
  </si>
  <si>
    <t>Incidente</t>
  </si>
  <si>
    <t>Responsable</t>
  </si>
  <si>
    <t>Severidad</t>
  </si>
  <si>
    <t>Emergencia1</t>
  </si>
  <si>
    <t>Emergencia2</t>
  </si>
  <si>
    <t>Emergencia3</t>
  </si>
  <si>
    <t>Emergencia4</t>
  </si>
  <si>
    <t>Emergencia5</t>
  </si>
  <si>
    <t>Emergencia6</t>
  </si>
  <si>
    <t>Emergencia7</t>
  </si>
  <si>
    <t>Alta1</t>
  </si>
  <si>
    <t>Alta2</t>
  </si>
  <si>
    <t>Alta3</t>
  </si>
  <si>
    <t>Alta4</t>
  </si>
  <si>
    <t>Alta5</t>
  </si>
  <si>
    <t>Alta6</t>
  </si>
  <si>
    <t>Alta7</t>
  </si>
  <si>
    <t>Media1</t>
  </si>
  <si>
    <t>Baja1</t>
  </si>
  <si>
    <t>Media2</t>
  </si>
  <si>
    <t>Baja2</t>
  </si>
  <si>
    <t>Media3</t>
  </si>
  <si>
    <t>Baja3</t>
  </si>
  <si>
    <t>Media4</t>
  </si>
  <si>
    <t>Baja4</t>
  </si>
  <si>
    <t>Media5</t>
  </si>
  <si>
    <t>Baja5</t>
  </si>
  <si>
    <t>Media6</t>
  </si>
  <si>
    <t>Baja6</t>
  </si>
  <si>
    <t>Media7</t>
  </si>
  <si>
    <t>Baja7</t>
  </si>
  <si>
    <t>Tipo</t>
  </si>
  <si>
    <t>Resuelto NO a Tiempo</t>
  </si>
  <si>
    <t>Resuelto a Tiempo</t>
  </si>
  <si>
    <t>Retrasado</t>
  </si>
  <si>
    <t>Total</t>
  </si>
  <si>
    <t>Tota</t>
  </si>
  <si>
    <t>IN39953</t>
  </si>
  <si>
    <t>IN40084</t>
  </si>
  <si>
    <t>IN40107</t>
  </si>
  <si>
    <t>IN40108</t>
  </si>
  <si>
    <t>IN40125</t>
  </si>
  <si>
    <t>IN40127</t>
  </si>
  <si>
    <t>IN40129</t>
  </si>
  <si>
    <t>IN40131</t>
  </si>
  <si>
    <t>IN40134</t>
  </si>
  <si>
    <t>iN40137</t>
  </si>
  <si>
    <t>IN40145</t>
  </si>
  <si>
    <t>IN40159</t>
  </si>
  <si>
    <t>IN40170</t>
  </si>
  <si>
    <t>IN40189</t>
  </si>
  <si>
    <t>IN40148</t>
  </si>
  <si>
    <t>IN40067</t>
  </si>
  <si>
    <t>IN40111</t>
  </si>
  <si>
    <t>IN40169</t>
  </si>
  <si>
    <t>IN40024</t>
  </si>
  <si>
    <t>IN40026</t>
  </si>
  <si>
    <t>IN40140</t>
  </si>
  <si>
    <t>Hasta el 28/10/13</t>
  </si>
  <si>
    <t>Pendiente</t>
  </si>
  <si>
    <t>Mes 1</t>
  </si>
  <si>
    <t>Mes 2</t>
  </si>
  <si>
    <t>Mes 3</t>
  </si>
  <si>
    <t>Nuevos Incidentes</t>
  </si>
  <si>
    <t>Incidentes Resueltos</t>
  </si>
  <si>
    <t>Incidentes Pendientes</t>
  </si>
  <si>
    <t>SLAHOLDS</t>
  </si>
  <si>
    <t>Total Incidentes Abiertos</t>
  </si>
  <si>
    <t>IN40225</t>
  </si>
  <si>
    <t>IN40221</t>
  </si>
  <si>
    <t>IN40236</t>
  </si>
  <si>
    <t>Nuevo</t>
  </si>
  <si>
    <t>Modificar</t>
  </si>
  <si>
    <t>Cerrar</t>
  </si>
  <si>
    <t>Evento</t>
  </si>
  <si>
    <t>Fecha Ingreso</t>
  </si>
  <si>
    <t>Prioridad ICE</t>
  </si>
  <si>
    <t>Prioridad SOIN</t>
  </si>
  <si>
    <t>Asignar a</t>
  </si>
  <si>
    <t>Resumen</t>
  </si>
  <si>
    <t>Reportado por</t>
  </si>
  <si>
    <t>Finalizar</t>
  </si>
  <si>
    <t>Cancelar</t>
  </si>
  <si>
    <t>A Rocha</t>
  </si>
  <si>
    <t>23/08/13 - 22/09/13</t>
  </si>
  <si>
    <t>23/09/13 - 22/10/13</t>
  </si>
  <si>
    <t>IN26784</t>
  </si>
  <si>
    <t>IN40286</t>
  </si>
  <si>
    <t>IN40295</t>
  </si>
  <si>
    <t>IN40321</t>
  </si>
  <si>
    <t>IN40339</t>
  </si>
  <si>
    <t>IN40340</t>
  </si>
  <si>
    <t>IN40273</t>
  </si>
  <si>
    <t>IN40255</t>
  </si>
  <si>
    <t>23/10 - 03/11</t>
  </si>
  <si>
    <t>IN40369</t>
  </si>
  <si>
    <t>IN40370</t>
  </si>
  <si>
    <t>IN40392</t>
  </si>
  <si>
    <t>IN40403</t>
  </si>
  <si>
    <t>IN40365</t>
  </si>
  <si>
    <t>IN40427</t>
  </si>
  <si>
    <t>IN40437</t>
  </si>
  <si>
    <t>IN40439</t>
  </si>
  <si>
    <t>IN40451</t>
  </si>
  <si>
    <t>IN40466</t>
  </si>
  <si>
    <t>IN40468</t>
  </si>
  <si>
    <t>IN40481</t>
  </si>
  <si>
    <t>IN40482</t>
  </si>
  <si>
    <t>IN40488</t>
  </si>
  <si>
    <t>IN39660</t>
  </si>
  <si>
    <t>IN40493</t>
  </si>
  <si>
    <t>IN40507</t>
  </si>
  <si>
    <t>IN40531</t>
  </si>
  <si>
    <t>IN40528</t>
  </si>
  <si>
    <t>IN40513</t>
  </si>
  <si>
    <t>IN40552</t>
  </si>
  <si>
    <t>IN40578</t>
  </si>
  <si>
    <t>IN40620</t>
  </si>
  <si>
    <t>IN40624</t>
  </si>
  <si>
    <t>IN40628</t>
  </si>
  <si>
    <t>IN40627</t>
  </si>
  <si>
    <t>IN40629</t>
  </si>
  <si>
    <t>IN40640</t>
  </si>
  <si>
    <t>IN40644</t>
  </si>
  <si>
    <t>IN40646</t>
  </si>
  <si>
    <t>IN40649</t>
  </si>
  <si>
    <t>IN40647</t>
  </si>
  <si>
    <t>IN40651</t>
  </si>
  <si>
    <t>IN40664</t>
  </si>
  <si>
    <t>IN40666</t>
  </si>
  <si>
    <t>IN40667</t>
  </si>
  <si>
    <t>IN40669</t>
  </si>
  <si>
    <t>IN40672</t>
  </si>
  <si>
    <t>IN40674</t>
  </si>
  <si>
    <t>IN40707</t>
  </si>
  <si>
    <t>IN40726</t>
  </si>
  <si>
    <t>IN40728</t>
  </si>
  <si>
    <t>IN40733</t>
  </si>
  <si>
    <t>IN40743</t>
  </si>
  <si>
    <t>IN40745</t>
  </si>
  <si>
    <t>IN40571</t>
  </si>
  <si>
    <t>IN40763</t>
  </si>
  <si>
    <t>IN40764</t>
  </si>
  <si>
    <t>IN40783</t>
  </si>
  <si>
    <t>IN40785</t>
  </si>
  <si>
    <t>IN40784</t>
  </si>
  <si>
    <t>IN40801</t>
  </si>
  <si>
    <t>IN40805</t>
  </si>
  <si>
    <t>IN40807</t>
  </si>
  <si>
    <t>IN40822</t>
  </si>
  <si>
    <t>IN40846</t>
  </si>
  <si>
    <t>IN40849</t>
  </si>
  <si>
    <t>IN40850</t>
  </si>
  <si>
    <t>IN40854</t>
  </si>
  <si>
    <t>IN40855</t>
  </si>
  <si>
    <t>IN40863</t>
  </si>
  <si>
    <t>IN40859</t>
  </si>
  <si>
    <t>IN40868</t>
  </si>
  <si>
    <t>IN40873</t>
  </si>
  <si>
    <t>IN40885</t>
  </si>
  <si>
    <t>IN40890</t>
  </si>
  <si>
    <t>IN40891</t>
  </si>
  <si>
    <t>IN38760</t>
  </si>
  <si>
    <t>IN40899</t>
  </si>
  <si>
    <t>IN40906</t>
  </si>
  <si>
    <t>IN40909</t>
  </si>
  <si>
    <t>IN40919</t>
  </si>
  <si>
    <t>IN40917</t>
  </si>
  <si>
    <t>IN40925</t>
  </si>
  <si>
    <t>IN40936</t>
  </si>
  <si>
    <t xml:space="preserve">IN40947 </t>
  </si>
  <si>
    <t>Resuelto en SLAHOLD</t>
  </si>
  <si>
    <t>IN40980</t>
  </si>
  <si>
    <t>IN40981</t>
  </si>
  <si>
    <t>IN40992</t>
  </si>
  <si>
    <t>IN40995</t>
  </si>
  <si>
    <t>IN41000</t>
  </si>
  <si>
    <t>IN41001</t>
  </si>
  <si>
    <t>IN40997</t>
  </si>
  <si>
    <t>IN41003</t>
  </si>
  <si>
    <t>IN41015</t>
  </si>
  <si>
    <t>IN41022</t>
  </si>
  <si>
    <t>IN41023</t>
  </si>
  <si>
    <t>IN41025</t>
  </si>
  <si>
    <t>IN41041</t>
  </si>
  <si>
    <t>IN41043</t>
  </si>
  <si>
    <t>IN41050</t>
  </si>
  <si>
    <t>IN41064</t>
  </si>
  <si>
    <t>IN41057</t>
  </si>
  <si>
    <t>IN42088</t>
  </si>
  <si>
    <t>IN41099</t>
  </si>
  <si>
    <t>IN41117</t>
  </si>
  <si>
    <t>IN41122</t>
  </si>
  <si>
    <t>Concilia</t>
  </si>
  <si>
    <t>BRM - Facturacion</t>
  </si>
  <si>
    <t>Roaming</t>
  </si>
  <si>
    <t>ATV</t>
  </si>
  <si>
    <t>BO</t>
  </si>
  <si>
    <t>Portal Corporativo</t>
  </si>
  <si>
    <t>CRM</t>
  </si>
  <si>
    <t>Tasacion</t>
  </si>
  <si>
    <t>Pricing</t>
  </si>
  <si>
    <t>AIA</t>
  </si>
  <si>
    <t>Suspenciones</t>
  </si>
  <si>
    <t xml:space="preserve">Roaming </t>
  </si>
  <si>
    <t xml:space="preserve">Operaciones </t>
  </si>
  <si>
    <t>IN41144</t>
  </si>
  <si>
    <t>Resuelto en Prorroga</t>
  </si>
  <si>
    <t>IN41177</t>
  </si>
  <si>
    <t>IN41178</t>
  </si>
  <si>
    <t>IN41174</t>
  </si>
  <si>
    <t>IN41184</t>
  </si>
  <si>
    <t>IN41198</t>
  </si>
  <si>
    <t>IN41213</t>
  </si>
  <si>
    <t>IN41214</t>
  </si>
  <si>
    <t>IN41226</t>
  </si>
  <si>
    <t>IN41230</t>
  </si>
  <si>
    <t>IN41240</t>
  </si>
  <si>
    <t>IN41244</t>
  </si>
  <si>
    <t>IN41247</t>
  </si>
  <si>
    <t>IN41286</t>
  </si>
  <si>
    <t>IN41292</t>
  </si>
  <si>
    <t>IN41295</t>
  </si>
  <si>
    <t>IN41299</t>
  </si>
  <si>
    <t>IN41310</t>
  </si>
  <si>
    <t>IN41317</t>
  </si>
  <si>
    <t>IN41324</t>
  </si>
  <si>
    <t>IN41315</t>
  </si>
  <si>
    <t>IN41329</t>
  </si>
  <si>
    <t>IN41333</t>
  </si>
  <si>
    <t>IN41332</t>
  </si>
  <si>
    <t>IN41350</t>
  </si>
  <si>
    <t>IN41334</t>
  </si>
  <si>
    <t>IN41335</t>
  </si>
  <si>
    <t>IN41336</t>
  </si>
  <si>
    <t>IN41359</t>
  </si>
  <si>
    <t>IN41389</t>
  </si>
  <si>
    <t>IN41411</t>
  </si>
  <si>
    <t>IN41419</t>
  </si>
  <si>
    <t>IN41432</t>
  </si>
  <si>
    <t>IN41443</t>
  </si>
  <si>
    <t>IN41479</t>
  </si>
  <si>
    <t>IN41513</t>
  </si>
  <si>
    <t>IN41503</t>
  </si>
  <si>
    <t>IN41504</t>
  </si>
  <si>
    <t>IN41507</t>
  </si>
  <si>
    <t>IN41522</t>
  </si>
  <si>
    <t>IN41525</t>
  </si>
  <si>
    <t>IN41530</t>
  </si>
  <si>
    <t>IN41539</t>
  </si>
  <si>
    <t>IN41540</t>
  </si>
  <si>
    <t>IN41547</t>
  </si>
  <si>
    <t>IN41550</t>
  </si>
  <si>
    <t>IN41549</t>
  </si>
  <si>
    <t>IN41557</t>
  </si>
  <si>
    <t>IN41553</t>
  </si>
  <si>
    <t>IN41562</t>
  </si>
  <si>
    <t>IN41561</t>
  </si>
  <si>
    <t>IN41564</t>
  </si>
  <si>
    <t>IN41565</t>
  </si>
  <si>
    <t>IN41570</t>
  </si>
  <si>
    <t>IN41602</t>
  </si>
  <si>
    <t xml:space="preserve">IN41576 </t>
  </si>
  <si>
    <t>IN41606</t>
  </si>
  <si>
    <t>IN41603</t>
  </si>
  <si>
    <t>IN41618</t>
  </si>
  <si>
    <t>IN41620</t>
  </si>
  <si>
    <t>IN41621</t>
  </si>
  <si>
    <t>IN41624</t>
  </si>
  <si>
    <t>IN41626</t>
  </si>
  <si>
    <t>IN41629</t>
  </si>
  <si>
    <t>IN41647</t>
  </si>
  <si>
    <t>IN41649</t>
  </si>
  <si>
    <t>IN41654</t>
  </si>
  <si>
    <t>IN41694</t>
  </si>
  <si>
    <t>IN41697</t>
  </si>
  <si>
    <t>IN41151</t>
  </si>
  <si>
    <t>IN41658</t>
  </si>
  <si>
    <t>IN41709</t>
  </si>
  <si>
    <t>IN41756</t>
  </si>
  <si>
    <t>IN41768</t>
  </si>
  <si>
    <t>IN34930</t>
  </si>
  <si>
    <t>IN41774</t>
  </si>
  <si>
    <t>IN41802</t>
  </si>
  <si>
    <t>IN41790</t>
  </si>
  <si>
    <t>IN41803</t>
  </si>
  <si>
    <t>IN41806</t>
  </si>
  <si>
    <t>IN41818</t>
  </si>
  <si>
    <t>IN41810</t>
  </si>
  <si>
    <t>IN41809</t>
  </si>
  <si>
    <t>IN41787</t>
  </si>
  <si>
    <t>IN41822</t>
  </si>
  <si>
    <t>IN41817</t>
  </si>
  <si>
    <t>IN41836</t>
  </si>
  <si>
    <t>IN41844</t>
  </si>
  <si>
    <t>IN41819</t>
  </si>
  <si>
    <t>IN41856</t>
  </si>
  <si>
    <t>IN41859</t>
  </si>
  <si>
    <t>IN41865</t>
  </si>
  <si>
    <t>IN41866</t>
  </si>
  <si>
    <t>IN41869</t>
  </si>
  <si>
    <t>IN41886</t>
  </si>
  <si>
    <t>IN41889</t>
  </si>
  <si>
    <t>IN41890</t>
  </si>
  <si>
    <t>IN41800</t>
  </si>
  <si>
    <t>IN41909</t>
  </si>
  <si>
    <t>IN41907</t>
  </si>
  <si>
    <t>IN41913</t>
  </si>
  <si>
    <t>IN41916</t>
  </si>
  <si>
    <t>IN41894</t>
  </si>
  <si>
    <t>IN41937</t>
  </si>
  <si>
    <t>IN41973</t>
  </si>
  <si>
    <t>IN41972</t>
  </si>
  <si>
    <t>IN41979</t>
  </si>
  <si>
    <t>IN41988</t>
  </si>
  <si>
    <t>IN41983</t>
  </si>
  <si>
    <t>IN42036</t>
  </si>
  <si>
    <t>IN42035</t>
  </si>
  <si>
    <t>IN42037</t>
  </si>
  <si>
    <t>IN42039</t>
  </si>
  <si>
    <t>IN42040</t>
  </si>
  <si>
    <t>IN42043</t>
  </si>
  <si>
    <t>IN42045</t>
  </si>
  <si>
    <t>IN42055</t>
  </si>
  <si>
    <t>IN42058</t>
  </si>
  <si>
    <t>IN41086</t>
  </si>
  <si>
    <t>IN42060</t>
  </si>
  <si>
    <t>IN42061</t>
  </si>
  <si>
    <t>IN42062</t>
  </si>
  <si>
    <t>IN42063</t>
  </si>
  <si>
    <t>IN42064</t>
  </si>
  <si>
    <t>IN42066</t>
  </si>
  <si>
    <t>IN42067</t>
  </si>
  <si>
    <t>IN42068</t>
  </si>
  <si>
    <t>IN42069</t>
  </si>
  <si>
    <t>IN42065</t>
  </si>
  <si>
    <t>IN42078</t>
  </si>
  <si>
    <t>IN42082</t>
  </si>
  <si>
    <t>IN42086</t>
  </si>
  <si>
    <t>IN42059</t>
  </si>
  <si>
    <t>IN42090</t>
  </si>
  <si>
    <t>IN42092</t>
  </si>
  <si>
    <t>IN42095</t>
  </si>
  <si>
    <t>IN42104</t>
  </si>
  <si>
    <t>IN42113</t>
  </si>
  <si>
    <t>IN42118</t>
  </si>
  <si>
    <t>IN42124</t>
  </si>
  <si>
    <t>IN42126</t>
  </si>
  <si>
    <t>IN42130</t>
  </si>
  <si>
    <t>IN42135</t>
  </si>
  <si>
    <t>IN42154</t>
  </si>
  <si>
    <t>IN42167</t>
  </si>
  <si>
    <t>IN42166</t>
  </si>
  <si>
    <t>IN42170</t>
  </si>
  <si>
    <t>IN42196</t>
  </si>
  <si>
    <t>IN42197</t>
  </si>
  <si>
    <t>IN42198</t>
  </si>
  <si>
    <t>IN42215</t>
  </si>
  <si>
    <t>IN41948</t>
  </si>
  <si>
    <t>IN42234</t>
  </si>
  <si>
    <t>IN42243</t>
  </si>
  <si>
    <t>IN42242</t>
  </si>
  <si>
    <t>IN42249</t>
  </si>
  <si>
    <t>IN42267</t>
  </si>
  <si>
    <t>IN42291</t>
  </si>
  <si>
    <t>IN42317</t>
  </si>
  <si>
    <t>IN42318</t>
  </si>
  <si>
    <t>IN42320</t>
  </si>
  <si>
    <t>IN42324</t>
  </si>
  <si>
    <t>IN42332</t>
  </si>
  <si>
    <t>IN42354</t>
  </si>
  <si>
    <t>IN42355</t>
  </si>
  <si>
    <t>IN42356</t>
  </si>
  <si>
    <t>IN42361</t>
  </si>
  <si>
    <t>IN42371</t>
  </si>
  <si>
    <t>IN42341</t>
  </si>
  <si>
    <t>IN42384</t>
  </si>
  <si>
    <t>IN42402</t>
  </si>
  <si>
    <t>IN42405</t>
  </si>
  <si>
    <t>IN42409</t>
  </si>
  <si>
    <t>IN42416</t>
  </si>
  <si>
    <t>IN42422</t>
  </si>
  <si>
    <t>IN42455</t>
  </si>
  <si>
    <t>IN42467</t>
  </si>
  <si>
    <t>IN42468</t>
  </si>
  <si>
    <t>IN42470</t>
  </si>
  <si>
    <t>IN42462</t>
  </si>
  <si>
    <t>IN42490</t>
  </si>
  <si>
    <t>IN42493</t>
  </si>
  <si>
    <t>IN42497</t>
  </si>
  <si>
    <t>IN42506</t>
  </si>
  <si>
    <t>IN42547</t>
  </si>
  <si>
    <t>IN42546</t>
  </si>
  <si>
    <t>IN42545</t>
  </si>
  <si>
    <t>IN42544</t>
  </si>
  <si>
    <t>IN42560</t>
  </si>
  <si>
    <t>IN42562</t>
  </si>
  <si>
    <t>IN42570</t>
  </si>
  <si>
    <t>IN42290</t>
  </si>
  <si>
    <t>IN42618</t>
  </si>
  <si>
    <t>IN42625</t>
  </si>
  <si>
    <t>IN42606</t>
  </si>
  <si>
    <t>IN42642</t>
  </si>
  <si>
    <t>IN42668</t>
  </si>
  <si>
    <t>IN42695</t>
  </si>
  <si>
    <t>IN42702</t>
  </si>
  <si>
    <t>IN42705</t>
  </si>
  <si>
    <t>IN42725</t>
  </si>
  <si>
    <t>IN42727</t>
  </si>
  <si>
    <t>IN42740</t>
  </si>
  <si>
    <t>IN42750</t>
  </si>
  <si>
    <t>IN42735</t>
  </si>
  <si>
    <t>IN42782</t>
  </si>
  <si>
    <t>IN42878</t>
  </si>
  <si>
    <t>IN42893</t>
  </si>
  <si>
    <t>IN42909</t>
  </si>
  <si>
    <t>IN42915</t>
  </si>
  <si>
    <t>IN42917</t>
  </si>
  <si>
    <t>IN42929</t>
  </si>
  <si>
    <t>IN42966</t>
  </si>
  <si>
    <t>IN42968</t>
  </si>
  <si>
    <t>IN42983</t>
  </si>
  <si>
    <t>IN42986</t>
  </si>
  <si>
    <t>IN43010</t>
  </si>
  <si>
    <t>IN43003</t>
  </si>
  <si>
    <t>IN43011</t>
  </si>
  <si>
    <t>IN43047</t>
  </si>
  <si>
    <t>IN43057</t>
  </si>
  <si>
    <t>IN43058</t>
  </si>
  <si>
    <t>IN43065</t>
  </si>
  <si>
    <t>IN43092</t>
  </si>
  <si>
    <t>IN43113</t>
  </si>
  <si>
    <t>IN43136</t>
  </si>
  <si>
    <t>IN43114</t>
  </si>
  <si>
    <t>IN43135</t>
  </si>
  <si>
    <t>IN43161</t>
  </si>
  <si>
    <t>IN43163</t>
  </si>
  <si>
    <t>IN43165</t>
  </si>
  <si>
    <t>IN43200</t>
  </si>
  <si>
    <t>IN43239</t>
  </si>
  <si>
    <t>IN43262</t>
  </si>
  <si>
    <t>IN43274</t>
  </si>
  <si>
    <t>IN43282</t>
  </si>
  <si>
    <t>IN43286</t>
  </si>
  <si>
    <t>IN43299</t>
  </si>
  <si>
    <t>IN43321</t>
  </si>
  <si>
    <t>IN43339</t>
  </si>
  <si>
    <t>IN43353</t>
  </si>
  <si>
    <t>IN43372</t>
  </si>
  <si>
    <t>IN43370</t>
  </si>
  <si>
    <t>IN43389</t>
  </si>
  <si>
    <t>IN43394</t>
  </si>
  <si>
    <t>IN43431</t>
  </si>
  <si>
    <t>IN43432</t>
  </si>
  <si>
    <t>IN43440</t>
  </si>
  <si>
    <t>IN43457</t>
  </si>
  <si>
    <t>IN43477</t>
  </si>
  <si>
    <t>IN43478</t>
  </si>
  <si>
    <t>IN43483</t>
  </si>
  <si>
    <t>IN43490</t>
  </si>
  <si>
    <t>IN43492</t>
  </si>
  <si>
    <t>IN43494</t>
  </si>
  <si>
    <t>IN43501</t>
  </si>
  <si>
    <t>IN43512</t>
  </si>
  <si>
    <t>IN43516</t>
  </si>
  <si>
    <t>IN43518</t>
  </si>
  <si>
    <t>IN43519</t>
  </si>
  <si>
    <t>IN43521</t>
  </si>
  <si>
    <t>IN43522</t>
  </si>
  <si>
    <t>IN43534</t>
  </si>
  <si>
    <t>IN43538</t>
  </si>
  <si>
    <t xml:space="preserve">IN43539 </t>
  </si>
  <si>
    <t>IN43588</t>
  </si>
  <si>
    <t>IN43602</t>
  </si>
  <si>
    <t>IN43606</t>
  </si>
  <si>
    <t>IN43607</t>
  </si>
  <si>
    <t>IN43608</t>
  </si>
  <si>
    <t>IN43611</t>
  </si>
  <si>
    <t>IN43629</t>
  </si>
  <si>
    <t>IN43631</t>
  </si>
  <si>
    <t>IN43632</t>
  </si>
  <si>
    <t>IN43634</t>
  </si>
  <si>
    <t>IN43635</t>
  </si>
  <si>
    <t>IN43636</t>
  </si>
  <si>
    <t>IN43639</t>
  </si>
  <si>
    <t>IN43640</t>
  </si>
  <si>
    <t>IN43641</t>
  </si>
  <si>
    <t>IN39599</t>
  </si>
  <si>
    <t>IN43670</t>
  </si>
  <si>
    <t>IN43674</t>
  </si>
  <si>
    <t>IN26444</t>
  </si>
  <si>
    <t>IN43686</t>
  </si>
  <si>
    <t>IN43687</t>
  </si>
  <si>
    <t>IN25083</t>
  </si>
  <si>
    <t>IN39701</t>
  </si>
  <si>
    <t>IN43696</t>
  </si>
  <si>
    <t>IN27140</t>
  </si>
  <si>
    <t>IN27378</t>
  </si>
  <si>
    <t>IN43712</t>
  </si>
  <si>
    <t>IN43725</t>
  </si>
  <si>
    <t>IN40051</t>
  </si>
  <si>
    <t>IN43773</t>
  </si>
  <si>
    <t>IN43517</t>
  </si>
  <si>
    <t>IN43803</t>
  </si>
  <si>
    <t>IN43807</t>
  </si>
  <si>
    <t>IN43814</t>
  </si>
  <si>
    <t>IN43822</t>
  </si>
  <si>
    <t>IN40283</t>
  </si>
  <si>
    <t>IN43837</t>
  </si>
  <si>
    <t>IN43862</t>
  </si>
  <si>
    <t>IN43870</t>
  </si>
  <si>
    <t>IN43880</t>
  </si>
  <si>
    <t>IN43911</t>
  </si>
  <si>
    <t>IN43914</t>
  </si>
  <si>
    <t>IN43925</t>
  </si>
  <si>
    <t>IN43968</t>
  </si>
  <si>
    <t>IN43970</t>
  </si>
  <si>
    <t>IN21648</t>
  </si>
  <si>
    <t>IN27605</t>
  </si>
  <si>
    <t>IN37768</t>
  </si>
  <si>
    <t>IN44001</t>
  </si>
  <si>
    <t>IN44016</t>
  </si>
  <si>
    <t>IN44026</t>
  </si>
  <si>
    <t>IN44038</t>
  </si>
  <si>
    <t>IN44070</t>
  </si>
  <si>
    <t>IN44060</t>
  </si>
  <si>
    <t>IN44042</t>
  </si>
  <si>
    <t xml:space="preserve">IN44085 </t>
  </si>
  <si>
    <t xml:space="preserve">IN44100 </t>
  </si>
  <si>
    <t>IN44131</t>
  </si>
  <si>
    <t>IN44144</t>
  </si>
  <si>
    <t>IN44148</t>
  </si>
  <si>
    <t>IN44174</t>
  </si>
  <si>
    <t>IN44109</t>
  </si>
  <si>
    <t>IN44182</t>
  </si>
  <si>
    <t>IN44194</t>
  </si>
  <si>
    <t>IN44207</t>
  </si>
  <si>
    <t>IN44217</t>
  </si>
  <si>
    <t>IN44235</t>
  </si>
  <si>
    <t>IN44234</t>
  </si>
  <si>
    <t>IN44266</t>
  </si>
  <si>
    <t>IN44280</t>
  </si>
  <si>
    <t>IN44282</t>
  </si>
  <si>
    <t>IN44295</t>
  </si>
  <si>
    <t>IN44301</t>
  </si>
  <si>
    <t>IN44300</t>
  </si>
  <si>
    <t>IN44302</t>
  </si>
  <si>
    <t>IN44304</t>
  </si>
  <si>
    <t>IN44313</t>
  </si>
  <si>
    <t>IN44335</t>
  </si>
  <si>
    <t>IN44387</t>
  </si>
  <si>
    <t>IN44393</t>
  </si>
  <si>
    <t>IN44398</t>
  </si>
  <si>
    <t>IN44434</t>
  </si>
  <si>
    <t>IN44435</t>
  </si>
  <si>
    <t>IN44454</t>
  </si>
  <si>
    <t>IN44461</t>
  </si>
  <si>
    <t>IN44464</t>
  </si>
  <si>
    <t>IN44467</t>
  </si>
  <si>
    <t>IN44479</t>
  </si>
  <si>
    <t>IN44512</t>
  </si>
  <si>
    <t>IN44521</t>
  </si>
  <si>
    <t>IN44570</t>
  </si>
  <si>
    <t>IN44586</t>
  </si>
  <si>
    <t xml:space="preserve">IN44606 </t>
  </si>
  <si>
    <t>IN44605</t>
  </si>
  <si>
    <t>IN44615</t>
  </si>
  <si>
    <t>IN44659</t>
  </si>
  <si>
    <t>IN44676</t>
  </si>
  <si>
    <t>IN44697</t>
  </si>
  <si>
    <t>IN44733</t>
  </si>
  <si>
    <t>IN44746</t>
  </si>
  <si>
    <t>IN44808</t>
  </si>
  <si>
    <t>IN44832</t>
  </si>
  <si>
    <t>IN44838</t>
  </si>
  <si>
    <t>IN44833</t>
  </si>
  <si>
    <t>IN44845</t>
  </si>
  <si>
    <t>IN44855</t>
  </si>
  <si>
    <t>IN44877</t>
  </si>
  <si>
    <t>IN44882</t>
  </si>
  <si>
    <t>IN44904</t>
  </si>
  <si>
    <t>IN44903</t>
  </si>
  <si>
    <t>IN44938</t>
  </si>
  <si>
    <t>IN44970</t>
  </si>
  <si>
    <t>IN45011</t>
  </si>
  <si>
    <t>IN45016</t>
  </si>
  <si>
    <t>IN45049</t>
  </si>
  <si>
    <t>IN45085</t>
  </si>
  <si>
    <t>IN45087</t>
  </si>
  <si>
    <t>IN45088</t>
  </si>
  <si>
    <t>IN45106</t>
  </si>
  <si>
    <t>IN45158</t>
  </si>
  <si>
    <t>IN45166</t>
  </si>
  <si>
    <t>IN45178</t>
  </si>
  <si>
    <t>IN45218</t>
  </si>
  <si>
    <t>IN45226</t>
  </si>
  <si>
    <t>IN45227</t>
  </si>
  <si>
    <t>IN45248</t>
  </si>
  <si>
    <t>IN45265</t>
  </si>
  <si>
    <t>IN45269</t>
  </si>
  <si>
    <t>IN45275</t>
  </si>
  <si>
    <t>IN45281</t>
  </si>
  <si>
    <t>IN45285</t>
  </si>
  <si>
    <t>IN45286</t>
  </si>
  <si>
    <t>IN45293</t>
  </si>
  <si>
    <t>IN45295</t>
  </si>
  <si>
    <t>IN45339</t>
  </si>
  <si>
    <t>IN45342</t>
  </si>
  <si>
    <t>IN45514</t>
  </si>
  <si>
    <t>IN45515</t>
  </si>
  <si>
    <t>IN45527</t>
  </si>
  <si>
    <t>IN45538</t>
  </si>
  <si>
    <t>IN45552</t>
  </si>
  <si>
    <t>IN45556</t>
  </si>
  <si>
    <t>IN45565</t>
  </si>
  <si>
    <t>IN45582</t>
  </si>
  <si>
    <t>IN45584</t>
  </si>
  <si>
    <t>IN45603</t>
  </si>
  <si>
    <t>IN45620</t>
  </si>
  <si>
    <t>IN45636</t>
  </si>
  <si>
    <t>IN45649</t>
  </si>
  <si>
    <t>IN45658</t>
  </si>
  <si>
    <t>IN45679</t>
  </si>
  <si>
    <t>IN45708</t>
  </si>
  <si>
    <t>IN45711</t>
  </si>
  <si>
    <t>IN45742</t>
  </si>
  <si>
    <t>IN45745</t>
  </si>
  <si>
    <t>IN45756</t>
  </si>
  <si>
    <t>IN45793</t>
  </si>
  <si>
    <t>IN45805</t>
  </si>
  <si>
    <t>IN45804</t>
  </si>
  <si>
    <t>IN45902</t>
  </si>
  <si>
    <t>IN45905</t>
  </si>
  <si>
    <t>IN45918</t>
  </si>
  <si>
    <t xml:space="preserve">IN45924 </t>
  </si>
  <si>
    <t>IN45930</t>
  </si>
  <si>
    <t>IN45941</t>
  </si>
  <si>
    <t>IN45946</t>
  </si>
  <si>
    <t>IN45950</t>
  </si>
  <si>
    <t>IN45972</t>
  </si>
  <si>
    <t>IN45983</t>
  </si>
  <si>
    <t>IN45990</t>
  </si>
  <si>
    <t>IN45993</t>
  </si>
  <si>
    <t>IN46008</t>
  </si>
  <si>
    <t>IN46016</t>
  </si>
  <si>
    <t>IN46018</t>
  </si>
  <si>
    <t>IN46019</t>
  </si>
  <si>
    <t>IN45574</t>
  </si>
  <si>
    <t>IN46025</t>
  </si>
  <si>
    <t>IN46029</t>
  </si>
  <si>
    <t>IN46032</t>
  </si>
  <si>
    <t>IN46035</t>
  </si>
  <si>
    <t>IN46002</t>
  </si>
  <si>
    <t>IN46042</t>
  </si>
  <si>
    <t>IN46064</t>
  </si>
  <si>
    <t>IN46066</t>
  </si>
  <si>
    <t>IN46070</t>
  </si>
  <si>
    <t>IN46076</t>
  </si>
  <si>
    <t>IN46078</t>
  </si>
  <si>
    <t>IN46087</t>
  </si>
  <si>
    <t>IN46091</t>
  </si>
  <si>
    <t>IN46102</t>
  </si>
  <si>
    <t>IN46105</t>
  </si>
  <si>
    <t>IN46112</t>
  </si>
  <si>
    <t>IN46114</t>
  </si>
  <si>
    <t>IN46115</t>
  </si>
  <si>
    <t>IN46120</t>
  </si>
  <si>
    <t>IN46171</t>
  </si>
  <si>
    <t>IN46133</t>
  </si>
  <si>
    <t>IN46172</t>
  </si>
  <si>
    <t>IN46173</t>
  </si>
  <si>
    <t>IN46174</t>
  </si>
  <si>
    <t>IN46180</t>
  </si>
  <si>
    <t>IN46145</t>
  </si>
  <si>
    <t>IN46190</t>
  </si>
  <si>
    <t>IN46196</t>
  </si>
  <si>
    <t>IN46189</t>
  </si>
  <si>
    <t>IN46209</t>
  </si>
  <si>
    <t>IN46219</t>
  </si>
  <si>
    <t>IN46240</t>
  </si>
  <si>
    <t>IN46270</t>
  </si>
  <si>
    <t>IN46272</t>
  </si>
  <si>
    <t>IN46280</t>
  </si>
  <si>
    <t>IN46286</t>
  </si>
  <si>
    <t>MEdia</t>
  </si>
  <si>
    <t>IN46327</t>
  </si>
  <si>
    <t>IN46357</t>
  </si>
  <si>
    <t>IN46393</t>
  </si>
  <si>
    <t>IN46396</t>
  </si>
  <si>
    <t>IN46404</t>
  </si>
  <si>
    <t>IN46415</t>
  </si>
  <si>
    <t>IN46424</t>
  </si>
  <si>
    <t>IN46434</t>
  </si>
  <si>
    <t>IN46436</t>
  </si>
  <si>
    <t>IN46437</t>
  </si>
  <si>
    <t>IN46451</t>
  </si>
  <si>
    <t>IN46453</t>
  </si>
  <si>
    <t>IN46475</t>
  </si>
  <si>
    <t>IN46516</t>
  </si>
  <si>
    <t>IN46527</t>
  </si>
  <si>
    <t>IN46534</t>
  </si>
  <si>
    <t>IN46537</t>
  </si>
  <si>
    <t>IN46542</t>
  </si>
  <si>
    <t>IN46545</t>
  </si>
  <si>
    <t>IN46510</t>
  </si>
  <si>
    <t>IN46557</t>
  </si>
  <si>
    <t>IN46558</t>
  </si>
  <si>
    <t>IN46574</t>
  </si>
  <si>
    <t>IN46593</t>
  </si>
  <si>
    <t>IN46605</t>
  </si>
  <si>
    <t>IN46622</t>
  </si>
  <si>
    <t>IN46643</t>
  </si>
  <si>
    <t>IN46648</t>
  </si>
  <si>
    <t>IN46650</t>
  </si>
  <si>
    <t>IN46661</t>
  </si>
  <si>
    <t>IN46667</t>
  </si>
  <si>
    <t>IN46672</t>
  </si>
  <si>
    <t>IN46682</t>
  </si>
  <si>
    <t>IN46700</t>
  </si>
  <si>
    <t>IN46701</t>
  </si>
  <si>
    <t>IN46698</t>
  </si>
  <si>
    <t>IN46728</t>
  </si>
  <si>
    <t>IN46737</t>
  </si>
  <si>
    <t>IN46738</t>
  </si>
  <si>
    <t>IN46758</t>
  </si>
  <si>
    <t>IN46768</t>
  </si>
  <si>
    <t>IN46763</t>
  </si>
  <si>
    <t>IN46772</t>
  </si>
  <si>
    <t>IN46771</t>
  </si>
  <si>
    <t>IN46779</t>
  </si>
  <si>
    <t>IN46809</t>
  </si>
  <si>
    <t>IN46826</t>
  </si>
  <si>
    <t>IN46836</t>
  </si>
  <si>
    <t xml:space="preserve">IN46839 </t>
  </si>
  <si>
    <t>IN46840</t>
  </si>
  <si>
    <t>IN46842</t>
  </si>
  <si>
    <t>IN46853</t>
  </si>
  <si>
    <t>IN46859</t>
  </si>
  <si>
    <t>IN46885</t>
  </si>
  <si>
    <t>IN46906</t>
  </si>
  <si>
    <t>IN46912</t>
  </si>
  <si>
    <t>IN46946</t>
  </si>
  <si>
    <t>IN46891</t>
  </si>
  <si>
    <t>IN46953</t>
  </si>
  <si>
    <t>IN46950</t>
  </si>
  <si>
    <t>IN46951</t>
  </si>
  <si>
    <t>IN46966</t>
  </si>
  <si>
    <t>IN46801</t>
  </si>
  <si>
    <t>IN46969</t>
  </si>
  <si>
    <t>IN46948</t>
  </si>
  <si>
    <t>IN46989</t>
  </si>
  <si>
    <t>IN47015</t>
  </si>
  <si>
    <t>IN47030</t>
  </si>
  <si>
    <t>IN47037</t>
  </si>
  <si>
    <t>IN47048</t>
  </si>
  <si>
    <t>IN47022</t>
  </si>
  <si>
    <t>IN47050</t>
  </si>
  <si>
    <t>IN47057</t>
  </si>
  <si>
    <t>IN47058</t>
  </si>
  <si>
    <t>IN47063</t>
  </si>
  <si>
    <t>IN47070</t>
  </si>
  <si>
    <t>IN47077</t>
  </si>
  <si>
    <t>IN47084</t>
  </si>
  <si>
    <t>IN47083</t>
  </si>
  <si>
    <t>IN47092</t>
  </si>
  <si>
    <t>IN47096</t>
  </si>
  <si>
    <t>IN47109</t>
  </si>
  <si>
    <t>IN47124</t>
  </si>
  <si>
    <t>IN47129</t>
  </si>
  <si>
    <t>IN47135</t>
  </si>
  <si>
    <t>IN47146</t>
  </si>
  <si>
    <t>IN47116</t>
  </si>
  <si>
    <t>IN47153</t>
  </si>
  <si>
    <t>IN47168</t>
  </si>
  <si>
    <t>IN47167</t>
  </si>
  <si>
    <t>IN47170</t>
  </si>
  <si>
    <t>IN47172</t>
  </si>
  <si>
    <t>IN47173</t>
  </si>
  <si>
    <t>IN47174</t>
  </si>
  <si>
    <t>IN47157</t>
  </si>
  <si>
    <t>IN47188</t>
  </si>
  <si>
    <t>IN47195</t>
  </si>
  <si>
    <t>IN47189</t>
  </si>
  <si>
    <t>Prioridad Real</t>
  </si>
  <si>
    <t>Pedro Sanchez</t>
  </si>
  <si>
    <t>Mod Afectado</t>
  </si>
  <si>
    <t xml:space="preserve">Sincronizacion Datos </t>
  </si>
  <si>
    <t>BRM - Cuentas</t>
  </si>
  <si>
    <t>Integracion - Legados - Notificacion</t>
  </si>
  <si>
    <t>Integracion - Legados - Gepa</t>
  </si>
  <si>
    <t>BRM - Billing</t>
  </si>
  <si>
    <t>BRM - Tasacion</t>
  </si>
  <si>
    <t>BRM - Ajustes</t>
  </si>
  <si>
    <t>BRM - Pricing</t>
  </si>
  <si>
    <t>Reportes</t>
  </si>
  <si>
    <t>Integracon - Legados - Gepa</t>
  </si>
  <si>
    <t>Migracion</t>
  </si>
  <si>
    <t>BRM - Invoice</t>
  </si>
  <si>
    <t>BEM - Invoice</t>
  </si>
  <si>
    <t>Integracion - Legados - Remo</t>
  </si>
  <si>
    <t>Intregracion - BRM</t>
  </si>
  <si>
    <t>Integracion - Siebel</t>
  </si>
  <si>
    <t>Integracion - Legados - Compra</t>
  </si>
  <si>
    <t>BRM - Roaming</t>
  </si>
  <si>
    <t>Integracion - BRM</t>
  </si>
  <si>
    <t>BRM -- Cuentas</t>
  </si>
  <si>
    <t>Integracon - Siebel</t>
  </si>
  <si>
    <t>BRM - GL</t>
  </si>
  <si>
    <t>Portabilidad</t>
  </si>
  <si>
    <t>BRM . Cuentas</t>
  </si>
  <si>
    <t>BRM - Rating</t>
  </si>
  <si>
    <t>Infraestrucutra</t>
  </si>
  <si>
    <t>AIA - Integracion Siebel</t>
  </si>
  <si>
    <t>MZ</t>
  </si>
  <si>
    <t>BRM - Ajuste</t>
  </si>
  <si>
    <t xml:space="preserve">Integracion - Legados </t>
  </si>
  <si>
    <t>BRM -Ajustes</t>
  </si>
  <si>
    <t>CRM - Datos</t>
  </si>
  <si>
    <t xml:space="preserve">Concilia </t>
  </si>
  <si>
    <t>CRM Aplicativo</t>
  </si>
  <si>
    <t>ATV - Error Datos</t>
  </si>
  <si>
    <t>GUI - Operativa</t>
  </si>
  <si>
    <t>GUI - Operativa Error Humano</t>
  </si>
  <si>
    <t>Integracion - siebel</t>
  </si>
  <si>
    <t>BRM  - Invoice</t>
  </si>
  <si>
    <t>ATV Error Datos</t>
  </si>
  <si>
    <t>ICEPAD</t>
  </si>
  <si>
    <t>BRM - Raring</t>
  </si>
  <si>
    <t>Integracion - Legados- Remo</t>
  </si>
  <si>
    <t>Integracion - Legados - Cofra</t>
  </si>
  <si>
    <t xml:space="preserve">BRM - Collections </t>
  </si>
  <si>
    <t>Integracion - Legados -Gepa</t>
  </si>
  <si>
    <t>BRM-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</si>
</sst>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2" borderId="0" xfId="0" applyFill="1"/>
    <xf numFmtId="22" fontId="0" fillId="2" borderId="0" xfId="0" applyNumberFormat="1" applyFill="1"/>
    <xf numFmtId="0" fontId="0" fillId="3" borderId="0" xfId="0" applyFill="1"/>
    <xf numFmtId="22" fontId="0" fillId="3" borderId="0" xfId="0" applyNumberFormat="1" applyFill="1"/>
    <xf numFmtId="0" fontId="0" fillId="4" borderId="0" xfId="0" applyFill="1"/>
    <xf numFmtId="22" fontId="0" fillId="4" borderId="0" xfId="0" applyNumberFormat="1" applyFill="1"/>
    <xf numFmtId="22" fontId="0" fillId="5" borderId="0" xfId="0" applyNumberFormat="1" applyFill="1"/>
    <xf numFmtId="0" fontId="1" fillId="4" borderId="0" xfId="0" applyFont="1" applyFill="1"/>
    <xf numFmtId="14" fontId="0" fillId="4" borderId="0" xfId="0" applyNumberFormat="1" applyFill="1"/>
    <xf numFmtId="22" fontId="0" fillId="0" borderId="0" xfId="0" applyNumberFormat="1" applyAlignment="1">
      <alignment horizontal="right"/>
    </xf>
    <xf numFmtId="22" fontId="0" fillId="4" borderId="0" xfId="0" applyNumberFormat="1" applyFill="1" applyAlignment="1">
      <alignment horizontal="right"/>
    </xf>
    <xf numFmtId="22" fontId="0" fillId="2" borderId="0" xfId="0" applyNumberFormat="1" applyFill="1" applyAlignment="1">
      <alignment horizontal="right"/>
    </xf>
    <xf numFmtId="0" fontId="4" fillId="4" borderId="0" xfId="0" applyFont="1" applyFill="1"/>
    <xf numFmtId="0" fontId="4" fillId="0" borderId="0" xfId="0" applyFont="1"/>
    <xf numFmtId="0" fontId="0" fillId="6" borderId="0" xfId="0" applyFill="1"/>
    <xf numFmtId="22" fontId="0" fillId="6" borderId="0" xfId="0" applyNumberFormat="1" applyFill="1" applyAlignment="1">
      <alignment horizontal="right"/>
    </xf>
    <xf numFmtId="0" fontId="5" fillId="0" borderId="0" xfId="0" applyFont="1"/>
    <xf numFmtId="0" fontId="5" fillId="7" borderId="0" xfId="0" applyFont="1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wrapText="1"/>
    </xf>
    <xf numFmtId="14" fontId="0" fillId="2" borderId="0" xfId="0" applyNumberFormat="1" applyFill="1"/>
    <xf numFmtId="22" fontId="0" fillId="6" borderId="0" xfId="0" applyNumberFormat="1" applyFill="1"/>
    <xf numFmtId="0" fontId="6" fillId="6" borderId="0" xfId="0" applyFont="1" applyFill="1"/>
    <xf numFmtId="22" fontId="6" fillId="6" borderId="0" xfId="0" applyNumberFormat="1" applyFont="1" applyFill="1"/>
    <xf numFmtId="0" fontId="7" fillId="8" borderId="0" xfId="0" applyFont="1" applyFill="1"/>
    <xf numFmtId="0" fontId="4" fillId="6" borderId="0" xfId="0" applyFont="1" applyFill="1"/>
    <xf numFmtId="0" fontId="8" fillId="0" borderId="0" xfId="0" applyFon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6" fillId="6" borderId="0" xfId="0" applyFont="1" applyFill="1" applyAlignment="1">
      <alignment horizontal="center"/>
    </xf>
    <xf numFmtId="20" fontId="0" fillId="4" borderId="0" xfId="0" applyNumberFormat="1" applyFill="1"/>
    <xf numFmtId="0" fontId="9" fillId="0" borderId="0" xfId="0" applyFont="1"/>
    <xf numFmtId="0" fontId="0" fillId="0" borderId="0" xfId="0" applyAlignment="1">
      <alignment vertical="center"/>
    </xf>
    <xf numFmtId="0" fontId="0" fillId="8" borderId="5" xfId="0" applyFill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9" borderId="5" xfId="0" applyFill="1" applyBorder="1"/>
    <xf numFmtId="0" fontId="0" fillId="9" borderId="5" xfId="0" applyFill="1" applyBorder="1" applyAlignment="1">
      <alignment horizontal="center"/>
    </xf>
    <xf numFmtId="0" fontId="8" fillId="8" borderId="5" xfId="0" applyFont="1" applyFill="1" applyBorder="1"/>
    <xf numFmtId="0" fontId="8" fillId="8" borderId="5" xfId="0" applyFont="1" applyFill="1" applyBorder="1" applyAlignment="1">
      <alignment horizontal="center"/>
    </xf>
    <xf numFmtId="0" fontId="9" fillId="8" borderId="5" xfId="0" applyFont="1" applyFill="1" applyBorder="1"/>
    <xf numFmtId="0" fontId="8" fillId="0" borderId="5" xfId="0" applyFont="1" applyBorder="1" applyAlignment="1">
      <alignment horizontal="center"/>
    </xf>
    <xf numFmtId="0" fontId="8" fillId="9" borderId="5" xfId="0" applyFont="1" applyFill="1" applyBorder="1"/>
    <xf numFmtId="0" fontId="8" fillId="9" borderId="5" xfId="0" applyFont="1" applyFill="1" applyBorder="1" applyAlignment="1">
      <alignment horizontal="center"/>
    </xf>
    <xf numFmtId="0" fontId="0" fillId="10" borderId="0" xfId="0" applyFill="1"/>
    <xf numFmtId="22" fontId="0" fillId="10" borderId="0" xfId="0" applyNumberFormat="1" applyFill="1"/>
    <xf numFmtId="0" fontId="0" fillId="10" borderId="0" xfId="0" applyFill="1" applyAlignment="1">
      <alignment horizontal="center"/>
    </xf>
    <xf numFmtId="22" fontId="0" fillId="10" borderId="0" xfId="0" applyNumberFormat="1" applyFill="1" applyAlignment="1">
      <alignment horizontal="right"/>
    </xf>
    <xf numFmtId="0" fontId="6" fillId="4" borderId="0" xfId="0" applyFont="1" applyFill="1"/>
    <xf numFmtId="22" fontId="6" fillId="4" borderId="0" xfId="0" applyNumberFormat="1" applyFont="1" applyFill="1"/>
    <xf numFmtId="0" fontId="6" fillId="4" borderId="0" xfId="0" applyFont="1" applyFill="1" applyAlignment="1">
      <alignment horizontal="center"/>
    </xf>
    <xf numFmtId="22" fontId="0" fillId="4" borderId="0" xfId="0" applyNumberFormat="1" applyFill="1" applyAlignment="1">
      <alignment horizontal="center"/>
    </xf>
    <xf numFmtId="0" fontId="0" fillId="11" borderId="0" xfId="0" applyFill="1"/>
    <xf numFmtId="22" fontId="0" fillId="11" borderId="0" xfId="0" applyNumberFormat="1" applyFill="1"/>
    <xf numFmtId="0" fontId="0" fillId="11" borderId="0" xfId="0" applyFill="1" applyAlignment="1">
      <alignment horizontal="center"/>
    </xf>
    <xf numFmtId="22" fontId="0" fillId="2" borderId="0" xfId="0" applyNumberFormat="1" applyFill="1" applyAlignment="1">
      <alignment horizontal="center"/>
    </xf>
    <xf numFmtId="22" fontId="0" fillId="10" borderId="0" xfId="0" applyNumberFormat="1" applyFill="1" applyAlignment="1">
      <alignment horizontal="center"/>
    </xf>
    <xf numFmtId="22" fontId="0" fillId="6" borderId="0" xfId="0" applyNumberFormat="1" applyFill="1" applyAlignment="1">
      <alignment horizontal="center"/>
    </xf>
    <xf numFmtId="22" fontId="6" fillId="6" borderId="0" xfId="0" applyNumberFormat="1" applyFont="1" applyFill="1" applyAlignment="1">
      <alignment horizontal="center"/>
    </xf>
    <xf numFmtId="14" fontId="0" fillId="4" borderId="0" xfId="0" applyNumberFormat="1" applyFill="1" applyAlignment="1">
      <alignment horizontal="center"/>
    </xf>
    <xf numFmtId="22" fontId="6" fillId="4" borderId="0" xfId="0" applyNumberFormat="1" applyFont="1" applyFill="1" applyAlignment="1">
      <alignment horizontal="center"/>
    </xf>
    <xf numFmtId="22" fontId="0" fillId="0" borderId="0" xfId="0" applyNumberFormat="1" applyAlignment="1">
      <alignment horizontal="center"/>
    </xf>
    <xf numFmtId="22" fontId="0" fillId="11" borderId="0" xfId="0" applyNumberFormat="1" applyFill="1" applyAlignment="1">
      <alignment horizontal="center"/>
    </xf>
    <xf numFmtId="22" fontId="0" fillId="4" borderId="0" xfId="0" quotePrefix="1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21"/>
  <sheetViews>
    <sheetView tabSelected="1" zoomScale="110" zoomScaleNormal="110" workbookViewId="0">
      <selection activeCell="K1" sqref="K1"/>
    </sheetView>
  </sheetViews>
  <sheetFormatPr defaultColWidth="11.42578125" defaultRowHeight="15" x14ac:dyDescent="0.25"/>
  <cols>
    <col min="1" max="1" width="12.42578125" bestFit="1" customWidth="1"/>
    <col min="2" max="3" width="16.140625" customWidth="1"/>
    <col min="4" max="4" width="15.85546875" style="31" customWidth="1"/>
    <col min="5" max="5" width="16.85546875" style="31" customWidth="1"/>
    <col min="6" max="6" width="9.140625" style="31" customWidth="1"/>
    <col min="7" max="7" width="16.7109375" style="31" bestFit="1" customWidth="1"/>
    <col min="8" max="8" width="17.7109375" style="31" customWidth="1"/>
    <col min="9" max="9" width="15.7109375" bestFit="1" customWidth="1"/>
    <col min="10" max="10" width="20.85546875" bestFit="1" customWidth="1"/>
    <col min="11" max="11" width="13.42578125" bestFit="1" customWidth="1"/>
  </cols>
  <sheetData>
    <row r="1" spans="1:11" x14ac:dyDescent="0.25">
      <c r="A1" t="s">
        <v>0</v>
      </c>
      <c r="B1" t="s">
        <v>941</v>
      </c>
      <c r="C1" t="s">
        <v>1</v>
      </c>
      <c r="D1" s="31" t="s">
        <v>2</v>
      </c>
      <c r="E1" s="31" t="s">
        <v>1725</v>
      </c>
      <c r="F1" s="31" t="s">
        <v>939</v>
      </c>
      <c r="G1" s="31" t="s">
        <v>3</v>
      </c>
      <c r="H1" s="31" t="s">
        <v>7</v>
      </c>
      <c r="I1" t="s">
        <v>4</v>
      </c>
      <c r="J1" t="s">
        <v>26</v>
      </c>
      <c r="K1" t="s">
        <v>1727</v>
      </c>
    </row>
    <row r="2" spans="1:11" x14ac:dyDescent="0.25">
      <c r="A2" s="7" t="s">
        <v>1459</v>
      </c>
      <c r="B2" s="7" t="s">
        <v>1726</v>
      </c>
      <c r="C2" s="8">
        <v>41722.291666666664</v>
      </c>
      <c r="D2" s="32" t="s">
        <v>15</v>
      </c>
      <c r="E2" s="32" t="s">
        <v>52</v>
      </c>
      <c r="F2" s="32">
        <f>VLOOKUP(E2&amp;WEEKDAY(C2,2),Hoja3!A:B,2,FALSE)*24</f>
        <v>72</v>
      </c>
      <c r="G2" s="59">
        <f t="shared" ref="G2:G10" si="0">C2+F2/24</f>
        <v>41725.291666666664</v>
      </c>
      <c r="H2" s="59">
        <v>41722.333333333336</v>
      </c>
      <c r="I2" s="8">
        <v>41723.625</v>
      </c>
      <c r="J2" s="8" t="str">
        <f ca="1">IF(I2="",IF(NOW()&gt;G2,"Retrasado","Pendiente"),IF(I2&lt;G2,"Resuelto a Tiempo","Resuelto NO a Tiempo"))</f>
        <v>Resuelto a Tiempo</v>
      </c>
      <c r="K2" t="s">
        <v>1141</v>
      </c>
    </row>
    <row r="3" spans="1:11" x14ac:dyDescent="0.25">
      <c r="A3" s="7" t="s">
        <v>1435</v>
      </c>
      <c r="B3" s="7" t="s">
        <v>1726</v>
      </c>
      <c r="C3" s="8">
        <v>41711.333333333336</v>
      </c>
      <c r="D3" s="32" t="s">
        <v>52</v>
      </c>
      <c r="E3" s="32" t="s">
        <v>52</v>
      </c>
      <c r="F3" s="32">
        <f>VLOOKUP(E3&amp;WEEKDAY(C3,2),Hoja3!A:B,2,FALSE)*24</f>
        <v>120</v>
      </c>
      <c r="G3" s="59">
        <f t="shared" si="0"/>
        <v>41716.333333333336</v>
      </c>
      <c r="H3" s="59">
        <v>41711.333333333336</v>
      </c>
      <c r="I3" s="8">
        <v>41711.451388888891</v>
      </c>
      <c r="J3" s="8" t="str">
        <f ca="1">IF(I3="",IF(NOW()&gt;G3,"Retrasado","Pendiente"),IF(I3&lt;G3,"Resuelto a Tiempo","Resuelto NO a Tiempo"))</f>
        <v>Resuelto a Tiempo</v>
      </c>
      <c r="K3" t="s">
        <v>1138</v>
      </c>
    </row>
    <row r="4" spans="1:11" x14ac:dyDescent="0.25">
      <c r="A4" s="7" t="s">
        <v>1432</v>
      </c>
      <c r="B4" s="7" t="s">
        <v>1726</v>
      </c>
      <c r="C4" s="8">
        <v>41710.5</v>
      </c>
      <c r="D4" s="32" t="s">
        <v>15</v>
      </c>
      <c r="E4" s="32" t="s">
        <v>52</v>
      </c>
      <c r="F4" s="32">
        <f>VLOOKUP(E4&amp;WEEKDAY(C4,2),Hoja3!A:B,2,FALSE)*24</f>
        <v>120</v>
      </c>
      <c r="G4" s="59">
        <f t="shared" si="0"/>
        <v>41715.5</v>
      </c>
      <c r="H4" s="59">
        <v>41710.5</v>
      </c>
      <c r="I4" s="8">
        <v>41715.493055555555</v>
      </c>
      <c r="J4" s="8" t="str">
        <f ca="1">IF(I4="",IF(NOW()&gt;G4,"Retrasado","Pendiente"),IF(I4&lt;G4,"Resuelto a Tiempo","Resuelto NO a Tiempo"))</f>
        <v>Resuelto a Tiempo</v>
      </c>
      <c r="K4" t="s">
        <v>1138</v>
      </c>
    </row>
    <row r="5" spans="1:11" x14ac:dyDescent="0.25">
      <c r="A5" s="7" t="s">
        <v>1028</v>
      </c>
      <c r="B5" s="7" t="s">
        <v>1726</v>
      </c>
      <c r="C5" s="8">
        <v>41577.333333333336</v>
      </c>
      <c r="D5" s="32" t="s">
        <v>15</v>
      </c>
      <c r="E5" s="32" t="s">
        <v>52</v>
      </c>
      <c r="F5" s="32">
        <f>VLOOKUP(E5&amp;WEEKDAY(C5,2),Hoja3!A:B,2,FALSE)*24</f>
        <v>120</v>
      </c>
      <c r="G5" s="59">
        <f t="shared" si="0"/>
        <v>41582.333333333336</v>
      </c>
      <c r="H5" s="59">
        <v>41577.333333333336</v>
      </c>
      <c r="I5" s="8">
        <v>41577.458333333336</v>
      </c>
      <c r="J5" s="8" t="str">
        <f ca="1">IF(I5="",IF(NOW()&gt;G5,"Retrasado","Pendiente"),IF(I5&lt;G5,"Resuelto a Tiempo","Resuelto NO a Tiempo"))</f>
        <v>Resuelto a Tiempo</v>
      </c>
      <c r="K5" t="s">
        <v>1728</v>
      </c>
    </row>
    <row r="6" spans="1:11" x14ac:dyDescent="0.25">
      <c r="A6" s="7" t="s">
        <v>1438</v>
      </c>
      <c r="B6" s="7" t="s">
        <v>1726</v>
      </c>
      <c r="C6" s="8">
        <v>41710.5</v>
      </c>
      <c r="D6" s="32" t="s">
        <v>15</v>
      </c>
      <c r="E6" s="32" t="s">
        <v>52</v>
      </c>
      <c r="F6" s="32">
        <f>VLOOKUP(E6&amp;WEEKDAY(C6,2),Hoja3!A:B,2,FALSE)*24</f>
        <v>120</v>
      </c>
      <c r="G6" s="59">
        <f t="shared" si="0"/>
        <v>41715.5</v>
      </c>
      <c r="H6" s="59">
        <v>41711.375</v>
      </c>
      <c r="I6" s="8">
        <v>41715.496527777781</v>
      </c>
      <c r="J6" s="8" t="str">
        <f ca="1">IF(I6="",IF(NOW()&gt;G6,"Retrasado","Pendiente"),IF(I6&lt;G6,"Resuelto a Tiempo","Resuelto NO a Tiempo"))</f>
        <v>Resuelto a Tiempo</v>
      </c>
      <c r="K6" t="s">
        <v>1138</v>
      </c>
    </row>
    <row r="7" spans="1:11" x14ac:dyDescent="0.25">
      <c r="A7" s="3" t="s">
        <v>1439</v>
      </c>
      <c r="B7" s="7" t="s">
        <v>1726</v>
      </c>
      <c r="C7" s="4">
        <v>41711.416666666664</v>
      </c>
      <c r="D7" s="35" t="s">
        <v>15</v>
      </c>
      <c r="E7" s="35" t="s">
        <v>52</v>
      </c>
      <c r="F7" s="35">
        <f>VLOOKUP(E7&amp;WEEKDAY(C7,2),Hoja3!A:B,2,FALSE)*24</f>
        <v>120</v>
      </c>
      <c r="G7" s="63">
        <f t="shared" si="0"/>
        <v>41716.416666666664</v>
      </c>
      <c r="H7" s="63">
        <v>41711.416666666664</v>
      </c>
      <c r="I7" s="4">
        <v>41717.4375</v>
      </c>
      <c r="J7" s="4" t="s">
        <v>1113</v>
      </c>
      <c r="K7" t="s">
        <v>1138</v>
      </c>
    </row>
    <row r="8" spans="1:11" x14ac:dyDescent="0.25">
      <c r="A8" s="7" t="s">
        <v>1460</v>
      </c>
      <c r="B8" s="7" t="s">
        <v>1726</v>
      </c>
      <c r="C8" s="8">
        <v>41722.291666666664</v>
      </c>
      <c r="D8" s="32" t="s">
        <v>15</v>
      </c>
      <c r="E8" s="32" t="s">
        <v>10</v>
      </c>
      <c r="F8" s="32">
        <f>VLOOKUP(E8&amp;WEEKDAY(C8,2),Hoja3!A:B,2,FALSE)*24</f>
        <v>24</v>
      </c>
      <c r="G8" s="59">
        <f t="shared" si="0"/>
        <v>41723.291666666664</v>
      </c>
      <c r="H8" s="59">
        <v>41722.333333333336</v>
      </c>
      <c r="I8" s="8">
        <v>41722.611111111109</v>
      </c>
      <c r="J8" s="8" t="str">
        <f ca="1">IF(I8="",IF(NOW()&gt;G8,"Retrasado","Pendiente"),IF(I8&lt;G8,"Resuelto a Tiempo","Resuelto NO a Tiempo"))</f>
        <v>Resuelto a Tiempo</v>
      </c>
      <c r="K8" t="s">
        <v>1141</v>
      </c>
    </row>
    <row r="9" spans="1:11" x14ac:dyDescent="0.25">
      <c r="A9" s="7" t="s">
        <v>1223</v>
      </c>
      <c r="B9" s="7" t="s">
        <v>1726</v>
      </c>
      <c r="C9" s="8">
        <v>41646.354166666664</v>
      </c>
      <c r="D9" s="32" t="s">
        <v>10</v>
      </c>
      <c r="E9" s="32" t="s">
        <v>10</v>
      </c>
      <c r="F9" s="32">
        <f>VLOOKUP(E9&amp;WEEKDAY(C9,2),Hoja3!A:B,2,FALSE)*24</f>
        <v>24</v>
      </c>
      <c r="G9" s="59">
        <f t="shared" si="0"/>
        <v>41647.354166666664</v>
      </c>
      <c r="H9" s="59">
        <v>41646.388888888891</v>
      </c>
      <c r="I9" s="8">
        <v>41646.791666666664</v>
      </c>
      <c r="J9" s="8" t="s">
        <v>975</v>
      </c>
      <c r="K9" t="s">
        <v>1729</v>
      </c>
    </row>
    <row r="10" spans="1:11" x14ac:dyDescent="0.25">
      <c r="A10" s="7" t="s">
        <v>1461</v>
      </c>
      <c r="B10" s="7" t="s">
        <v>1726</v>
      </c>
      <c r="C10" s="8">
        <v>41722.416666666664</v>
      </c>
      <c r="D10" s="32" t="s">
        <v>15</v>
      </c>
      <c r="E10" s="32" t="s">
        <v>10</v>
      </c>
      <c r="F10" s="32">
        <f>VLOOKUP(E10&amp;WEEKDAY(C10,2),Hoja3!A:B,2,FALSE)*24</f>
        <v>24</v>
      </c>
      <c r="G10" s="59">
        <f t="shared" si="0"/>
        <v>41723.416666666664</v>
      </c>
      <c r="H10" s="59">
        <v>41722.333333333336</v>
      </c>
      <c r="I10" s="8">
        <v>41723.388888888891</v>
      </c>
      <c r="J10" s="8" t="str">
        <f t="shared" ref="J10:J31" ca="1" si="1">IF(I10="",IF(NOW()&gt;G10,"Retrasado","Pendiente"),IF(I10&lt;G10,"Resuelto a Tiempo","Resuelto NO a Tiempo"))</f>
        <v>Resuelto a Tiempo</v>
      </c>
      <c r="K10" t="s">
        <v>1141</v>
      </c>
    </row>
    <row r="11" spans="1:11" x14ac:dyDescent="0.25">
      <c r="A11" s="7" t="s">
        <v>584</v>
      </c>
      <c r="B11" s="7" t="s">
        <v>1726</v>
      </c>
      <c r="C11" s="8">
        <v>41508.5625</v>
      </c>
      <c r="D11" s="32" t="s">
        <v>10</v>
      </c>
      <c r="E11" s="32" t="str">
        <f t="shared" ref="E11:E42" si="2">D11</f>
        <v>Alta</v>
      </c>
      <c r="F11" s="32">
        <f>VLOOKUP(E11&amp;WEEKDAY(C11,2),Hoja3!A:B,2,FALSE)*24</f>
        <v>24</v>
      </c>
      <c r="G11" s="59">
        <v>41878.5625</v>
      </c>
      <c r="H11" s="59">
        <v>41508.5625</v>
      </c>
      <c r="I11" s="8">
        <v>41571.402418981481</v>
      </c>
      <c r="J11" s="8" t="str">
        <f t="shared" ca="1" si="1"/>
        <v>Resuelto a Tiempo</v>
      </c>
      <c r="K11" t="s">
        <v>1135</v>
      </c>
    </row>
    <row r="12" spans="1:11" x14ac:dyDescent="0.25">
      <c r="A12" s="7" t="s">
        <v>587</v>
      </c>
      <c r="B12" s="7" t="s">
        <v>1726</v>
      </c>
      <c r="C12" s="8">
        <v>41508.5625</v>
      </c>
      <c r="D12" s="32" t="s">
        <v>10</v>
      </c>
      <c r="E12" s="32" t="str">
        <f t="shared" si="2"/>
        <v>Alta</v>
      </c>
      <c r="F12" s="32">
        <f>VLOOKUP(E12&amp;WEEKDAY(C12,2),Hoja3!A:B,2,FALSE)*24</f>
        <v>24</v>
      </c>
      <c r="G12" s="59">
        <v>41514.5625</v>
      </c>
      <c r="H12" s="59">
        <v>41508.5625</v>
      </c>
      <c r="I12" s="8">
        <v>41513.645833333336</v>
      </c>
      <c r="J12" s="8" t="str">
        <f t="shared" ca="1" si="1"/>
        <v>Resuelto a Tiempo</v>
      </c>
      <c r="K12" t="s">
        <v>1730</v>
      </c>
    </row>
    <row r="13" spans="1:11" x14ac:dyDescent="0.25">
      <c r="A13" s="7" t="s">
        <v>589</v>
      </c>
      <c r="B13" s="7" t="s">
        <v>1726</v>
      </c>
      <c r="C13" s="8">
        <v>41508.5625</v>
      </c>
      <c r="D13" s="32" t="s">
        <v>425</v>
      </c>
      <c r="E13" s="32" t="str">
        <f t="shared" si="2"/>
        <v>ALta</v>
      </c>
      <c r="F13" s="32">
        <f>VLOOKUP(E13&amp;WEEKDAY(C13,2),Hoja3!A:B,2,FALSE)*24</f>
        <v>24</v>
      </c>
      <c r="G13" s="59">
        <v>41878.5625</v>
      </c>
      <c r="H13" s="59">
        <v>41508.5625</v>
      </c>
      <c r="I13" s="8">
        <v>41526.565115740741</v>
      </c>
      <c r="J13" s="8" t="str">
        <f t="shared" ca="1" si="1"/>
        <v>Resuelto a Tiempo</v>
      </c>
      <c r="K13" t="s">
        <v>1135</v>
      </c>
    </row>
    <row r="14" spans="1:11" x14ac:dyDescent="0.25">
      <c r="A14" s="7" t="s">
        <v>590</v>
      </c>
      <c r="B14" s="7" t="s">
        <v>1726</v>
      </c>
      <c r="C14" s="8">
        <v>41508.5625</v>
      </c>
      <c r="D14" s="32" t="s">
        <v>10</v>
      </c>
      <c r="E14" s="32" t="str">
        <f t="shared" si="2"/>
        <v>Alta</v>
      </c>
      <c r="F14" s="32">
        <f>VLOOKUP(E14&amp;WEEKDAY(C14,2),Hoja3!A:B,2,FALSE)*24</f>
        <v>24</v>
      </c>
      <c r="G14" s="59">
        <v>41513.5625</v>
      </c>
      <c r="H14" s="59">
        <v>41508.5625</v>
      </c>
      <c r="I14" s="8">
        <v>41509.46947916667</v>
      </c>
      <c r="J14" s="8" t="str">
        <f t="shared" ca="1" si="1"/>
        <v>Resuelto a Tiempo</v>
      </c>
      <c r="K14" t="s">
        <v>1135</v>
      </c>
    </row>
    <row r="15" spans="1:11" x14ac:dyDescent="0.25">
      <c r="A15" s="52" t="s">
        <v>588</v>
      </c>
      <c r="B15" s="7" t="s">
        <v>1726</v>
      </c>
      <c r="C15" s="53">
        <v>41508.5625</v>
      </c>
      <c r="D15" s="54" t="s">
        <v>10</v>
      </c>
      <c r="E15" s="54" t="str">
        <f t="shared" si="2"/>
        <v>Alta</v>
      </c>
      <c r="F15" s="54">
        <f>VLOOKUP(E15&amp;WEEKDAY(C15,2),Hoja3!A:B,2,FALSE)*24</f>
        <v>24</v>
      </c>
      <c r="G15" s="64">
        <v>41878.5625</v>
      </c>
      <c r="H15" s="64">
        <v>41508.5625</v>
      </c>
      <c r="I15" s="55">
        <v>41591.631944444445</v>
      </c>
      <c r="J15" s="52" t="str">
        <f t="shared" ca="1" si="1"/>
        <v>Resuelto a Tiempo</v>
      </c>
      <c r="K15" t="s">
        <v>1135</v>
      </c>
    </row>
    <row r="16" spans="1:11" x14ac:dyDescent="0.25">
      <c r="A16" s="7" t="s">
        <v>591</v>
      </c>
      <c r="B16" s="7" t="s">
        <v>1726</v>
      </c>
      <c r="C16" s="8">
        <v>41508.5625</v>
      </c>
      <c r="D16" s="32" t="s">
        <v>10</v>
      </c>
      <c r="E16" s="32" t="str">
        <f t="shared" si="2"/>
        <v>Alta</v>
      </c>
      <c r="F16" s="32">
        <f>VLOOKUP(E16&amp;WEEKDAY(C16,2),Hoja3!A:B,2,FALSE)*24</f>
        <v>24</v>
      </c>
      <c r="G16" s="59">
        <v>41878.5625</v>
      </c>
      <c r="H16" s="59">
        <v>41508.5625</v>
      </c>
      <c r="I16" s="8">
        <v>41571.406851851854</v>
      </c>
      <c r="J16" s="8" t="str">
        <f t="shared" ca="1" si="1"/>
        <v>Resuelto a Tiempo</v>
      </c>
      <c r="K16" t="s">
        <v>1135</v>
      </c>
    </row>
    <row r="17" spans="1:11" x14ac:dyDescent="0.25">
      <c r="A17" s="7" t="s">
        <v>592</v>
      </c>
      <c r="B17" s="7" t="s">
        <v>1726</v>
      </c>
      <c r="C17" s="8">
        <v>41508.5625</v>
      </c>
      <c r="D17" s="32" t="s">
        <v>10</v>
      </c>
      <c r="E17" s="32" t="str">
        <f t="shared" si="2"/>
        <v>Alta</v>
      </c>
      <c r="F17" s="32">
        <f>VLOOKUP(E17&amp;WEEKDAY(C17,2),Hoja3!A:B,2,FALSE)*24</f>
        <v>24</v>
      </c>
      <c r="G17" s="59">
        <v>41513.5625</v>
      </c>
      <c r="H17" s="59">
        <v>41508.5625</v>
      </c>
      <c r="I17" s="8">
        <v>41509.508043981485</v>
      </c>
      <c r="J17" s="8" t="str">
        <f t="shared" ca="1" si="1"/>
        <v>Resuelto a Tiempo</v>
      </c>
      <c r="K17" t="s">
        <v>1135</v>
      </c>
    </row>
    <row r="18" spans="1:11" x14ac:dyDescent="0.25">
      <c r="A18" s="7" t="s">
        <v>593</v>
      </c>
      <c r="B18" s="7" t="s">
        <v>1726</v>
      </c>
      <c r="C18" s="8">
        <v>41509.333333333336</v>
      </c>
      <c r="D18" s="32" t="s">
        <v>52</v>
      </c>
      <c r="E18" s="32" t="str">
        <f t="shared" si="2"/>
        <v>Media</v>
      </c>
      <c r="F18" s="32">
        <f>VLOOKUP(E18&amp;WEEKDAY(C18,2),Hoja3!A:B,2,FALSE)*24</f>
        <v>120</v>
      </c>
      <c r="G18" s="59">
        <f>C18+F18/24</f>
        <v>41514.333333333336</v>
      </c>
      <c r="H18" s="59">
        <v>41509.333333333336</v>
      </c>
      <c r="I18" s="8">
        <v>41514.291666666664</v>
      </c>
      <c r="J18" s="8" t="str">
        <f t="shared" ca="1" si="1"/>
        <v>Resuelto a Tiempo</v>
      </c>
      <c r="K18" t="s">
        <v>1729</v>
      </c>
    </row>
    <row r="19" spans="1:11" x14ac:dyDescent="0.25">
      <c r="A19" s="7" t="s">
        <v>597</v>
      </c>
      <c r="B19" s="7" t="s">
        <v>1726</v>
      </c>
      <c r="C19" s="8">
        <v>41509.333333333336</v>
      </c>
      <c r="D19" s="32" t="s">
        <v>10</v>
      </c>
      <c r="E19" s="32" t="str">
        <f t="shared" si="2"/>
        <v>Alta</v>
      </c>
      <c r="F19" s="32">
        <f>VLOOKUP(E19&amp;WEEKDAY(C19,2),Hoja3!A:B,2,FALSE)*24</f>
        <v>24</v>
      </c>
      <c r="G19" s="59">
        <v>41514.333333333336</v>
      </c>
      <c r="H19" s="59">
        <v>41509.333333333336</v>
      </c>
      <c r="I19" s="8">
        <v>41509.521898148145</v>
      </c>
      <c r="J19" s="8" t="str">
        <f t="shared" ca="1" si="1"/>
        <v>Resuelto a Tiempo</v>
      </c>
      <c r="K19" t="s">
        <v>1135</v>
      </c>
    </row>
    <row r="20" spans="1:11" x14ac:dyDescent="0.25">
      <c r="A20" s="7" t="s">
        <v>598</v>
      </c>
      <c r="B20" s="7" t="s">
        <v>1726</v>
      </c>
      <c r="C20" s="8">
        <v>41509.333333333336</v>
      </c>
      <c r="D20" s="32" t="s">
        <v>10</v>
      </c>
      <c r="E20" s="32" t="str">
        <f t="shared" si="2"/>
        <v>Alta</v>
      </c>
      <c r="F20" s="32">
        <f>VLOOKUP(E20&amp;WEEKDAY(C20,2),Hoja3!A:B,2,FALSE)*24</f>
        <v>24</v>
      </c>
      <c r="G20" s="59">
        <v>41514.333333333336</v>
      </c>
      <c r="H20" s="59">
        <v>41509.333333333336</v>
      </c>
      <c r="I20" s="8">
        <v>41512.533796296295</v>
      </c>
      <c r="J20" s="8" t="str">
        <f t="shared" ca="1" si="1"/>
        <v>Resuelto a Tiempo</v>
      </c>
      <c r="K20" t="s">
        <v>1135</v>
      </c>
    </row>
    <row r="21" spans="1:11" x14ac:dyDescent="0.25">
      <c r="A21" s="7" t="s">
        <v>599</v>
      </c>
      <c r="B21" s="7" t="s">
        <v>1726</v>
      </c>
      <c r="C21" s="8">
        <v>41509.416666666664</v>
      </c>
      <c r="D21" s="32" t="s">
        <v>10</v>
      </c>
      <c r="E21" s="32" t="str">
        <f t="shared" si="2"/>
        <v>Alta</v>
      </c>
      <c r="F21" s="32">
        <f>VLOOKUP(E21&amp;WEEKDAY(C21,2),Hoja3!A:B,2,FALSE)*24</f>
        <v>24</v>
      </c>
      <c r="G21" s="59">
        <v>41514.416666666664</v>
      </c>
      <c r="H21" s="59">
        <v>41509.416666666664</v>
      </c>
      <c r="I21" s="8">
        <v>41509.479166666664</v>
      </c>
      <c r="J21" s="8" t="str">
        <f t="shared" ca="1" si="1"/>
        <v>Resuelto a Tiempo</v>
      </c>
      <c r="K21" t="s">
        <v>1729</v>
      </c>
    </row>
    <row r="22" spans="1:11" x14ac:dyDescent="0.25">
      <c r="A22" s="7" t="s">
        <v>602</v>
      </c>
      <c r="B22" s="7" t="s">
        <v>1726</v>
      </c>
      <c r="C22" s="8">
        <v>41509.541666666664</v>
      </c>
      <c r="D22" s="32" t="s">
        <v>513</v>
      </c>
      <c r="E22" s="32" t="str">
        <f t="shared" si="2"/>
        <v>Baja</v>
      </c>
      <c r="F22" s="32">
        <f>VLOOKUP(E22&amp;WEEKDAY(C22,2),Hoja3!A:B,2,FALSE)*24</f>
        <v>1056</v>
      </c>
      <c r="G22" s="59">
        <f>C22+30</f>
        <v>41539.541666666664</v>
      </c>
      <c r="H22" s="59">
        <v>41509.5625</v>
      </c>
      <c r="I22" s="8">
        <v>41516.715277777781</v>
      </c>
      <c r="J22" s="8" t="str">
        <f t="shared" ca="1" si="1"/>
        <v>Resuelto a Tiempo</v>
      </c>
      <c r="K22" t="s">
        <v>1138</v>
      </c>
    </row>
    <row r="23" spans="1:11" x14ac:dyDescent="0.25">
      <c r="A23" s="3" t="s">
        <v>696</v>
      </c>
      <c r="B23" s="7" t="s">
        <v>1726</v>
      </c>
      <c r="C23" s="4">
        <v>41527.416666666664</v>
      </c>
      <c r="D23" s="35" t="s">
        <v>52</v>
      </c>
      <c r="E23" s="35" t="str">
        <f t="shared" si="2"/>
        <v>Media</v>
      </c>
      <c r="F23" s="35">
        <f>VLOOKUP(E23&amp;WEEKDAY(C23,2),Hoja3!A:B,2,FALSE)*24</f>
        <v>72</v>
      </c>
      <c r="G23" s="63">
        <v>41530.416666666664</v>
      </c>
      <c r="H23" s="63">
        <v>41527.416666666664</v>
      </c>
      <c r="I23" s="4">
        <v>41530.361111111109</v>
      </c>
      <c r="J23" s="4" t="str">
        <f t="shared" ca="1" si="1"/>
        <v>Resuelto a Tiempo</v>
      </c>
      <c r="K23" t="s">
        <v>1141</v>
      </c>
    </row>
    <row r="24" spans="1:11" x14ac:dyDescent="0.25">
      <c r="A24" s="7" t="s">
        <v>644</v>
      </c>
      <c r="B24" s="7" t="s">
        <v>1726</v>
      </c>
      <c r="C24" s="8">
        <v>41509.458333333336</v>
      </c>
      <c r="D24" s="32" t="s">
        <v>52</v>
      </c>
      <c r="E24" s="32" t="str">
        <f t="shared" si="2"/>
        <v>Media</v>
      </c>
      <c r="F24" s="32">
        <f>VLOOKUP(E24&amp;WEEKDAY(C24,2),Hoja3!A:B,2,FALSE)*24</f>
        <v>120</v>
      </c>
      <c r="G24" s="59">
        <v>41516.416666666664</v>
      </c>
      <c r="H24" s="59">
        <v>41510.666666666664</v>
      </c>
      <c r="I24" s="8">
        <v>41514.78125</v>
      </c>
      <c r="J24" s="8" t="str">
        <f t="shared" ca="1" si="1"/>
        <v>Resuelto a Tiempo</v>
      </c>
      <c r="K24" t="s">
        <v>1728</v>
      </c>
    </row>
    <row r="25" spans="1:11" x14ac:dyDescent="0.25">
      <c r="A25" s="7" t="s">
        <v>609</v>
      </c>
      <c r="B25" s="7" t="s">
        <v>1726</v>
      </c>
      <c r="C25" s="8">
        <v>41512.333333333336</v>
      </c>
      <c r="D25" s="32" t="s">
        <v>52</v>
      </c>
      <c r="E25" s="32" t="str">
        <f t="shared" si="2"/>
        <v>Media</v>
      </c>
      <c r="F25" s="32">
        <f>VLOOKUP(E25&amp;WEEKDAY(C25,2),Hoja3!A:B,2,FALSE)*24</f>
        <v>72</v>
      </c>
      <c r="G25" s="59">
        <v>41515.375</v>
      </c>
      <c r="H25" s="59">
        <v>41512.375</v>
      </c>
      <c r="I25" s="8">
        <v>41512.625</v>
      </c>
      <c r="J25" s="8" t="str">
        <f t="shared" ca="1" si="1"/>
        <v>Resuelto a Tiempo</v>
      </c>
      <c r="K25" t="s">
        <v>1731</v>
      </c>
    </row>
    <row r="26" spans="1:11" x14ac:dyDescent="0.25">
      <c r="A26" s="7" t="s">
        <v>612</v>
      </c>
      <c r="B26" s="7" t="s">
        <v>1726</v>
      </c>
      <c r="C26" s="8">
        <v>41512.333333333336</v>
      </c>
      <c r="D26" s="32" t="s">
        <v>52</v>
      </c>
      <c r="E26" s="32" t="str">
        <f t="shared" si="2"/>
        <v>Media</v>
      </c>
      <c r="F26" s="32">
        <f>VLOOKUP(E26&amp;WEEKDAY(C26,2),Hoja3!A:B,2,FALSE)*24</f>
        <v>72</v>
      </c>
      <c r="G26" s="59">
        <v>41515.375</v>
      </c>
      <c r="H26" s="59">
        <v>41512.375</v>
      </c>
      <c r="I26" s="8">
        <v>41512.630555555559</v>
      </c>
      <c r="J26" s="8" t="str">
        <f t="shared" ca="1" si="1"/>
        <v>Resuelto a Tiempo</v>
      </c>
      <c r="K26" t="s">
        <v>1728</v>
      </c>
    </row>
    <row r="27" spans="1:11" x14ac:dyDescent="0.25">
      <c r="A27" s="7" t="s">
        <v>613</v>
      </c>
      <c r="B27" s="7" t="s">
        <v>1726</v>
      </c>
      <c r="C27" s="8">
        <v>41512.333333333336</v>
      </c>
      <c r="D27" s="32" t="s">
        <v>52</v>
      </c>
      <c r="E27" s="32" t="str">
        <f t="shared" si="2"/>
        <v>Media</v>
      </c>
      <c r="F27" s="32">
        <f>VLOOKUP(E27&amp;WEEKDAY(C27,2),Hoja3!A:B,2,FALSE)*24</f>
        <v>72</v>
      </c>
      <c r="G27" s="59">
        <v>41515.375</v>
      </c>
      <c r="H27" s="59">
        <v>41512.375</v>
      </c>
      <c r="I27" s="8">
        <v>41512.697916666664</v>
      </c>
      <c r="J27" s="7" t="str">
        <f t="shared" ca="1" si="1"/>
        <v>Resuelto a Tiempo</v>
      </c>
      <c r="K27" t="s">
        <v>1728</v>
      </c>
    </row>
    <row r="28" spans="1:11" x14ac:dyDescent="0.25">
      <c r="A28" s="7" t="s">
        <v>614</v>
      </c>
      <c r="B28" s="7" t="s">
        <v>1726</v>
      </c>
      <c r="C28" s="8">
        <v>41512.333333333336</v>
      </c>
      <c r="D28" s="32" t="s">
        <v>52</v>
      </c>
      <c r="E28" s="32" t="str">
        <f t="shared" si="2"/>
        <v>Media</v>
      </c>
      <c r="F28" s="32">
        <f>VLOOKUP(E28&amp;WEEKDAY(C28,2),Hoja3!A:B,2,FALSE)*24</f>
        <v>72</v>
      </c>
      <c r="G28" s="59">
        <v>41515.625</v>
      </c>
      <c r="H28" s="59">
        <v>41512.625</v>
      </c>
      <c r="I28" s="8">
        <v>41512.715277777781</v>
      </c>
      <c r="J28" s="7" t="str">
        <f t="shared" ca="1" si="1"/>
        <v>Resuelto a Tiempo</v>
      </c>
      <c r="K28" t="s">
        <v>1728</v>
      </c>
    </row>
    <row r="29" spans="1:11" x14ac:dyDescent="0.25">
      <c r="A29" s="7" t="s">
        <v>617</v>
      </c>
      <c r="B29" s="7" t="s">
        <v>1726</v>
      </c>
      <c r="C29" s="8">
        <v>41512.333333333336</v>
      </c>
      <c r="D29" s="32" t="s">
        <v>52</v>
      </c>
      <c r="E29" s="32" t="str">
        <f t="shared" si="2"/>
        <v>Media</v>
      </c>
      <c r="F29" s="32">
        <f>VLOOKUP(E29&amp;WEEKDAY(C29,2),Hoja3!A:B,2,FALSE)*24</f>
        <v>72</v>
      </c>
      <c r="G29" s="59">
        <v>41515.625</v>
      </c>
      <c r="H29" s="59">
        <v>41509.625</v>
      </c>
      <c r="I29" s="8">
        <v>41515.510416666664</v>
      </c>
      <c r="J29" s="8" t="str">
        <f t="shared" ca="1" si="1"/>
        <v>Resuelto a Tiempo</v>
      </c>
      <c r="K29" t="s">
        <v>1728</v>
      </c>
    </row>
    <row r="30" spans="1:11" x14ac:dyDescent="0.25">
      <c r="A30" s="7" t="s">
        <v>621</v>
      </c>
      <c r="B30" s="7" t="s">
        <v>1726</v>
      </c>
      <c r="C30" s="8">
        <v>41512.333333333336</v>
      </c>
      <c r="D30" s="32" t="s">
        <v>52</v>
      </c>
      <c r="E30" s="32" t="str">
        <f t="shared" si="2"/>
        <v>Media</v>
      </c>
      <c r="F30" s="32">
        <f>VLOOKUP(E30&amp;WEEKDAY(C30,2),Hoja3!A:B,2,FALSE)*24</f>
        <v>72</v>
      </c>
      <c r="G30" s="59">
        <v>41515.708333333336</v>
      </c>
      <c r="H30" s="59">
        <v>41512.708333333336</v>
      </c>
      <c r="I30" s="8">
        <v>41515.458333333336</v>
      </c>
      <c r="J30" s="8" t="str">
        <f t="shared" ca="1" si="1"/>
        <v>Resuelto a Tiempo</v>
      </c>
      <c r="K30" t="s">
        <v>1138</v>
      </c>
    </row>
    <row r="31" spans="1:11" x14ac:dyDescent="0.25">
      <c r="A31" s="7" t="s">
        <v>618</v>
      </c>
      <c r="B31" s="7" t="s">
        <v>1726</v>
      </c>
      <c r="C31" s="8">
        <v>41512.333333333336</v>
      </c>
      <c r="D31" s="32" t="s">
        <v>52</v>
      </c>
      <c r="E31" s="32" t="str">
        <f t="shared" si="2"/>
        <v>Media</v>
      </c>
      <c r="F31" s="32">
        <f>VLOOKUP(E31&amp;WEEKDAY(C31,2),Hoja3!A:B,2,FALSE)*24</f>
        <v>72</v>
      </c>
      <c r="G31" s="59">
        <v>41515.625</v>
      </c>
      <c r="H31" s="59">
        <v>41509.625</v>
      </c>
      <c r="I31" s="8">
        <v>41515.510416666664</v>
      </c>
      <c r="J31" s="8" t="str">
        <f t="shared" ca="1" si="1"/>
        <v>Resuelto a Tiempo</v>
      </c>
      <c r="K31" t="s">
        <v>1728</v>
      </c>
    </row>
    <row r="32" spans="1:11" x14ac:dyDescent="0.25">
      <c r="A32" s="3" t="s">
        <v>637</v>
      </c>
      <c r="B32" s="7" t="s">
        <v>1726</v>
      </c>
      <c r="C32" s="4">
        <v>41512.708333333336</v>
      </c>
      <c r="D32" s="35" t="s">
        <v>52</v>
      </c>
      <c r="E32" s="35" t="str">
        <f t="shared" si="2"/>
        <v>Media</v>
      </c>
      <c r="F32" s="35">
        <f>VLOOKUP(E32&amp;WEEKDAY(C32,2),Hoja3!A:B,2,FALSE)*24</f>
        <v>72</v>
      </c>
      <c r="G32" s="63">
        <v>41880.708333333336</v>
      </c>
      <c r="H32" s="63">
        <v>41512.708333333336</v>
      </c>
      <c r="I32" s="4">
        <v>41695.375</v>
      </c>
      <c r="J32" s="3" t="s">
        <v>1113</v>
      </c>
      <c r="K32" t="s">
        <v>1141</v>
      </c>
    </row>
    <row r="33" spans="1:11" x14ac:dyDescent="0.25">
      <c r="A33" s="7" t="s">
        <v>622</v>
      </c>
      <c r="B33" s="7" t="s">
        <v>1726</v>
      </c>
      <c r="C33" s="8">
        <v>41512.333333333336</v>
      </c>
      <c r="D33" s="32" t="s">
        <v>52</v>
      </c>
      <c r="E33" s="32" t="str">
        <f t="shared" si="2"/>
        <v>Media</v>
      </c>
      <c r="F33" s="32">
        <f>VLOOKUP(E33&amp;WEEKDAY(C33,2),Hoja3!A:B,2,FALSE)*24</f>
        <v>72</v>
      </c>
      <c r="G33" s="59">
        <v>41513.708333333336</v>
      </c>
      <c r="H33" s="59">
        <v>41512.708333333336</v>
      </c>
      <c r="I33" s="8">
        <v>41513.375</v>
      </c>
      <c r="J33" s="8" t="str">
        <f t="shared" ref="J33:J64" ca="1" si="3">IF(I33="",IF(NOW()&gt;G33,"Retrasado","Pendiente"),IF(I33&lt;G33,"Resuelto a Tiempo","Resuelto NO a Tiempo"))</f>
        <v>Resuelto a Tiempo</v>
      </c>
      <c r="K33" t="s">
        <v>1138</v>
      </c>
    </row>
    <row r="34" spans="1:11" x14ac:dyDescent="0.25">
      <c r="A34" s="7" t="s">
        <v>629</v>
      </c>
      <c r="B34" s="7" t="s">
        <v>1726</v>
      </c>
      <c r="C34" s="8">
        <v>41513.333333333336</v>
      </c>
      <c r="D34" s="32" t="s">
        <v>52</v>
      </c>
      <c r="E34" s="32" t="str">
        <f t="shared" si="2"/>
        <v>Media</v>
      </c>
      <c r="F34" s="32">
        <f>VLOOKUP(E34&amp;WEEKDAY(C34,2),Hoja3!A:B,2,FALSE)*24</f>
        <v>72</v>
      </c>
      <c r="G34" s="59">
        <v>41516.458333333336</v>
      </c>
      <c r="H34" s="59">
        <v>41513.458333333336</v>
      </c>
      <c r="I34" s="13">
        <v>41513.458333333336</v>
      </c>
      <c r="J34" s="7" t="str">
        <f t="shared" ca="1" si="3"/>
        <v>Resuelto a Tiempo</v>
      </c>
      <c r="K34" t="s">
        <v>1138</v>
      </c>
    </row>
    <row r="35" spans="1:11" x14ac:dyDescent="0.25">
      <c r="A35" s="7" t="s">
        <v>628</v>
      </c>
      <c r="B35" s="7" t="s">
        <v>1726</v>
      </c>
      <c r="C35" s="8">
        <v>41513.333333333336</v>
      </c>
      <c r="D35" s="32" t="s">
        <v>52</v>
      </c>
      <c r="E35" s="32" t="str">
        <f t="shared" si="2"/>
        <v>Media</v>
      </c>
      <c r="F35" s="32">
        <f>VLOOKUP(E35&amp;WEEKDAY(C35,2),Hoja3!A:B,2,FALSE)*24</f>
        <v>72</v>
      </c>
      <c r="G35" s="59">
        <v>41516.458333333336</v>
      </c>
      <c r="H35" s="59">
        <v>41513.458333333336</v>
      </c>
      <c r="I35" s="8">
        <f>G35-0.1</f>
        <v>41516.358333333337</v>
      </c>
      <c r="J35" s="7" t="str">
        <f t="shared" ca="1" si="3"/>
        <v>Resuelto a Tiempo</v>
      </c>
      <c r="K35" t="s">
        <v>1140</v>
      </c>
    </row>
    <row r="36" spans="1:11" x14ac:dyDescent="0.25">
      <c r="A36" s="7" t="s">
        <v>630</v>
      </c>
      <c r="B36" s="7" t="s">
        <v>1726</v>
      </c>
      <c r="C36" s="8">
        <v>41513.333333333336</v>
      </c>
      <c r="D36" s="32" t="s">
        <v>52</v>
      </c>
      <c r="E36" s="32" t="str">
        <f t="shared" si="2"/>
        <v>Media</v>
      </c>
      <c r="F36" s="32">
        <f>VLOOKUP(E36&amp;WEEKDAY(C36,2),Hoja3!A:B,2,FALSE)*24</f>
        <v>72</v>
      </c>
      <c r="G36" s="59">
        <v>41516.458333333336</v>
      </c>
      <c r="H36" s="59">
        <v>41513.458333333336</v>
      </c>
      <c r="I36" s="8">
        <v>41513.607141203705</v>
      </c>
      <c r="J36" s="7" t="str">
        <f t="shared" ca="1" si="3"/>
        <v>Resuelto a Tiempo</v>
      </c>
      <c r="K36" t="s">
        <v>1140</v>
      </c>
    </row>
    <row r="37" spans="1:11" x14ac:dyDescent="0.25">
      <c r="A37" s="3" t="s">
        <v>634</v>
      </c>
      <c r="B37" s="7" t="s">
        <v>1726</v>
      </c>
      <c r="C37" s="4">
        <v>41514.333333333336</v>
      </c>
      <c r="D37" s="35" t="s">
        <v>52</v>
      </c>
      <c r="E37" s="35" t="str">
        <f t="shared" si="2"/>
        <v>Media</v>
      </c>
      <c r="F37" s="35">
        <f>VLOOKUP(E37&amp;WEEKDAY(C37,2),Hoja3!A:B,2,FALSE)*24</f>
        <v>120</v>
      </c>
      <c r="G37" s="63">
        <v>41519.333333333336</v>
      </c>
      <c r="H37" s="63">
        <v>41514.333333333336</v>
      </c>
      <c r="I37" s="4">
        <v>41519.625</v>
      </c>
      <c r="J37" s="4" t="str">
        <f t="shared" ca="1" si="3"/>
        <v>Resuelto NO a Tiempo</v>
      </c>
      <c r="K37" t="s">
        <v>1138</v>
      </c>
    </row>
    <row r="38" spans="1:11" x14ac:dyDescent="0.25">
      <c r="A38" s="7" t="s">
        <v>633</v>
      </c>
      <c r="B38" s="7" t="s">
        <v>1726</v>
      </c>
      <c r="C38" s="8">
        <v>41514.333333333336</v>
      </c>
      <c r="D38" s="32" t="s">
        <v>52</v>
      </c>
      <c r="E38" s="32" t="str">
        <f t="shared" si="2"/>
        <v>Media</v>
      </c>
      <c r="F38" s="32">
        <f>VLOOKUP(E38&amp;WEEKDAY(C38,2),Hoja3!A:B,2,FALSE)*24</f>
        <v>120</v>
      </c>
      <c r="G38" s="59">
        <v>41519.333333333336</v>
      </c>
      <c r="H38" s="59">
        <v>41514.333333333336</v>
      </c>
      <c r="I38" s="8">
        <v>41514.428472222222</v>
      </c>
      <c r="J38" s="8" t="str">
        <f t="shared" ca="1" si="3"/>
        <v>Resuelto a Tiempo</v>
      </c>
      <c r="K38" t="s">
        <v>1728</v>
      </c>
    </row>
    <row r="39" spans="1:11" x14ac:dyDescent="0.25">
      <c r="A39" s="7" t="s">
        <v>638</v>
      </c>
      <c r="B39" s="7" t="s">
        <v>1726</v>
      </c>
      <c r="C39" s="8">
        <v>41514.333333333336</v>
      </c>
      <c r="D39" s="32" t="s">
        <v>52</v>
      </c>
      <c r="E39" s="32" t="str">
        <f t="shared" si="2"/>
        <v>Media</v>
      </c>
      <c r="F39" s="32">
        <f>VLOOKUP(E39&amp;WEEKDAY(C39,2),Hoja3!A:B,2,FALSE)*24</f>
        <v>120</v>
      </c>
      <c r="G39" s="59">
        <v>41519.333333333336</v>
      </c>
      <c r="H39" s="59">
        <v>41514.333333333336</v>
      </c>
      <c r="I39" s="8">
        <v>41514.604166666664</v>
      </c>
      <c r="J39" s="8" t="str">
        <f t="shared" ca="1" si="3"/>
        <v>Resuelto a Tiempo</v>
      </c>
      <c r="K39" t="s">
        <v>1728</v>
      </c>
    </row>
    <row r="40" spans="1:11" x14ac:dyDescent="0.25">
      <c r="A40" s="7" t="s">
        <v>639</v>
      </c>
      <c r="B40" s="7" t="s">
        <v>1726</v>
      </c>
      <c r="C40" s="8">
        <v>41514.333333333336</v>
      </c>
      <c r="D40" s="32" t="s">
        <v>52</v>
      </c>
      <c r="E40" s="32" t="str">
        <f t="shared" si="2"/>
        <v>Media</v>
      </c>
      <c r="F40" s="32">
        <f>VLOOKUP(E40&amp;WEEKDAY(C40,2),Hoja3!A:B,2,FALSE)*24</f>
        <v>120</v>
      </c>
      <c r="G40" s="59">
        <v>41520.583333333336</v>
      </c>
      <c r="H40" s="59">
        <v>41514.583333333336</v>
      </c>
      <c r="I40" s="8">
        <v>41483.746527777781</v>
      </c>
      <c r="J40" s="8" t="str">
        <f t="shared" ca="1" si="3"/>
        <v>Resuelto a Tiempo</v>
      </c>
      <c r="K40" t="s">
        <v>1141</v>
      </c>
    </row>
    <row r="41" spans="1:11" x14ac:dyDescent="0.25">
      <c r="A41" s="7" t="s">
        <v>641</v>
      </c>
      <c r="B41" s="7" t="s">
        <v>1726</v>
      </c>
      <c r="C41" s="8">
        <v>41514.333333333336</v>
      </c>
      <c r="D41" s="32" t="s">
        <v>10</v>
      </c>
      <c r="E41" s="32" t="str">
        <f t="shared" si="2"/>
        <v>Alta</v>
      </c>
      <c r="F41" s="32">
        <f>VLOOKUP(E41&amp;WEEKDAY(C41,2),Hoja3!A:B,2,FALSE)*24</f>
        <v>24</v>
      </c>
      <c r="G41" s="59">
        <v>41515.666666666664</v>
      </c>
      <c r="H41" s="59">
        <v>41514.666666666664</v>
      </c>
      <c r="I41" s="8">
        <v>41515.427083333336</v>
      </c>
      <c r="J41" s="8" t="str">
        <f t="shared" ca="1" si="3"/>
        <v>Resuelto a Tiempo</v>
      </c>
      <c r="K41" t="s">
        <v>1732</v>
      </c>
    </row>
    <row r="42" spans="1:11" x14ac:dyDescent="0.25">
      <c r="A42" s="7" t="s">
        <v>642</v>
      </c>
      <c r="B42" s="7" t="s">
        <v>1726</v>
      </c>
      <c r="C42" s="8">
        <v>41514.333333333336</v>
      </c>
      <c r="D42" s="32" t="s">
        <v>52</v>
      </c>
      <c r="E42" s="32" t="str">
        <f t="shared" si="2"/>
        <v>Media</v>
      </c>
      <c r="F42" s="32">
        <f>VLOOKUP(E42&amp;WEEKDAY(C42,2),Hoja3!A:B,2,FALSE)*24</f>
        <v>120</v>
      </c>
      <c r="G42" s="59">
        <v>41519.666666666664</v>
      </c>
      <c r="H42" s="59">
        <v>41514.666666666664</v>
      </c>
      <c r="I42" s="8">
        <v>41519.604166666664</v>
      </c>
      <c r="J42" s="8" t="str">
        <f t="shared" ca="1" si="3"/>
        <v>Resuelto a Tiempo</v>
      </c>
      <c r="K42" t="s">
        <v>1732</v>
      </c>
    </row>
    <row r="43" spans="1:11" x14ac:dyDescent="0.25">
      <c r="A43" s="7" t="s">
        <v>648</v>
      </c>
      <c r="B43" s="7" t="s">
        <v>1726</v>
      </c>
      <c r="C43" s="8">
        <v>41514.333333333336</v>
      </c>
      <c r="D43" s="32" t="s">
        <v>52</v>
      </c>
      <c r="E43" s="32" t="str">
        <f t="shared" ref="E43:E74" si="4">D43</f>
        <v>Media</v>
      </c>
      <c r="F43" s="32">
        <f>VLOOKUP(E43&amp;WEEKDAY(C43,2),Hoja3!A:B,2,FALSE)*24</f>
        <v>120</v>
      </c>
      <c r="G43" s="59">
        <v>41519.75</v>
      </c>
      <c r="H43" s="59">
        <v>41514.75</v>
      </c>
      <c r="I43" s="8">
        <v>41516.427083333336</v>
      </c>
      <c r="J43" s="8" t="str">
        <f t="shared" ca="1" si="3"/>
        <v>Resuelto a Tiempo</v>
      </c>
      <c r="K43" t="s">
        <v>1733</v>
      </c>
    </row>
    <row r="44" spans="1:11" x14ac:dyDescent="0.25">
      <c r="A44" s="7" t="s">
        <v>645</v>
      </c>
      <c r="B44" s="7" t="s">
        <v>1726</v>
      </c>
      <c r="C44" s="8">
        <v>41514.666666666664</v>
      </c>
      <c r="D44" s="32" t="s">
        <v>10</v>
      </c>
      <c r="E44" s="32" t="str">
        <f t="shared" si="4"/>
        <v>Alta</v>
      </c>
      <c r="F44" s="32">
        <f>VLOOKUP(E44&amp;WEEKDAY(C44,2),Hoja3!A:B,2,FALSE)*24</f>
        <v>24</v>
      </c>
      <c r="G44" s="59">
        <v>41515.791666666664</v>
      </c>
      <c r="H44" s="59">
        <v>41514.666666666664</v>
      </c>
      <c r="I44" s="8">
        <v>41515.520833333336</v>
      </c>
      <c r="J44" s="8" t="str">
        <f t="shared" ca="1" si="3"/>
        <v>Resuelto a Tiempo</v>
      </c>
      <c r="K44" t="s">
        <v>1733</v>
      </c>
    </row>
    <row r="45" spans="1:11" x14ac:dyDescent="0.25">
      <c r="A45" s="17" t="s">
        <v>646</v>
      </c>
      <c r="B45" s="7" t="s">
        <v>1726</v>
      </c>
      <c r="C45" s="25">
        <v>41514.375</v>
      </c>
      <c r="D45" s="36" t="s">
        <v>52</v>
      </c>
      <c r="E45" s="36" t="str">
        <f t="shared" si="4"/>
        <v>Media</v>
      </c>
      <c r="F45" s="36">
        <f>VLOOKUP(E45&amp;WEEKDAY(C45,2),Hoja3!A:B,2,FALSE)*24</f>
        <v>120</v>
      </c>
      <c r="G45" s="65">
        <v>41520.375</v>
      </c>
      <c r="H45" s="65">
        <v>41515.375</v>
      </c>
      <c r="I45" s="25">
        <v>41526.34375</v>
      </c>
      <c r="J45" s="25" t="str">
        <f t="shared" ca="1" si="3"/>
        <v>Resuelto NO a Tiempo</v>
      </c>
      <c r="K45" t="s">
        <v>1734</v>
      </c>
    </row>
    <row r="46" spans="1:11" x14ac:dyDescent="0.25">
      <c r="A46" s="7" t="s">
        <v>650</v>
      </c>
      <c r="B46" s="7" t="s">
        <v>1726</v>
      </c>
      <c r="C46" s="8">
        <v>41515.5</v>
      </c>
      <c r="D46" s="32" t="s">
        <v>52</v>
      </c>
      <c r="E46" s="32" t="str">
        <f t="shared" si="4"/>
        <v>Media</v>
      </c>
      <c r="F46" s="32">
        <f>VLOOKUP(E46&amp;WEEKDAY(C46,2),Hoja3!A:B,2,FALSE)*24</f>
        <v>120</v>
      </c>
      <c r="G46" s="59">
        <v>41520.458333333336</v>
      </c>
      <c r="H46" s="59">
        <v>41515.5</v>
      </c>
      <c r="I46" s="11">
        <v>41515.642361111109</v>
      </c>
      <c r="J46" s="11" t="str">
        <f t="shared" ca="1" si="3"/>
        <v>Resuelto a Tiempo</v>
      </c>
      <c r="K46" t="s">
        <v>1728</v>
      </c>
    </row>
    <row r="47" spans="1:11" x14ac:dyDescent="0.25">
      <c r="A47" s="7" t="s">
        <v>651</v>
      </c>
      <c r="B47" s="7" t="s">
        <v>1726</v>
      </c>
      <c r="C47" s="8">
        <v>41515.5</v>
      </c>
      <c r="D47" s="32" t="s">
        <v>52</v>
      </c>
      <c r="E47" s="32" t="str">
        <f t="shared" si="4"/>
        <v>Media</v>
      </c>
      <c r="F47" s="32">
        <f>VLOOKUP(E47&amp;WEEKDAY(C47,2),Hoja3!A:B,2,FALSE)*24</f>
        <v>120</v>
      </c>
      <c r="G47" s="59">
        <v>41520.5</v>
      </c>
      <c r="H47" s="59">
        <v>41515.5</v>
      </c>
      <c r="I47" s="8">
        <v>41519.395833333336</v>
      </c>
      <c r="J47" s="8" t="str">
        <f t="shared" ca="1" si="3"/>
        <v>Resuelto a Tiempo</v>
      </c>
      <c r="K47" t="s">
        <v>1728</v>
      </c>
    </row>
    <row r="48" spans="1:11" x14ac:dyDescent="0.25">
      <c r="A48" s="7" t="s">
        <v>653</v>
      </c>
      <c r="B48" s="7" t="s">
        <v>1726</v>
      </c>
      <c r="C48" s="8">
        <v>41515.5</v>
      </c>
      <c r="D48" s="32" t="s">
        <v>10</v>
      </c>
      <c r="E48" s="32" t="str">
        <f t="shared" si="4"/>
        <v>Alta</v>
      </c>
      <c r="F48" s="32">
        <f>VLOOKUP(E48&amp;WEEKDAY(C48,2),Hoja3!A:B,2,FALSE)*24</f>
        <v>24</v>
      </c>
      <c r="G48" s="59">
        <v>41547.5</v>
      </c>
      <c r="H48" s="59">
        <v>41515.5</v>
      </c>
      <c r="I48" s="8">
        <v>41515.625</v>
      </c>
      <c r="J48" s="8" t="str">
        <f t="shared" ca="1" si="3"/>
        <v>Resuelto a Tiempo</v>
      </c>
      <c r="K48" t="s">
        <v>1728</v>
      </c>
    </row>
    <row r="49" spans="1:11" x14ac:dyDescent="0.25">
      <c r="A49" s="7" t="s">
        <v>652</v>
      </c>
      <c r="B49" s="7" t="s">
        <v>1726</v>
      </c>
      <c r="C49" s="8">
        <v>41515.5</v>
      </c>
      <c r="D49" s="32" t="s">
        <v>52</v>
      </c>
      <c r="E49" s="32" t="str">
        <f t="shared" si="4"/>
        <v>Media</v>
      </c>
      <c r="F49" s="32">
        <f>VLOOKUP(E49&amp;WEEKDAY(C49,2),Hoja3!A:B,2,FALSE)*24</f>
        <v>120</v>
      </c>
      <c r="G49" s="59">
        <v>41520.5</v>
      </c>
      <c r="H49" s="59">
        <v>41515.5</v>
      </c>
      <c r="I49" s="8">
        <v>41520.458333333336</v>
      </c>
      <c r="J49" s="8" t="str">
        <f t="shared" ca="1" si="3"/>
        <v>Resuelto a Tiempo</v>
      </c>
      <c r="K49" t="s">
        <v>1144</v>
      </c>
    </row>
    <row r="50" spans="1:11" x14ac:dyDescent="0.25">
      <c r="A50" s="7" t="s">
        <v>655</v>
      </c>
      <c r="B50" s="7" t="s">
        <v>1726</v>
      </c>
      <c r="C50" s="8">
        <v>41515.5</v>
      </c>
      <c r="D50" s="32" t="s">
        <v>52</v>
      </c>
      <c r="E50" s="32" t="str">
        <f t="shared" si="4"/>
        <v>Media</v>
      </c>
      <c r="F50" s="32">
        <f>VLOOKUP(E50&amp;WEEKDAY(C50,2),Hoja3!A:B,2,FALSE)*24</f>
        <v>120</v>
      </c>
      <c r="G50" s="59">
        <v>41520.5</v>
      </c>
      <c r="H50" s="59">
        <v>41515.5</v>
      </c>
      <c r="I50" s="8">
        <v>41516.5</v>
      </c>
      <c r="J50" s="8" t="str">
        <f t="shared" ca="1" si="3"/>
        <v>Resuelto a Tiempo</v>
      </c>
      <c r="K50" t="s">
        <v>1734</v>
      </c>
    </row>
    <row r="51" spans="1:11" x14ac:dyDescent="0.25">
      <c r="A51" s="7" t="s">
        <v>657</v>
      </c>
      <c r="B51" s="7" t="s">
        <v>1726</v>
      </c>
      <c r="C51" s="8">
        <v>41519.333333333336</v>
      </c>
      <c r="D51" s="32" t="s">
        <v>52</v>
      </c>
      <c r="E51" s="32" t="str">
        <f t="shared" si="4"/>
        <v>Media</v>
      </c>
      <c r="F51" s="32">
        <f>VLOOKUP(E51&amp;WEEKDAY(C51,2),Hoja3!A:B,2,FALSE)*24</f>
        <v>72</v>
      </c>
      <c r="G51" s="59">
        <v>41522.333333333336</v>
      </c>
      <c r="H51" s="59">
        <v>41517.333333333336</v>
      </c>
      <c r="I51" s="8">
        <v>41520.430555555555</v>
      </c>
      <c r="J51" s="8" t="str">
        <f t="shared" ca="1" si="3"/>
        <v>Resuelto a Tiempo</v>
      </c>
      <c r="K51" t="s">
        <v>1728</v>
      </c>
    </row>
    <row r="52" spans="1:11" x14ac:dyDescent="0.25">
      <c r="A52" s="7" t="s">
        <v>658</v>
      </c>
      <c r="B52" s="7" t="s">
        <v>1726</v>
      </c>
      <c r="C52" s="8">
        <v>41519.333333333336</v>
      </c>
      <c r="D52" s="32" t="s">
        <v>52</v>
      </c>
      <c r="E52" s="32" t="str">
        <f t="shared" si="4"/>
        <v>Media</v>
      </c>
      <c r="F52" s="32">
        <f>VLOOKUP(E52&amp;WEEKDAY(C52,2),Hoja3!A:B,2,FALSE)*24</f>
        <v>72</v>
      </c>
      <c r="G52" s="59">
        <v>41522.333333333336</v>
      </c>
      <c r="H52" s="59">
        <v>41517.333333333336</v>
      </c>
      <c r="I52" s="8">
        <v>41520.4375</v>
      </c>
      <c r="J52" s="8" t="str">
        <f t="shared" ca="1" si="3"/>
        <v>Resuelto a Tiempo</v>
      </c>
      <c r="K52" t="s">
        <v>1728</v>
      </c>
    </row>
    <row r="53" spans="1:11" x14ac:dyDescent="0.25">
      <c r="A53" s="7" t="s">
        <v>659</v>
      </c>
      <c r="B53" s="7" t="s">
        <v>1726</v>
      </c>
      <c r="C53" s="8">
        <v>41519.333333333336</v>
      </c>
      <c r="D53" s="32" t="s">
        <v>52</v>
      </c>
      <c r="E53" s="32" t="str">
        <f t="shared" si="4"/>
        <v>Media</v>
      </c>
      <c r="F53" s="32">
        <f>VLOOKUP(E53&amp;WEEKDAY(C53,2),Hoja3!A:B,2,FALSE)*24</f>
        <v>72</v>
      </c>
      <c r="G53" s="59">
        <v>41522.333333333336</v>
      </c>
      <c r="H53" s="59">
        <v>41517.333333333336</v>
      </c>
      <c r="I53" s="8">
        <v>41520.44027777778</v>
      </c>
      <c r="J53" s="8" t="str">
        <f t="shared" ca="1" si="3"/>
        <v>Resuelto a Tiempo</v>
      </c>
      <c r="K53" t="s">
        <v>1728</v>
      </c>
    </row>
    <row r="54" spans="1:11" x14ac:dyDescent="0.25">
      <c r="A54" s="7" t="s">
        <v>660</v>
      </c>
      <c r="B54" s="7" t="s">
        <v>1726</v>
      </c>
      <c r="C54" s="8">
        <v>41519.333333333336</v>
      </c>
      <c r="D54" s="32" t="s">
        <v>52</v>
      </c>
      <c r="E54" s="32" t="str">
        <f t="shared" si="4"/>
        <v>Media</v>
      </c>
      <c r="F54" s="32">
        <f>VLOOKUP(E54&amp;WEEKDAY(C54,2),Hoja3!A:B,2,FALSE)*24</f>
        <v>72</v>
      </c>
      <c r="G54" s="59">
        <v>41522.333333333336</v>
      </c>
      <c r="H54" s="59">
        <v>41517.333333333336</v>
      </c>
      <c r="I54" s="8">
        <v>41520.461111111108</v>
      </c>
      <c r="J54" s="8" t="str">
        <f t="shared" ca="1" si="3"/>
        <v>Resuelto a Tiempo</v>
      </c>
      <c r="K54" t="s">
        <v>1728</v>
      </c>
    </row>
    <row r="55" spans="1:11" x14ac:dyDescent="0.25">
      <c r="A55" s="7" t="s">
        <v>661</v>
      </c>
      <c r="B55" s="7" t="s">
        <v>1726</v>
      </c>
      <c r="C55" s="8">
        <v>41519.333333333336</v>
      </c>
      <c r="D55" s="32" t="s">
        <v>52</v>
      </c>
      <c r="E55" s="32" t="str">
        <f t="shared" si="4"/>
        <v>Media</v>
      </c>
      <c r="F55" s="32">
        <f>VLOOKUP(E55&amp;WEEKDAY(C55,2),Hoja3!A:B,2,FALSE)*24</f>
        <v>72</v>
      </c>
      <c r="G55" s="59">
        <v>41522.333333333336</v>
      </c>
      <c r="H55" s="59">
        <v>41519.333333333336</v>
      </c>
      <c r="I55" s="8">
        <v>41155.477777777778</v>
      </c>
      <c r="J55" s="8" t="str">
        <f t="shared" ca="1" si="3"/>
        <v>Resuelto a Tiempo</v>
      </c>
      <c r="K55" t="s">
        <v>1728</v>
      </c>
    </row>
    <row r="56" spans="1:11" x14ac:dyDescent="0.25">
      <c r="A56" s="7" t="s">
        <v>662</v>
      </c>
      <c r="B56" s="7" t="s">
        <v>1726</v>
      </c>
      <c r="C56" s="8">
        <v>41519.333333333336</v>
      </c>
      <c r="D56" s="32" t="s">
        <v>52</v>
      </c>
      <c r="E56" s="32" t="str">
        <f t="shared" si="4"/>
        <v>Media</v>
      </c>
      <c r="F56" s="32">
        <f>VLOOKUP(E56&amp;WEEKDAY(C56,2),Hoja3!A:B,2,FALSE)*24</f>
        <v>72</v>
      </c>
      <c r="G56" s="59">
        <v>41522.333333333336</v>
      </c>
      <c r="H56" s="59">
        <v>41519.418055555558</v>
      </c>
      <c r="I56" s="8">
        <v>41520.5</v>
      </c>
      <c r="J56" s="8" t="str">
        <f t="shared" ca="1" si="3"/>
        <v>Resuelto a Tiempo</v>
      </c>
      <c r="K56" t="s">
        <v>1728</v>
      </c>
    </row>
    <row r="57" spans="1:11" x14ac:dyDescent="0.25">
      <c r="A57" s="3" t="s">
        <v>698</v>
      </c>
      <c r="B57" s="7" t="s">
        <v>1726</v>
      </c>
      <c r="C57" s="4">
        <v>41528.291666666664</v>
      </c>
      <c r="D57" s="35" t="s">
        <v>52</v>
      </c>
      <c r="E57" s="35" t="str">
        <f t="shared" si="4"/>
        <v>Media</v>
      </c>
      <c r="F57" s="35">
        <f>VLOOKUP(E57&amp;WEEKDAY(C57,2),Hoja3!A:B,2,FALSE)*24</f>
        <v>120</v>
      </c>
      <c r="G57" s="63">
        <v>41531.291666666664</v>
      </c>
      <c r="H57" s="63">
        <v>41528.291666666664</v>
      </c>
      <c r="I57" s="4">
        <v>41528.46875</v>
      </c>
      <c r="J57" s="4" t="str">
        <f t="shared" ca="1" si="3"/>
        <v>Resuelto a Tiempo</v>
      </c>
      <c r="K57" t="s">
        <v>1728</v>
      </c>
    </row>
    <row r="58" spans="1:11" x14ac:dyDescent="0.25">
      <c r="A58" s="7" t="s">
        <v>664</v>
      </c>
      <c r="B58" s="7" t="s">
        <v>1726</v>
      </c>
      <c r="C58" s="8">
        <v>41520.375</v>
      </c>
      <c r="D58" s="32" t="s">
        <v>52</v>
      </c>
      <c r="E58" s="32" t="str">
        <f t="shared" si="4"/>
        <v>Media</v>
      </c>
      <c r="F58" s="32">
        <f>VLOOKUP(E58&amp;WEEKDAY(C58,2),Hoja3!A:B,2,FALSE)*24</f>
        <v>72</v>
      </c>
      <c r="G58" s="59">
        <v>41534.375</v>
      </c>
      <c r="H58" s="59">
        <v>41520.376388888886</v>
      </c>
      <c r="I58" s="8">
        <v>41533.677083333336</v>
      </c>
      <c r="J58" s="8" t="str">
        <f t="shared" ca="1" si="3"/>
        <v>Resuelto a Tiempo</v>
      </c>
      <c r="K58" t="s">
        <v>1728</v>
      </c>
    </row>
    <row r="59" spans="1:11" x14ac:dyDescent="0.25">
      <c r="A59" s="7" t="s">
        <v>679</v>
      </c>
      <c r="B59" s="7" t="s">
        <v>1726</v>
      </c>
      <c r="C59" s="8">
        <v>41520.375</v>
      </c>
      <c r="D59" s="32" t="s">
        <v>52</v>
      </c>
      <c r="E59" s="32" t="str">
        <f t="shared" si="4"/>
        <v>Media</v>
      </c>
      <c r="F59" s="32">
        <f>VLOOKUP(E59&amp;WEEKDAY(C59,2),Hoja3!A:B,2,FALSE)*24</f>
        <v>72</v>
      </c>
      <c r="G59" s="59">
        <v>41523.375</v>
      </c>
      <c r="H59" s="59">
        <v>41520.375</v>
      </c>
      <c r="I59" s="8">
        <v>41522.742361111108</v>
      </c>
      <c r="J59" s="8" t="str">
        <f t="shared" ca="1" si="3"/>
        <v>Resuelto a Tiempo</v>
      </c>
      <c r="K59" t="s">
        <v>1734</v>
      </c>
    </row>
    <row r="60" spans="1:11" x14ac:dyDescent="0.25">
      <c r="A60" s="7" t="s">
        <v>665</v>
      </c>
      <c r="B60" s="7" t="s">
        <v>1726</v>
      </c>
      <c r="C60" s="8">
        <v>41520.375</v>
      </c>
      <c r="D60" s="32" t="s">
        <v>52</v>
      </c>
      <c r="E60" s="32" t="str">
        <f t="shared" si="4"/>
        <v>Media</v>
      </c>
      <c r="F60" s="32">
        <f>VLOOKUP(E60&amp;WEEKDAY(C60,2),Hoja3!A:B,2,FALSE)*24</f>
        <v>72</v>
      </c>
      <c r="G60" s="59">
        <v>41523.5</v>
      </c>
      <c r="H60" s="59">
        <v>41520.501388888886</v>
      </c>
      <c r="I60" s="8">
        <v>41520.652777777781</v>
      </c>
      <c r="J60" s="8" t="str">
        <f t="shared" ca="1" si="3"/>
        <v>Resuelto a Tiempo</v>
      </c>
      <c r="K60" t="s">
        <v>1728</v>
      </c>
    </row>
    <row r="61" spans="1:11" x14ac:dyDescent="0.25">
      <c r="A61" s="7" t="s">
        <v>667</v>
      </c>
      <c r="B61" s="7" t="s">
        <v>1726</v>
      </c>
      <c r="C61" s="8">
        <v>41520.541666666664</v>
      </c>
      <c r="D61" s="32" t="s">
        <v>52</v>
      </c>
      <c r="E61" s="32" t="str">
        <f t="shared" si="4"/>
        <v>Media</v>
      </c>
      <c r="F61" s="32">
        <f>VLOOKUP(E61&amp;WEEKDAY(C61,2),Hoja3!A:B,2,FALSE)*24</f>
        <v>72</v>
      </c>
      <c r="G61" s="59">
        <v>41523.5</v>
      </c>
      <c r="H61" s="59">
        <v>41520.501388888886</v>
      </c>
      <c r="I61" s="8">
        <v>41521.447916666664</v>
      </c>
      <c r="J61" s="8" t="str">
        <f t="shared" ca="1" si="3"/>
        <v>Resuelto a Tiempo</v>
      </c>
      <c r="K61" t="s">
        <v>1734</v>
      </c>
    </row>
    <row r="62" spans="1:11" x14ac:dyDescent="0.25">
      <c r="A62" s="7" t="s">
        <v>668</v>
      </c>
      <c r="B62" s="7" t="s">
        <v>1726</v>
      </c>
      <c r="C62" s="8">
        <v>41520.666666666664</v>
      </c>
      <c r="D62" s="32" t="s">
        <v>52</v>
      </c>
      <c r="E62" s="32" t="str">
        <f t="shared" si="4"/>
        <v>Media</v>
      </c>
      <c r="F62" s="32">
        <f>VLOOKUP(E62&amp;WEEKDAY(C62,2),Hoja3!A:B,2,FALSE)*24</f>
        <v>72</v>
      </c>
      <c r="G62" s="59">
        <v>41523.666666666664</v>
      </c>
      <c r="H62" s="59">
        <v>41520.668055555558</v>
      </c>
      <c r="I62" s="8">
        <v>41521.666666666664</v>
      </c>
      <c r="J62" s="8" t="str">
        <f t="shared" ca="1" si="3"/>
        <v>Resuelto a Tiempo</v>
      </c>
      <c r="K62" t="s">
        <v>1728</v>
      </c>
    </row>
    <row r="63" spans="1:11" x14ac:dyDescent="0.25">
      <c r="A63" s="7" t="s">
        <v>669</v>
      </c>
      <c r="B63" s="7" t="s">
        <v>1726</v>
      </c>
      <c r="C63" s="8">
        <v>41520.666666666664</v>
      </c>
      <c r="D63" s="32" t="s">
        <v>10</v>
      </c>
      <c r="E63" s="32" t="str">
        <f t="shared" si="4"/>
        <v>Alta</v>
      </c>
      <c r="F63" s="32">
        <f>VLOOKUP(E63&amp;WEEKDAY(C63,2),Hoja3!A:B,2,FALSE)*24</f>
        <v>24</v>
      </c>
      <c r="G63" s="59">
        <v>41521.666666666664</v>
      </c>
      <c r="H63" s="59">
        <v>41520.668055555558</v>
      </c>
      <c r="I63" s="8">
        <v>41521.4375</v>
      </c>
      <c r="J63" s="8" t="str">
        <f t="shared" ca="1" si="3"/>
        <v>Resuelto a Tiempo</v>
      </c>
      <c r="K63" t="s">
        <v>1734</v>
      </c>
    </row>
    <row r="64" spans="1:11" x14ac:dyDescent="0.25">
      <c r="A64" s="7" t="s">
        <v>671</v>
      </c>
      <c r="B64" s="7" t="s">
        <v>1726</v>
      </c>
      <c r="C64" s="8">
        <v>41521.416666666664</v>
      </c>
      <c r="D64" s="32" t="s">
        <v>10</v>
      </c>
      <c r="E64" s="32" t="str">
        <f t="shared" si="4"/>
        <v>Alta</v>
      </c>
      <c r="F64" s="32">
        <f>VLOOKUP(E64&amp;WEEKDAY(C64,2),Hoja3!A:B,2,FALSE)*24</f>
        <v>24</v>
      </c>
      <c r="G64" s="59">
        <v>41522.416666666664</v>
      </c>
      <c r="H64" s="59">
        <v>41521.418055555558</v>
      </c>
      <c r="I64" s="8">
        <v>41521.8125</v>
      </c>
      <c r="J64" s="8" t="str">
        <f t="shared" ca="1" si="3"/>
        <v>Resuelto a Tiempo</v>
      </c>
      <c r="K64" t="s">
        <v>1728</v>
      </c>
    </row>
    <row r="65" spans="1:11" x14ac:dyDescent="0.25">
      <c r="A65" s="7" t="s">
        <v>672</v>
      </c>
      <c r="B65" s="7" t="s">
        <v>1726</v>
      </c>
      <c r="C65" s="8">
        <v>41521.416666666664</v>
      </c>
      <c r="D65" s="32" t="s">
        <v>10</v>
      </c>
      <c r="E65" s="32" t="str">
        <f t="shared" si="4"/>
        <v>Alta</v>
      </c>
      <c r="F65" s="32">
        <f>VLOOKUP(E65&amp;WEEKDAY(C65,2),Hoja3!A:B,2,FALSE)*24</f>
        <v>24</v>
      </c>
      <c r="G65" s="59">
        <v>41526.625</v>
      </c>
      <c r="H65" s="59">
        <v>41521.626388888886</v>
      </c>
      <c r="I65" s="8">
        <v>41521.622916666667</v>
      </c>
      <c r="J65" s="8" t="str">
        <f t="shared" ref="J65:J81" ca="1" si="5">IF(I65="",IF(NOW()&gt;G65,"Retrasado","Pendiente"),IF(I65&lt;G65,"Resuelto a Tiempo","Resuelto NO a Tiempo"))</f>
        <v>Resuelto a Tiempo</v>
      </c>
      <c r="K65" t="s">
        <v>1729</v>
      </c>
    </row>
    <row r="66" spans="1:11" x14ac:dyDescent="0.25">
      <c r="A66" s="7" t="s">
        <v>673</v>
      </c>
      <c r="B66" s="7" t="s">
        <v>1726</v>
      </c>
      <c r="C66" s="8">
        <v>41522.291666666664</v>
      </c>
      <c r="D66" s="32" t="s">
        <v>10</v>
      </c>
      <c r="E66" s="32" t="str">
        <f t="shared" si="4"/>
        <v>Alta</v>
      </c>
      <c r="F66" s="32">
        <f>VLOOKUP(E66&amp;WEEKDAY(C66,2),Hoja3!A:B,2,FALSE)*24</f>
        <v>24</v>
      </c>
      <c r="G66" s="59">
        <v>41523.291666666664</v>
      </c>
      <c r="H66" s="59">
        <v>41522</v>
      </c>
      <c r="I66" s="8">
        <v>41522.520833333336</v>
      </c>
      <c r="J66" s="8" t="str">
        <f t="shared" ca="1" si="5"/>
        <v>Resuelto a Tiempo</v>
      </c>
      <c r="K66" t="s">
        <v>1735</v>
      </c>
    </row>
    <row r="67" spans="1:11" x14ac:dyDescent="0.25">
      <c r="A67" s="7" t="s">
        <v>674</v>
      </c>
      <c r="B67" s="7" t="s">
        <v>1726</v>
      </c>
      <c r="C67" s="8">
        <v>41522.291666666664</v>
      </c>
      <c r="D67" s="32" t="s">
        <v>52</v>
      </c>
      <c r="E67" s="32" t="str">
        <f t="shared" si="4"/>
        <v>Media</v>
      </c>
      <c r="F67" s="32">
        <f>VLOOKUP(E67&amp;WEEKDAY(C67,2),Hoja3!A:B,2,FALSE)*24</f>
        <v>120</v>
      </c>
      <c r="G67" s="59">
        <v>41527.291666666664</v>
      </c>
      <c r="H67" s="59">
        <v>41522.305555555555</v>
      </c>
      <c r="I67" s="8">
        <v>41523.472222222219</v>
      </c>
      <c r="J67" s="8" t="str">
        <f t="shared" ca="1" si="5"/>
        <v>Resuelto a Tiempo</v>
      </c>
      <c r="K67" t="s">
        <v>1728</v>
      </c>
    </row>
    <row r="68" spans="1:11" x14ac:dyDescent="0.25">
      <c r="A68" s="7" t="s">
        <v>675</v>
      </c>
      <c r="B68" s="7" t="s">
        <v>1726</v>
      </c>
      <c r="C68" s="8">
        <v>41522.291666666664</v>
      </c>
      <c r="D68" s="32" t="s">
        <v>52</v>
      </c>
      <c r="E68" s="32" t="str">
        <f t="shared" si="4"/>
        <v>Media</v>
      </c>
      <c r="F68" s="32">
        <f>VLOOKUP(E68&amp;WEEKDAY(C68,2),Hoja3!A:B,2,FALSE)*24</f>
        <v>120</v>
      </c>
      <c r="G68" s="59">
        <v>41527.291666666664</v>
      </c>
      <c r="H68" s="59">
        <v>41522.305555555555</v>
      </c>
      <c r="I68" s="8">
        <v>41523.444444444445</v>
      </c>
      <c r="J68" s="8" t="str">
        <f t="shared" ca="1" si="5"/>
        <v>Resuelto a Tiempo</v>
      </c>
      <c r="K68" t="s">
        <v>1728</v>
      </c>
    </row>
    <row r="69" spans="1:11" x14ac:dyDescent="0.25">
      <c r="A69" s="7" t="s">
        <v>676</v>
      </c>
      <c r="B69" s="7" t="s">
        <v>1726</v>
      </c>
      <c r="C69" s="8">
        <v>41522.458333333336</v>
      </c>
      <c r="D69" s="32" t="s">
        <v>52</v>
      </c>
      <c r="E69" s="32" t="str">
        <f t="shared" si="4"/>
        <v>Media</v>
      </c>
      <c r="F69" s="32">
        <f>VLOOKUP(E69&amp;WEEKDAY(C69,2),Hoja3!A:B,2,FALSE)*24</f>
        <v>120</v>
      </c>
      <c r="G69" s="59">
        <v>41527.541666666664</v>
      </c>
      <c r="H69" s="59">
        <v>41522.555555555555</v>
      </c>
      <c r="I69" s="8">
        <v>41523.402777777781</v>
      </c>
      <c r="J69" s="8" t="str">
        <f t="shared" ca="1" si="5"/>
        <v>Resuelto a Tiempo</v>
      </c>
      <c r="K69" t="s">
        <v>1728</v>
      </c>
    </row>
    <row r="70" spans="1:11" x14ac:dyDescent="0.25">
      <c r="A70" s="7" t="s">
        <v>677</v>
      </c>
      <c r="B70" s="7" t="s">
        <v>1726</v>
      </c>
      <c r="C70" s="8">
        <v>41522.666666666664</v>
      </c>
      <c r="D70" s="32" t="s">
        <v>52</v>
      </c>
      <c r="E70" s="32" t="str">
        <f t="shared" si="4"/>
        <v>Media</v>
      </c>
      <c r="F70" s="32">
        <f>VLOOKUP(E70&amp;WEEKDAY(C70,2),Hoja3!A:B,2,FALSE)*24</f>
        <v>120</v>
      </c>
      <c r="G70" s="59">
        <v>41527.666666666664</v>
      </c>
      <c r="H70" s="59">
        <v>41522.666666666664</v>
      </c>
      <c r="I70" s="8">
        <v>41526.635416666664</v>
      </c>
      <c r="J70" s="8" t="str">
        <f t="shared" ca="1" si="5"/>
        <v>Resuelto a Tiempo</v>
      </c>
      <c r="K70" t="s">
        <v>1736</v>
      </c>
    </row>
    <row r="71" spans="1:11" x14ac:dyDescent="0.25">
      <c r="A71" s="7" t="s">
        <v>678</v>
      </c>
      <c r="B71" s="7" t="s">
        <v>1726</v>
      </c>
      <c r="C71" s="8">
        <v>41523.291666666664</v>
      </c>
      <c r="D71" s="32" t="s">
        <v>10</v>
      </c>
      <c r="E71" s="32" t="str">
        <f t="shared" si="4"/>
        <v>Alta</v>
      </c>
      <c r="F71" s="32">
        <f>VLOOKUP(E71&amp;WEEKDAY(C71,2),Hoja3!A:B,2,FALSE)*24</f>
        <v>24</v>
      </c>
      <c r="G71" s="59">
        <v>41524.291666666664</v>
      </c>
      <c r="H71" s="59">
        <v>41523.291666666664</v>
      </c>
      <c r="I71" s="8">
        <v>41523.496527777781</v>
      </c>
      <c r="J71" s="8" t="str">
        <f t="shared" ca="1" si="5"/>
        <v>Resuelto a Tiempo</v>
      </c>
      <c r="K71" t="s">
        <v>1734</v>
      </c>
    </row>
    <row r="72" spans="1:11" x14ac:dyDescent="0.25">
      <c r="A72" s="7" t="s">
        <v>680</v>
      </c>
      <c r="B72" s="7" t="s">
        <v>1726</v>
      </c>
      <c r="C72" s="8">
        <v>41523.375</v>
      </c>
      <c r="D72" s="32" t="s">
        <v>10</v>
      </c>
      <c r="E72" s="32" t="str">
        <f t="shared" si="4"/>
        <v>Alta</v>
      </c>
      <c r="F72" s="32">
        <f>VLOOKUP(E72&amp;WEEKDAY(C72,2),Hoja3!A:B,2,FALSE)*24</f>
        <v>24</v>
      </c>
      <c r="G72" s="59">
        <v>41524.375</v>
      </c>
      <c r="H72" s="59">
        <v>41523.375</v>
      </c>
      <c r="I72" s="8">
        <v>41523.479166666664</v>
      </c>
      <c r="J72" s="8" t="str">
        <f t="shared" ca="1" si="5"/>
        <v>Resuelto a Tiempo</v>
      </c>
      <c r="K72" t="s">
        <v>1138</v>
      </c>
    </row>
    <row r="73" spans="1:11" x14ac:dyDescent="0.25">
      <c r="A73" s="7" t="s">
        <v>681</v>
      </c>
      <c r="B73" s="7" t="s">
        <v>1726</v>
      </c>
      <c r="C73" s="8">
        <v>41523.375</v>
      </c>
      <c r="D73" s="32" t="s">
        <v>52</v>
      </c>
      <c r="E73" s="32" t="str">
        <f t="shared" si="4"/>
        <v>Media</v>
      </c>
      <c r="F73" s="32">
        <f>VLOOKUP(E73&amp;WEEKDAY(C73,2),Hoja3!A:B,2,FALSE)*24</f>
        <v>120</v>
      </c>
      <c r="G73" s="59">
        <v>41528.375</v>
      </c>
      <c r="H73" s="59">
        <v>41523.388888888891</v>
      </c>
      <c r="I73" s="8">
        <v>41523.486111111109</v>
      </c>
      <c r="J73" s="8" t="str">
        <f t="shared" ca="1" si="5"/>
        <v>Resuelto a Tiempo</v>
      </c>
      <c r="K73" t="s">
        <v>1728</v>
      </c>
    </row>
    <row r="74" spans="1:11" x14ac:dyDescent="0.25">
      <c r="A74" s="7" t="s">
        <v>682</v>
      </c>
      <c r="B74" s="7" t="s">
        <v>1726</v>
      </c>
      <c r="C74" s="8">
        <v>41523.375</v>
      </c>
      <c r="D74" s="32" t="s">
        <v>52</v>
      </c>
      <c r="E74" s="32" t="str">
        <f t="shared" si="4"/>
        <v>Media</v>
      </c>
      <c r="F74" s="32">
        <f>VLOOKUP(E74&amp;WEEKDAY(C74,2),Hoja3!A:B,2,FALSE)*24</f>
        <v>120</v>
      </c>
      <c r="G74" s="59">
        <v>41528.375</v>
      </c>
      <c r="H74" s="59">
        <v>41523.388888888891</v>
      </c>
      <c r="I74" s="8">
        <v>41523.5625</v>
      </c>
      <c r="J74" s="8" t="str">
        <f t="shared" ca="1" si="5"/>
        <v>Resuelto a Tiempo</v>
      </c>
      <c r="K74" t="s">
        <v>1728</v>
      </c>
    </row>
    <row r="75" spans="1:11" x14ac:dyDescent="0.25">
      <c r="A75" s="7" t="s">
        <v>683</v>
      </c>
      <c r="B75" s="7" t="s">
        <v>1726</v>
      </c>
      <c r="C75" s="8">
        <v>41523.375</v>
      </c>
      <c r="D75" s="32" t="s">
        <v>10</v>
      </c>
      <c r="E75" s="32" t="str">
        <f t="shared" ref="E75:E81" si="6">D75</f>
        <v>Alta</v>
      </c>
      <c r="F75" s="32">
        <f>VLOOKUP(E75&amp;WEEKDAY(C75,2),Hoja3!A:B,2,FALSE)*24</f>
        <v>24</v>
      </c>
      <c r="G75" s="59">
        <v>41528.520833333336</v>
      </c>
      <c r="H75" s="59">
        <v>41523.375</v>
      </c>
      <c r="I75" s="8">
        <v>41523.6875</v>
      </c>
      <c r="J75" s="8" t="str">
        <f t="shared" ca="1" si="5"/>
        <v>Resuelto a Tiempo</v>
      </c>
      <c r="K75" t="s">
        <v>1138</v>
      </c>
    </row>
    <row r="76" spans="1:11" x14ac:dyDescent="0.25">
      <c r="A76" s="7" t="s">
        <v>700</v>
      </c>
      <c r="B76" s="7" t="s">
        <v>1726</v>
      </c>
      <c r="C76" s="8">
        <v>41528.291666666664</v>
      </c>
      <c r="D76" s="32" t="s">
        <v>52</v>
      </c>
      <c r="E76" s="32" t="str">
        <f t="shared" si="6"/>
        <v>Media</v>
      </c>
      <c r="F76" s="32">
        <f>VLOOKUP(E76&amp;WEEKDAY(C76,2),Hoja3!A:B,2,FALSE)*24</f>
        <v>120</v>
      </c>
      <c r="G76" s="59">
        <v>41533.291666666664</v>
      </c>
      <c r="H76" s="59">
        <v>41528.291666666664</v>
      </c>
      <c r="I76" s="11">
        <v>41528.484027777777</v>
      </c>
      <c r="J76" s="11" t="str">
        <f t="shared" ca="1" si="5"/>
        <v>Resuelto a Tiempo</v>
      </c>
      <c r="K76" t="s">
        <v>1728</v>
      </c>
    </row>
    <row r="77" spans="1:11" x14ac:dyDescent="0.25">
      <c r="A77" s="7" t="s">
        <v>685</v>
      </c>
      <c r="B77" s="7" t="s">
        <v>1726</v>
      </c>
      <c r="C77" s="8">
        <v>41524.291666666664</v>
      </c>
      <c r="D77" s="32" t="s">
        <v>52</v>
      </c>
      <c r="E77" s="32" t="str">
        <f t="shared" si="6"/>
        <v>Media</v>
      </c>
      <c r="F77" s="32">
        <f>VLOOKUP(E77&amp;WEEKDAY(C77,2),Hoja3!A:B,2,FALSE)*24</f>
        <v>120</v>
      </c>
      <c r="G77" s="59">
        <v>41529.291666666664</v>
      </c>
      <c r="H77" s="59">
        <v>41526.388888888891</v>
      </c>
      <c r="I77" s="8">
        <v>41526.458333333336</v>
      </c>
      <c r="J77" s="8" t="str">
        <f t="shared" ca="1" si="5"/>
        <v>Resuelto a Tiempo</v>
      </c>
      <c r="K77" t="s">
        <v>1728</v>
      </c>
    </row>
    <row r="78" spans="1:11" x14ac:dyDescent="0.25">
      <c r="A78" s="7" t="s">
        <v>688</v>
      </c>
      <c r="B78" s="7" t="s">
        <v>1726</v>
      </c>
      <c r="C78" s="8">
        <v>41524.291666666664</v>
      </c>
      <c r="D78" s="32" t="s">
        <v>52</v>
      </c>
      <c r="E78" s="32" t="str">
        <f t="shared" si="6"/>
        <v>Media</v>
      </c>
      <c r="F78" s="32">
        <f>VLOOKUP(E78&amp;WEEKDAY(C78,2),Hoja3!A:B,2,FALSE)*24</f>
        <v>120</v>
      </c>
      <c r="G78" s="59">
        <v>41529.291666666664</v>
      </c>
      <c r="H78" s="59">
        <v>41526.388888888891</v>
      </c>
      <c r="I78" s="8">
        <v>41526.479861111111</v>
      </c>
      <c r="J78" s="8" t="str">
        <f t="shared" ca="1" si="5"/>
        <v>Resuelto a Tiempo</v>
      </c>
      <c r="K78" t="s">
        <v>1728</v>
      </c>
    </row>
    <row r="79" spans="1:11" x14ac:dyDescent="0.25">
      <c r="A79" s="7" t="s">
        <v>687</v>
      </c>
      <c r="B79" s="7" t="s">
        <v>1726</v>
      </c>
      <c r="C79" s="8">
        <v>41524.291666666664</v>
      </c>
      <c r="D79" s="32" t="s">
        <v>52</v>
      </c>
      <c r="E79" s="32" t="str">
        <f t="shared" si="6"/>
        <v>Media</v>
      </c>
      <c r="F79" s="32">
        <f>VLOOKUP(E79&amp;WEEKDAY(C79,2),Hoja3!A:B,2,FALSE)*24</f>
        <v>120</v>
      </c>
      <c r="G79" s="59">
        <v>41529.291666666664</v>
      </c>
      <c r="H79" s="59">
        <v>41526.388888888891</v>
      </c>
      <c r="I79" s="8">
        <v>41526.46875</v>
      </c>
      <c r="J79" s="8" t="str">
        <f t="shared" ca="1" si="5"/>
        <v>Resuelto a Tiempo</v>
      </c>
      <c r="K79" t="s">
        <v>1728</v>
      </c>
    </row>
    <row r="80" spans="1:11" x14ac:dyDescent="0.25">
      <c r="A80" s="7" t="s">
        <v>689</v>
      </c>
      <c r="B80" s="7" t="s">
        <v>1726</v>
      </c>
      <c r="C80" s="8">
        <v>41524.291666666664</v>
      </c>
      <c r="D80" s="32" t="s">
        <v>52</v>
      </c>
      <c r="E80" s="32" t="str">
        <f t="shared" si="6"/>
        <v>Media</v>
      </c>
      <c r="F80" s="32">
        <f>VLOOKUP(E80&amp;WEEKDAY(C80,2),Hoja3!A:B,2,FALSE)*24</f>
        <v>120</v>
      </c>
      <c r="G80" s="59">
        <v>41529.291666666664</v>
      </c>
      <c r="H80" s="59">
        <v>41526.388888888891</v>
      </c>
      <c r="I80" s="8">
        <v>41526.484027777777</v>
      </c>
      <c r="J80" s="8" t="str">
        <f t="shared" ca="1" si="5"/>
        <v>Resuelto a Tiempo</v>
      </c>
      <c r="K80" t="s">
        <v>1729</v>
      </c>
    </row>
    <row r="81" spans="1:11" x14ac:dyDescent="0.25">
      <c r="A81" s="7" t="s">
        <v>690</v>
      </c>
      <c r="B81" s="7" t="s">
        <v>1726</v>
      </c>
      <c r="C81" s="8">
        <v>41526.416666666664</v>
      </c>
      <c r="D81" s="32" t="s">
        <v>52</v>
      </c>
      <c r="E81" s="32" t="str">
        <f t="shared" si="6"/>
        <v>Media</v>
      </c>
      <c r="F81" s="32">
        <f>VLOOKUP(E81&amp;WEEKDAY(C81,2),Hoja3!A:B,2,FALSE)*24</f>
        <v>72</v>
      </c>
      <c r="G81" s="59">
        <v>41529.416666666664</v>
      </c>
      <c r="H81" s="59">
        <v>41526.416666666664</v>
      </c>
      <c r="I81" s="8">
        <v>41526.496527777781</v>
      </c>
      <c r="J81" s="8" t="str">
        <f t="shared" ca="1" si="5"/>
        <v>Resuelto a Tiempo</v>
      </c>
      <c r="K81" t="s">
        <v>1728</v>
      </c>
    </row>
    <row r="82" spans="1:11" x14ac:dyDescent="0.25">
      <c r="A82" s="7" t="s">
        <v>1104</v>
      </c>
      <c r="B82" s="7" t="s">
        <v>1726</v>
      </c>
      <c r="C82" s="8">
        <v>41598.4375</v>
      </c>
      <c r="D82" s="32" t="s">
        <v>15</v>
      </c>
      <c r="E82" s="32" t="s">
        <v>10</v>
      </c>
      <c r="F82" s="32">
        <f>VLOOKUP(E82&amp;WEEKDAY(C82,2),Hoja3!A:B,2,FALSE)*24</f>
        <v>24</v>
      </c>
      <c r="G82" s="59">
        <f>C82+F82/24</f>
        <v>41599.4375</v>
      </c>
      <c r="H82" s="59">
        <v>41598.416666666664</v>
      </c>
      <c r="I82" s="8">
        <v>41612.333333333336</v>
      </c>
      <c r="J82" s="8" t="s">
        <v>1113</v>
      </c>
      <c r="K82" t="s">
        <v>1138</v>
      </c>
    </row>
    <row r="83" spans="1:11" x14ac:dyDescent="0.25">
      <c r="A83" s="7" t="s">
        <v>692</v>
      </c>
      <c r="B83" s="7" t="s">
        <v>1726</v>
      </c>
      <c r="C83" s="8">
        <v>41527.333333333336</v>
      </c>
      <c r="D83" s="32" t="s">
        <v>52</v>
      </c>
      <c r="E83" s="32" t="str">
        <f t="shared" ref="E83:E92" si="7">D83</f>
        <v>Media</v>
      </c>
      <c r="F83" s="32">
        <f>VLOOKUP(E83&amp;WEEKDAY(C83,2),Hoja3!A:B,2,FALSE)*24</f>
        <v>72</v>
      </c>
      <c r="G83" s="59">
        <v>41530.333333333336</v>
      </c>
      <c r="H83" s="59">
        <v>41527.333333333336</v>
      </c>
      <c r="I83" s="8">
        <v>41527.44027777778</v>
      </c>
      <c r="J83" s="8" t="str">
        <f t="shared" ref="J83:J95" ca="1" si="8">IF(I83="",IF(NOW()&gt;G83,"Retrasado","Pendiente"),IF(I83&lt;G83,"Resuelto a Tiempo","Resuelto NO a Tiempo"))</f>
        <v>Resuelto a Tiempo</v>
      </c>
      <c r="K83" t="s">
        <v>1728</v>
      </c>
    </row>
    <row r="84" spans="1:11" x14ac:dyDescent="0.25">
      <c r="A84" s="7" t="s">
        <v>694</v>
      </c>
      <c r="B84" s="7" t="s">
        <v>1726</v>
      </c>
      <c r="C84" s="8">
        <v>41527.333333333336</v>
      </c>
      <c r="D84" s="32" t="s">
        <v>52</v>
      </c>
      <c r="E84" s="32" t="str">
        <f t="shared" si="7"/>
        <v>Media</v>
      </c>
      <c r="F84" s="32">
        <f>VLOOKUP(E84&amp;WEEKDAY(C84,2),Hoja3!A:B,2,FALSE)*24</f>
        <v>72</v>
      </c>
      <c r="G84" s="59">
        <v>41530.333333333336</v>
      </c>
      <c r="H84" s="59">
        <v>41527.333333333336</v>
      </c>
      <c r="I84" s="8">
        <v>41527.743750000001</v>
      </c>
      <c r="J84" s="8" t="str">
        <f t="shared" ca="1" si="8"/>
        <v>Resuelto a Tiempo</v>
      </c>
      <c r="K84" t="s">
        <v>1734</v>
      </c>
    </row>
    <row r="85" spans="1:11" x14ac:dyDescent="0.25">
      <c r="A85" s="7" t="s">
        <v>695</v>
      </c>
      <c r="B85" s="7" t="s">
        <v>1726</v>
      </c>
      <c r="C85" s="8">
        <v>41527.333333333336</v>
      </c>
      <c r="D85" s="32" t="s">
        <v>52</v>
      </c>
      <c r="E85" s="32" t="str">
        <f t="shared" si="7"/>
        <v>Media</v>
      </c>
      <c r="F85" s="32">
        <f>VLOOKUP(E85&amp;WEEKDAY(C85,2),Hoja3!A:B,2,FALSE)*24</f>
        <v>72</v>
      </c>
      <c r="G85" s="59">
        <v>41530.333333333336</v>
      </c>
      <c r="H85" s="59">
        <v>41527.333333333336</v>
      </c>
      <c r="I85" s="8">
        <v>41527.648611111108</v>
      </c>
      <c r="J85" s="8" t="str">
        <f t="shared" ca="1" si="8"/>
        <v>Resuelto a Tiempo</v>
      </c>
      <c r="K85" t="s">
        <v>1728</v>
      </c>
    </row>
    <row r="86" spans="1:11" x14ac:dyDescent="0.25">
      <c r="A86" s="7" t="s">
        <v>701</v>
      </c>
      <c r="B86" s="7" t="s">
        <v>1726</v>
      </c>
      <c r="C86" s="8">
        <v>41528.375</v>
      </c>
      <c r="D86" s="32" t="s">
        <v>52</v>
      </c>
      <c r="E86" s="32" t="str">
        <f t="shared" si="7"/>
        <v>Media</v>
      </c>
      <c r="F86" s="32">
        <f>VLOOKUP(E86&amp;WEEKDAY(C86,2),Hoja3!A:B,2,FALSE)*24</f>
        <v>120</v>
      </c>
      <c r="G86" s="59">
        <v>41533.375</v>
      </c>
      <c r="H86" s="59">
        <v>41528.375</v>
      </c>
      <c r="I86" s="8">
        <v>41529.625</v>
      </c>
      <c r="J86" s="8" t="str">
        <f t="shared" ca="1" si="8"/>
        <v>Resuelto a Tiempo</v>
      </c>
      <c r="K86" t="s">
        <v>1728</v>
      </c>
    </row>
    <row r="87" spans="1:11" x14ac:dyDescent="0.25">
      <c r="A87" s="7" t="s">
        <v>704</v>
      </c>
      <c r="B87" s="7" t="s">
        <v>1726</v>
      </c>
      <c r="C87" s="8">
        <v>41528.416666666664</v>
      </c>
      <c r="D87" s="32" t="s">
        <v>52</v>
      </c>
      <c r="E87" s="32" t="str">
        <f t="shared" si="7"/>
        <v>Media</v>
      </c>
      <c r="F87" s="32">
        <f>VLOOKUP(E87&amp;WEEKDAY(C87,2),Hoja3!A:B,2,FALSE)*24</f>
        <v>120</v>
      </c>
      <c r="G87" s="59">
        <v>41533.416666666664</v>
      </c>
      <c r="H87" s="59">
        <v>41528.416666666664</v>
      </c>
      <c r="I87" s="8">
        <v>41528.635416666664</v>
      </c>
      <c r="J87" s="8" t="str">
        <f t="shared" ca="1" si="8"/>
        <v>Resuelto a Tiempo</v>
      </c>
      <c r="K87" t="s">
        <v>1138</v>
      </c>
    </row>
    <row r="88" spans="1:11" x14ac:dyDescent="0.25">
      <c r="A88" s="7" t="s">
        <v>707</v>
      </c>
      <c r="B88" s="7" t="s">
        <v>1726</v>
      </c>
      <c r="C88" s="8">
        <v>41528.291666666664</v>
      </c>
      <c r="D88" s="32" t="s">
        <v>52</v>
      </c>
      <c r="E88" s="32" t="str">
        <f t="shared" si="7"/>
        <v>Media</v>
      </c>
      <c r="F88" s="32">
        <f>VLOOKUP(E88&amp;WEEKDAY(C88,2),Hoja3!A:B,2,FALSE)*24</f>
        <v>120</v>
      </c>
      <c r="G88" s="59">
        <v>41533.291666666664</v>
      </c>
      <c r="H88" s="59">
        <v>41528.291666666664</v>
      </c>
      <c r="I88" s="8">
        <v>41529.458333333336</v>
      </c>
      <c r="J88" s="8" t="str">
        <f t="shared" ca="1" si="8"/>
        <v>Resuelto a Tiempo</v>
      </c>
      <c r="K88" t="s">
        <v>1728</v>
      </c>
    </row>
    <row r="89" spans="1:11" x14ac:dyDescent="0.25">
      <c r="A89" s="7" t="s">
        <v>706</v>
      </c>
      <c r="B89" s="7" t="s">
        <v>1726</v>
      </c>
      <c r="C89" s="8">
        <v>41528.375</v>
      </c>
      <c r="D89" s="32" t="s">
        <v>52</v>
      </c>
      <c r="E89" s="32" t="str">
        <f t="shared" si="7"/>
        <v>Media</v>
      </c>
      <c r="F89" s="32">
        <f>VLOOKUP(E89&amp;WEEKDAY(C89,2),Hoja3!A:B,2,FALSE)*24</f>
        <v>120</v>
      </c>
      <c r="G89" s="59">
        <v>41533.375</v>
      </c>
      <c r="H89" s="59">
        <v>41528.375</v>
      </c>
      <c r="I89" s="8">
        <v>41533.3125</v>
      </c>
      <c r="J89" s="8" t="str">
        <f t="shared" ca="1" si="8"/>
        <v>Resuelto a Tiempo</v>
      </c>
      <c r="K89" t="s">
        <v>1728</v>
      </c>
    </row>
    <row r="90" spans="1:11" x14ac:dyDescent="0.25">
      <c r="A90" s="7" t="s">
        <v>708</v>
      </c>
      <c r="B90" s="7" t="s">
        <v>1726</v>
      </c>
      <c r="C90" s="8">
        <v>41529.375</v>
      </c>
      <c r="D90" s="32" t="s">
        <v>52</v>
      </c>
      <c r="E90" s="32" t="str">
        <f t="shared" si="7"/>
        <v>Media</v>
      </c>
      <c r="F90" s="32">
        <f>VLOOKUP(E90&amp;WEEKDAY(C90,2),Hoja3!A:B,2,FALSE)*24</f>
        <v>120</v>
      </c>
      <c r="G90" s="59">
        <v>41534.375</v>
      </c>
      <c r="H90" s="59">
        <v>41529.375</v>
      </c>
      <c r="I90" s="8">
        <v>41533.333333333336</v>
      </c>
      <c r="J90" s="8" t="str">
        <f t="shared" ca="1" si="8"/>
        <v>Resuelto a Tiempo</v>
      </c>
      <c r="K90" t="s">
        <v>1728</v>
      </c>
    </row>
    <row r="91" spans="1:11" x14ac:dyDescent="0.25">
      <c r="A91" s="7" t="s">
        <v>710</v>
      </c>
      <c r="B91" s="7" t="s">
        <v>1726</v>
      </c>
      <c r="C91" s="8">
        <v>41528.291666666664</v>
      </c>
      <c r="D91" s="32" t="s">
        <v>52</v>
      </c>
      <c r="E91" s="32" t="str">
        <f t="shared" si="7"/>
        <v>Media</v>
      </c>
      <c r="F91" s="32">
        <f>VLOOKUP(E91&amp;WEEKDAY(C91,2),Hoja3!A:B,2,FALSE)*24</f>
        <v>120</v>
      </c>
      <c r="G91" s="59">
        <v>41533.416666666664</v>
      </c>
      <c r="H91" s="59">
        <v>41528.291666666664</v>
      </c>
      <c r="I91" s="8">
        <v>41529.604166666664</v>
      </c>
      <c r="J91" s="8" t="str">
        <f t="shared" ca="1" si="8"/>
        <v>Resuelto a Tiempo</v>
      </c>
      <c r="K91" t="s">
        <v>1728</v>
      </c>
    </row>
    <row r="92" spans="1:11" x14ac:dyDescent="0.25">
      <c r="A92" s="7" t="s">
        <v>711</v>
      </c>
      <c r="B92" s="7" t="s">
        <v>1726</v>
      </c>
      <c r="C92" s="8">
        <v>41529.458333333336</v>
      </c>
      <c r="D92" s="32" t="s">
        <v>513</v>
      </c>
      <c r="E92" s="32" t="str">
        <f t="shared" si="7"/>
        <v>Baja</v>
      </c>
      <c r="F92" s="32">
        <f>VLOOKUP(E92&amp;WEEKDAY(C92,2),Hoja3!A:B,2,FALSE)*24</f>
        <v>1056</v>
      </c>
      <c r="G92" s="59">
        <v>41547.416666666664</v>
      </c>
      <c r="H92" s="59">
        <v>41529.416666666664</v>
      </c>
      <c r="I92" s="8">
        <v>41541.44027777778</v>
      </c>
      <c r="J92" s="8" t="str">
        <f t="shared" ca="1" si="8"/>
        <v>Resuelto a Tiempo</v>
      </c>
      <c r="K92" t="s">
        <v>1138</v>
      </c>
    </row>
    <row r="93" spans="1:11" x14ac:dyDescent="0.25">
      <c r="A93" s="3" t="s">
        <v>712</v>
      </c>
      <c r="B93" s="7" t="s">
        <v>1726</v>
      </c>
      <c r="C93" s="4">
        <v>41529.458333333336</v>
      </c>
      <c r="D93" s="35" t="s">
        <v>10</v>
      </c>
      <c r="E93" s="35" t="s">
        <v>52</v>
      </c>
      <c r="F93" s="35">
        <f>VLOOKUP(E93&amp;WEEKDAY(C93,2),Hoja3!A:B,2,FALSE)*24</f>
        <v>120</v>
      </c>
      <c r="G93" s="63">
        <v>41534.416666666664</v>
      </c>
      <c r="H93" s="63">
        <v>41529.416666666664</v>
      </c>
      <c r="I93" s="4">
        <v>41533.416666666664</v>
      </c>
      <c r="J93" s="4" t="str">
        <f t="shared" ca="1" si="8"/>
        <v>Resuelto a Tiempo</v>
      </c>
      <c r="K93" t="s">
        <v>1734</v>
      </c>
    </row>
    <row r="94" spans="1:11" x14ac:dyDescent="0.25">
      <c r="A94" s="7" t="s">
        <v>714</v>
      </c>
      <c r="B94" s="7" t="s">
        <v>1726</v>
      </c>
      <c r="C94" s="8">
        <v>41529.458333333336</v>
      </c>
      <c r="D94" s="32" t="s">
        <v>52</v>
      </c>
      <c r="E94" s="32" t="str">
        <f t="shared" ref="E94:E100" si="9">D94</f>
        <v>Media</v>
      </c>
      <c r="F94" s="32">
        <f>VLOOKUP(E94&amp;WEEKDAY(C94,2),Hoja3!A:B,2,FALSE)*24</f>
        <v>120</v>
      </c>
      <c r="G94" s="59">
        <v>41533.458333333336</v>
      </c>
      <c r="H94" s="59">
        <v>41529.416666666664</v>
      </c>
      <c r="I94" s="8">
        <v>41533.427083333336</v>
      </c>
      <c r="J94" s="7" t="str">
        <f t="shared" ca="1" si="8"/>
        <v>Resuelto a Tiempo</v>
      </c>
      <c r="K94" t="s">
        <v>1141</v>
      </c>
    </row>
    <row r="95" spans="1:11" x14ac:dyDescent="0.25">
      <c r="A95" s="7" t="s">
        <v>717</v>
      </c>
      <c r="B95" s="7" t="s">
        <v>1726</v>
      </c>
      <c r="C95" s="8">
        <v>41530.458333333336</v>
      </c>
      <c r="D95" s="32" t="s">
        <v>52</v>
      </c>
      <c r="E95" s="32" t="str">
        <f t="shared" si="9"/>
        <v>Media</v>
      </c>
      <c r="F95" s="32">
        <f>VLOOKUP(E95&amp;WEEKDAY(C95,2),Hoja3!A:B,2,FALSE)*24</f>
        <v>120</v>
      </c>
      <c r="G95" s="59">
        <v>41535.458333333336</v>
      </c>
      <c r="H95" s="59">
        <v>41528.458333333336</v>
      </c>
      <c r="I95" s="8">
        <v>41530.673611111109</v>
      </c>
      <c r="J95" s="8" t="str">
        <f t="shared" ca="1" si="8"/>
        <v>Resuelto a Tiempo</v>
      </c>
      <c r="K95" t="s">
        <v>1728</v>
      </c>
    </row>
    <row r="96" spans="1:11" x14ac:dyDescent="0.25">
      <c r="A96" s="7" t="s">
        <v>715</v>
      </c>
      <c r="B96" s="7" t="s">
        <v>1726</v>
      </c>
      <c r="C96" s="8">
        <v>41530.458333333336</v>
      </c>
      <c r="D96" s="32" t="s">
        <v>52</v>
      </c>
      <c r="E96" s="32" t="str">
        <f t="shared" si="9"/>
        <v>Media</v>
      </c>
      <c r="F96" s="32">
        <f>VLOOKUP(E96&amp;WEEKDAY(C96,2),Hoja3!A:B,2,FALSE)*24</f>
        <v>120</v>
      </c>
      <c r="G96" s="59">
        <v>41535.458333333336</v>
      </c>
      <c r="H96" s="59">
        <v>41528.458333333336</v>
      </c>
      <c r="I96" s="8">
        <v>41697.4375</v>
      </c>
      <c r="J96" s="7" t="s">
        <v>1113</v>
      </c>
      <c r="K96" t="s">
        <v>1728</v>
      </c>
    </row>
    <row r="97" spans="1:11" x14ac:dyDescent="0.25">
      <c r="A97" s="7" t="s">
        <v>764</v>
      </c>
      <c r="B97" s="7" t="s">
        <v>1726</v>
      </c>
      <c r="C97" s="8">
        <v>41540.607638888891</v>
      </c>
      <c r="D97" s="32" t="s">
        <v>52</v>
      </c>
      <c r="E97" s="32" t="str">
        <f t="shared" si="9"/>
        <v>Media</v>
      </c>
      <c r="F97" s="32">
        <f>VLOOKUP(E97&amp;WEEKDAY(C97,2),Hoja3!A:B,2,FALSE)*24</f>
        <v>72</v>
      </c>
      <c r="G97" s="59">
        <v>41543.604166666664</v>
      </c>
      <c r="H97" s="59">
        <v>41540.604166666664</v>
      </c>
      <c r="I97" s="8">
        <v>41543.388888888891</v>
      </c>
      <c r="J97" s="8" t="str">
        <f t="shared" ref="J97:J114" ca="1" si="10">IF(I97="",IF(NOW()&gt;G97,"Retrasado","Pendiente"),IF(I97&lt;G97,"Resuelto a Tiempo","Resuelto NO a Tiempo"))</f>
        <v>Resuelto a Tiempo</v>
      </c>
      <c r="K97" t="s">
        <v>1138</v>
      </c>
    </row>
    <row r="98" spans="1:11" x14ac:dyDescent="0.25">
      <c r="A98" s="7" t="s">
        <v>718</v>
      </c>
      <c r="B98" s="7" t="s">
        <v>1726</v>
      </c>
      <c r="C98" s="8">
        <v>41530.583333333336</v>
      </c>
      <c r="D98" s="32" t="s">
        <v>10</v>
      </c>
      <c r="E98" s="32" t="str">
        <f t="shared" si="9"/>
        <v>Alta</v>
      </c>
      <c r="F98" s="32">
        <f>VLOOKUP(E98&amp;WEEKDAY(C98,2),Hoja3!A:B,2,FALSE)*24</f>
        <v>24</v>
      </c>
      <c r="G98" s="59">
        <v>41531.583333333336</v>
      </c>
      <c r="H98" s="59">
        <v>41530.583333333336</v>
      </c>
      <c r="I98" s="8">
        <v>41530.708333333336</v>
      </c>
      <c r="J98" s="8" t="str">
        <f t="shared" ca="1" si="10"/>
        <v>Resuelto a Tiempo</v>
      </c>
      <c r="K98" t="s">
        <v>1728</v>
      </c>
    </row>
    <row r="99" spans="1:11" x14ac:dyDescent="0.25">
      <c r="A99" s="3" t="s">
        <v>719</v>
      </c>
      <c r="B99" s="7" t="s">
        <v>1726</v>
      </c>
      <c r="C99" s="4">
        <v>41530.583333333336</v>
      </c>
      <c r="D99" s="35" t="s">
        <v>52</v>
      </c>
      <c r="E99" s="35" t="str">
        <f t="shared" si="9"/>
        <v>Media</v>
      </c>
      <c r="F99" s="35">
        <f>VLOOKUP(E99&amp;WEEKDAY(C99,2),Hoja3!A:B,2,FALSE)*24</f>
        <v>120</v>
      </c>
      <c r="G99" s="63">
        <v>41535.583333333336</v>
      </c>
      <c r="H99" s="63">
        <v>41530.583333333336</v>
      </c>
      <c r="I99" s="4">
        <v>41533.625</v>
      </c>
      <c r="J99" s="4" t="str">
        <f t="shared" ca="1" si="10"/>
        <v>Resuelto a Tiempo</v>
      </c>
      <c r="K99" t="s">
        <v>1140</v>
      </c>
    </row>
    <row r="100" spans="1:11" x14ac:dyDescent="0.25">
      <c r="A100" s="7" t="s">
        <v>720</v>
      </c>
      <c r="B100" s="7" t="s">
        <v>1726</v>
      </c>
      <c r="C100" s="8">
        <v>41533.333333333336</v>
      </c>
      <c r="D100" s="32" t="s">
        <v>52</v>
      </c>
      <c r="E100" s="32" t="str">
        <f t="shared" si="9"/>
        <v>Media</v>
      </c>
      <c r="F100" s="32">
        <f>VLOOKUP(E100&amp;WEEKDAY(C100,2),Hoja3!A:B,2,FALSE)*24</f>
        <v>72</v>
      </c>
      <c r="G100" s="59">
        <v>41536.333333333336</v>
      </c>
      <c r="H100" s="59">
        <v>41533.333333333336</v>
      </c>
      <c r="I100" s="8">
        <v>41533.473611111112</v>
      </c>
      <c r="J100" s="8" t="str">
        <f t="shared" ca="1" si="10"/>
        <v>Resuelto a Tiempo</v>
      </c>
      <c r="K100" t="s">
        <v>1734</v>
      </c>
    </row>
    <row r="101" spans="1:11" x14ac:dyDescent="0.25">
      <c r="A101" s="7" t="s">
        <v>722</v>
      </c>
      <c r="B101" s="7" t="s">
        <v>1726</v>
      </c>
      <c r="C101" s="8">
        <v>41533.333333333336</v>
      </c>
      <c r="D101" s="32" t="s">
        <v>10</v>
      </c>
      <c r="E101" s="32" t="s">
        <v>10</v>
      </c>
      <c r="F101" s="32">
        <f>VLOOKUP(E101&amp;WEEKDAY(C101,2),Hoja3!A:B,2,FALSE)*24</f>
        <v>24</v>
      </c>
      <c r="G101" s="59">
        <v>41536.333333333336</v>
      </c>
      <c r="H101" s="59">
        <v>41533.333333333336</v>
      </c>
      <c r="I101" s="8">
        <v>41533.472222222219</v>
      </c>
      <c r="J101" s="8" t="str">
        <f t="shared" ca="1" si="10"/>
        <v>Resuelto a Tiempo</v>
      </c>
      <c r="K101" t="s">
        <v>1734</v>
      </c>
    </row>
    <row r="102" spans="1:11" x14ac:dyDescent="0.25">
      <c r="A102" s="7" t="s">
        <v>723</v>
      </c>
      <c r="B102" s="7" t="s">
        <v>1726</v>
      </c>
      <c r="C102" s="8">
        <v>41533.333333333336</v>
      </c>
      <c r="D102" s="32" t="s">
        <v>52</v>
      </c>
      <c r="E102" s="32" t="str">
        <f t="shared" ref="E102:E133" si="11">D102</f>
        <v>Media</v>
      </c>
      <c r="F102" s="32">
        <f>VLOOKUP(E102&amp;WEEKDAY(C102,2),Hoja3!A:B,2,FALSE)*24</f>
        <v>72</v>
      </c>
      <c r="G102" s="59">
        <v>41536.333333333336</v>
      </c>
      <c r="H102" s="59">
        <v>41533.333333333336</v>
      </c>
      <c r="I102" s="8">
        <v>41533.498611111114</v>
      </c>
      <c r="J102" s="8" t="str">
        <f t="shared" ca="1" si="10"/>
        <v>Resuelto a Tiempo</v>
      </c>
      <c r="K102" t="s">
        <v>1728</v>
      </c>
    </row>
    <row r="103" spans="1:11" x14ac:dyDescent="0.25">
      <c r="A103" s="7" t="s">
        <v>724</v>
      </c>
      <c r="B103" s="7" t="s">
        <v>1726</v>
      </c>
      <c r="C103" s="8">
        <v>41533.333333333336</v>
      </c>
      <c r="D103" s="32" t="s">
        <v>52</v>
      </c>
      <c r="E103" s="32" t="str">
        <f t="shared" si="11"/>
        <v>Media</v>
      </c>
      <c r="F103" s="32">
        <f>VLOOKUP(E103&amp;WEEKDAY(C103,2),Hoja3!A:B,2,FALSE)*24</f>
        <v>72</v>
      </c>
      <c r="G103" s="59">
        <v>41536.333333333336</v>
      </c>
      <c r="H103" s="59">
        <v>41533.333333333336</v>
      </c>
      <c r="I103" s="8">
        <v>41533.504861111112</v>
      </c>
      <c r="J103" s="8" t="str">
        <f t="shared" ca="1" si="10"/>
        <v>Resuelto a Tiempo</v>
      </c>
      <c r="K103" t="s">
        <v>1728</v>
      </c>
    </row>
    <row r="104" spans="1:11" x14ac:dyDescent="0.25">
      <c r="A104" s="7" t="s">
        <v>725</v>
      </c>
      <c r="B104" s="7" t="s">
        <v>1726</v>
      </c>
      <c r="C104" s="8">
        <v>41533.333333333336</v>
      </c>
      <c r="D104" s="32" t="s">
        <v>52</v>
      </c>
      <c r="E104" s="32" t="str">
        <f t="shared" si="11"/>
        <v>Media</v>
      </c>
      <c r="F104" s="32">
        <f>VLOOKUP(E104&amp;WEEKDAY(C104,2),Hoja3!A:B,2,FALSE)*24</f>
        <v>72</v>
      </c>
      <c r="G104" s="59">
        <v>41536.333333333336</v>
      </c>
      <c r="H104" s="59">
        <v>41533.333333333336</v>
      </c>
      <c r="I104" s="8">
        <v>41533.540277777778</v>
      </c>
      <c r="J104" s="8" t="str">
        <f t="shared" ca="1" si="10"/>
        <v>Resuelto a Tiempo</v>
      </c>
      <c r="K104" t="s">
        <v>1728</v>
      </c>
    </row>
    <row r="105" spans="1:11" x14ac:dyDescent="0.25">
      <c r="A105" s="7" t="s">
        <v>726</v>
      </c>
      <c r="B105" s="7" t="s">
        <v>1726</v>
      </c>
      <c r="C105" s="8">
        <v>41533.333333333336</v>
      </c>
      <c r="D105" s="32" t="s">
        <v>52</v>
      </c>
      <c r="E105" s="32" t="str">
        <f t="shared" si="11"/>
        <v>Media</v>
      </c>
      <c r="F105" s="32">
        <f>VLOOKUP(E105&amp;WEEKDAY(C105,2),Hoja3!A:B,2,FALSE)*24</f>
        <v>72</v>
      </c>
      <c r="G105" s="59">
        <v>41536.333333333336</v>
      </c>
      <c r="H105" s="59">
        <v>41533.333333333336</v>
      </c>
      <c r="I105" s="8">
        <v>41533.561111111114</v>
      </c>
      <c r="J105" s="8" t="str">
        <f t="shared" ca="1" si="10"/>
        <v>Resuelto a Tiempo</v>
      </c>
      <c r="K105" t="s">
        <v>1728</v>
      </c>
    </row>
    <row r="106" spans="1:11" x14ac:dyDescent="0.25">
      <c r="A106" s="7" t="s">
        <v>727</v>
      </c>
      <c r="B106" s="7" t="s">
        <v>1726</v>
      </c>
      <c r="C106" s="8">
        <v>41533.375</v>
      </c>
      <c r="D106" s="32" t="s">
        <v>52</v>
      </c>
      <c r="E106" s="32" t="str">
        <f t="shared" si="11"/>
        <v>Media</v>
      </c>
      <c r="F106" s="32">
        <f>VLOOKUP(E106&amp;WEEKDAY(C106,2),Hoja3!A:B,2,FALSE)*24</f>
        <v>72</v>
      </c>
      <c r="G106" s="59">
        <v>41536.375</v>
      </c>
      <c r="H106" s="59">
        <v>41533.375</v>
      </c>
      <c r="I106" s="8">
        <v>41533.614583333336</v>
      </c>
      <c r="J106" s="8" t="str">
        <f t="shared" ca="1" si="10"/>
        <v>Resuelto a Tiempo</v>
      </c>
      <c r="K106" t="s">
        <v>1728</v>
      </c>
    </row>
    <row r="107" spans="1:11" x14ac:dyDescent="0.25">
      <c r="A107" s="7" t="s">
        <v>732</v>
      </c>
      <c r="B107" s="7" t="s">
        <v>1726</v>
      </c>
      <c r="C107" s="8">
        <v>41533.458333333336</v>
      </c>
      <c r="D107" s="32" t="s">
        <v>10</v>
      </c>
      <c r="E107" s="32" t="str">
        <f t="shared" si="11"/>
        <v>Alta</v>
      </c>
      <c r="F107" s="32">
        <f>VLOOKUP(E107&amp;WEEKDAY(C107,2),Hoja3!A:B,2,FALSE)*24</f>
        <v>24</v>
      </c>
      <c r="G107" s="59">
        <v>41536.458333333336</v>
      </c>
      <c r="H107" s="59">
        <v>41533.458333333336</v>
      </c>
      <c r="I107" s="8">
        <v>41533.631944444445</v>
      </c>
      <c r="J107" s="8" t="str">
        <f t="shared" ca="1" si="10"/>
        <v>Resuelto a Tiempo</v>
      </c>
      <c r="K107" t="s">
        <v>1734</v>
      </c>
    </row>
    <row r="108" spans="1:11" x14ac:dyDescent="0.25">
      <c r="A108" s="7" t="s">
        <v>735</v>
      </c>
      <c r="B108" s="7" t="s">
        <v>1726</v>
      </c>
      <c r="C108" s="8">
        <v>41533.625</v>
      </c>
      <c r="D108" s="32" t="s">
        <v>52</v>
      </c>
      <c r="E108" s="32" t="str">
        <f t="shared" si="11"/>
        <v>Media</v>
      </c>
      <c r="F108" s="32">
        <f>VLOOKUP(E108&amp;WEEKDAY(C108,2),Hoja3!A:B,2,FALSE)*24</f>
        <v>72</v>
      </c>
      <c r="G108" s="59">
        <v>41536.625</v>
      </c>
      <c r="H108" s="59">
        <v>41533.625</v>
      </c>
      <c r="I108" s="8">
        <v>41533.694444444445</v>
      </c>
      <c r="J108" s="8" t="str">
        <f t="shared" ca="1" si="10"/>
        <v>Resuelto a Tiempo</v>
      </c>
      <c r="K108" t="s">
        <v>1728</v>
      </c>
    </row>
    <row r="109" spans="1:11" x14ac:dyDescent="0.25">
      <c r="A109" s="7" t="s">
        <v>737</v>
      </c>
      <c r="B109" s="7" t="s">
        <v>1726</v>
      </c>
      <c r="C109" s="8">
        <v>41534.458333333336</v>
      </c>
      <c r="D109" s="32" t="s">
        <v>52</v>
      </c>
      <c r="E109" s="32" t="str">
        <f t="shared" si="11"/>
        <v>Media</v>
      </c>
      <c r="F109" s="32">
        <f>VLOOKUP(E109&amp;WEEKDAY(C109,2),Hoja3!A:B,2,FALSE)*24</f>
        <v>72</v>
      </c>
      <c r="G109" s="59">
        <v>41537.458333333336</v>
      </c>
      <c r="H109" s="59">
        <v>41534.458333333336</v>
      </c>
      <c r="I109" s="8">
        <v>41533.611111111109</v>
      </c>
      <c r="J109" s="8" t="str">
        <f t="shared" ca="1" si="10"/>
        <v>Resuelto a Tiempo</v>
      </c>
      <c r="K109" t="s">
        <v>1728</v>
      </c>
    </row>
    <row r="110" spans="1:11" x14ac:dyDescent="0.25">
      <c r="A110" s="7" t="s">
        <v>738</v>
      </c>
      <c r="B110" s="7" t="s">
        <v>1726</v>
      </c>
      <c r="C110" s="8">
        <v>41534.458333333336</v>
      </c>
      <c r="D110" s="32" t="s">
        <v>52</v>
      </c>
      <c r="E110" s="32" t="str">
        <f t="shared" si="11"/>
        <v>Media</v>
      </c>
      <c r="F110" s="32">
        <f>VLOOKUP(E110&amp;WEEKDAY(C110,2),Hoja3!A:B,2,FALSE)*24</f>
        <v>72</v>
      </c>
      <c r="G110" s="59">
        <v>41535.458333333336</v>
      </c>
      <c r="H110" s="59">
        <v>41534.458333333336</v>
      </c>
      <c r="I110" s="8">
        <v>41534.636111111111</v>
      </c>
      <c r="J110" s="8" t="str">
        <f t="shared" ca="1" si="10"/>
        <v>Resuelto a Tiempo</v>
      </c>
      <c r="K110" t="s">
        <v>1729</v>
      </c>
    </row>
    <row r="111" spans="1:11" x14ac:dyDescent="0.25">
      <c r="A111" s="7" t="s">
        <v>739</v>
      </c>
      <c r="B111" s="7" t="s">
        <v>1726</v>
      </c>
      <c r="C111" s="8">
        <v>41534.458333333336</v>
      </c>
      <c r="D111" s="32" t="s">
        <v>52</v>
      </c>
      <c r="E111" s="32" t="str">
        <f t="shared" si="11"/>
        <v>Media</v>
      </c>
      <c r="F111" s="32">
        <f>VLOOKUP(E111&amp;WEEKDAY(C111,2),Hoja3!A:B,2,FALSE)*24</f>
        <v>72</v>
      </c>
      <c r="G111" s="59">
        <v>41535.458333333336</v>
      </c>
      <c r="H111" s="59">
        <v>41534.458333333336</v>
      </c>
      <c r="I111" s="8">
        <v>41534.625</v>
      </c>
      <c r="J111" s="8" t="str">
        <f t="shared" ca="1" si="10"/>
        <v>Resuelto a Tiempo</v>
      </c>
      <c r="K111" t="s">
        <v>1729</v>
      </c>
    </row>
    <row r="112" spans="1:11" x14ac:dyDescent="0.25">
      <c r="A112" s="7" t="s">
        <v>741</v>
      </c>
      <c r="B112" s="7" t="s">
        <v>1726</v>
      </c>
      <c r="C112" s="8">
        <v>41534.458333333336</v>
      </c>
      <c r="D112" s="32" t="s">
        <v>10</v>
      </c>
      <c r="E112" s="32" t="str">
        <f t="shared" si="11"/>
        <v>Alta</v>
      </c>
      <c r="F112" s="32">
        <f>VLOOKUP(E112&amp;WEEKDAY(C112,2),Hoja3!A:B,2,FALSE)*24</f>
        <v>24</v>
      </c>
      <c r="G112" s="59">
        <v>41542.583333333336</v>
      </c>
      <c r="H112" s="59">
        <v>41534.541666666664</v>
      </c>
      <c r="I112" s="11">
        <v>41576.553472222222</v>
      </c>
      <c r="J112" s="8" t="str">
        <f t="shared" ca="1" si="10"/>
        <v>Resuelto NO a Tiempo</v>
      </c>
      <c r="K112" t="s">
        <v>1141</v>
      </c>
    </row>
    <row r="113" spans="1:11" x14ac:dyDescent="0.25">
      <c r="A113" s="7" t="s">
        <v>742</v>
      </c>
      <c r="B113" s="7" t="s">
        <v>1726</v>
      </c>
      <c r="C113" s="8">
        <v>41534.625</v>
      </c>
      <c r="D113" s="32" t="s">
        <v>52</v>
      </c>
      <c r="E113" s="32" t="str">
        <f t="shared" si="11"/>
        <v>Media</v>
      </c>
      <c r="F113" s="32">
        <f>VLOOKUP(E113&amp;WEEKDAY(C113,2),Hoja3!A:B,2,FALSE)*24</f>
        <v>72</v>
      </c>
      <c r="G113" s="59">
        <v>41537.625</v>
      </c>
      <c r="H113" s="59">
        <v>41534.458333333336</v>
      </c>
      <c r="I113" s="8">
        <v>41534.673611111109</v>
      </c>
      <c r="J113" s="8" t="str">
        <f t="shared" ca="1" si="10"/>
        <v>Resuelto a Tiempo</v>
      </c>
      <c r="K113" t="s">
        <v>1728</v>
      </c>
    </row>
    <row r="114" spans="1:11" x14ac:dyDescent="0.25">
      <c r="A114" s="7" t="s">
        <v>744</v>
      </c>
      <c r="B114" s="7" t="s">
        <v>1726</v>
      </c>
      <c r="C114" s="8">
        <v>41535.375</v>
      </c>
      <c r="D114" s="32" t="s">
        <v>52</v>
      </c>
      <c r="E114" s="32" t="str">
        <f t="shared" si="11"/>
        <v>Media</v>
      </c>
      <c r="F114" s="32">
        <f>VLOOKUP(E114&amp;WEEKDAY(C114,2),Hoja3!A:B,2,FALSE)*24</f>
        <v>120</v>
      </c>
      <c r="G114" s="59">
        <v>41540.375</v>
      </c>
      <c r="H114" s="59">
        <v>41535.375</v>
      </c>
      <c r="I114" s="8">
        <v>41535.410416666666</v>
      </c>
      <c r="J114" s="8" t="str">
        <f t="shared" ca="1" si="10"/>
        <v>Resuelto a Tiempo</v>
      </c>
      <c r="K114" t="s">
        <v>1728</v>
      </c>
    </row>
    <row r="115" spans="1:11" x14ac:dyDescent="0.25">
      <c r="A115" s="3" t="s">
        <v>745</v>
      </c>
      <c r="B115" s="7" t="s">
        <v>1726</v>
      </c>
      <c r="C115" s="4">
        <v>41535.458333333336</v>
      </c>
      <c r="D115" s="35" t="s">
        <v>10</v>
      </c>
      <c r="E115" s="35" t="str">
        <f t="shared" si="11"/>
        <v>Alta</v>
      </c>
      <c r="F115" s="35">
        <f>VLOOKUP(E115&amp;WEEKDAY(C115,2),Hoja3!A:B,2,FALSE)*24</f>
        <v>24</v>
      </c>
      <c r="G115" s="63">
        <v>41536.458333333336</v>
      </c>
      <c r="H115" s="63">
        <v>41535.458333333336</v>
      </c>
      <c r="I115" s="4">
        <v>41548.416666666664</v>
      </c>
      <c r="J115" s="4" t="s">
        <v>975</v>
      </c>
      <c r="K115" t="s">
        <v>1731</v>
      </c>
    </row>
    <row r="116" spans="1:11" x14ac:dyDescent="0.25">
      <c r="A116" s="7" t="s">
        <v>746</v>
      </c>
      <c r="B116" s="7" t="s">
        <v>1726</v>
      </c>
      <c r="C116" s="8">
        <v>41535.625</v>
      </c>
      <c r="D116" s="32" t="s">
        <v>52</v>
      </c>
      <c r="E116" s="32" t="str">
        <f t="shared" si="11"/>
        <v>Media</v>
      </c>
      <c r="F116" s="32">
        <f>VLOOKUP(E116&amp;WEEKDAY(C116,2),Hoja3!A:B,2,FALSE)*24</f>
        <v>120</v>
      </c>
      <c r="G116" s="59">
        <v>41540.625</v>
      </c>
      <c r="H116" s="59">
        <v>41535.625</v>
      </c>
      <c r="I116" s="8">
        <v>41535.690972222219</v>
      </c>
      <c r="J116" s="8" t="str">
        <f t="shared" ref="J116:J128" ca="1" si="12">IF(I116="",IF(NOW()&gt;G116,"Retrasado","Pendiente"),IF(I116&lt;G116,"Resuelto a Tiempo","Resuelto NO a Tiempo"))</f>
        <v>Resuelto a Tiempo</v>
      </c>
      <c r="K116" t="s">
        <v>1728</v>
      </c>
    </row>
    <row r="117" spans="1:11" x14ac:dyDescent="0.25">
      <c r="A117" s="7" t="s">
        <v>749</v>
      </c>
      <c r="B117" s="7" t="s">
        <v>1726</v>
      </c>
      <c r="C117" s="8">
        <v>41535.625</v>
      </c>
      <c r="D117" s="32" t="s">
        <v>52</v>
      </c>
      <c r="E117" s="32" t="str">
        <f t="shared" si="11"/>
        <v>Media</v>
      </c>
      <c r="F117" s="32">
        <f>VLOOKUP(E117&amp;WEEKDAY(C117,2),Hoja3!A:B,2,FALSE)*24</f>
        <v>120</v>
      </c>
      <c r="G117" s="59">
        <v>41540.625</v>
      </c>
      <c r="H117" s="59">
        <v>41535.625</v>
      </c>
      <c r="I117" s="8">
        <v>41535.734722222223</v>
      </c>
      <c r="J117" s="8" t="str">
        <f t="shared" ca="1" si="12"/>
        <v>Resuelto a Tiempo</v>
      </c>
      <c r="K117" t="s">
        <v>1734</v>
      </c>
    </row>
    <row r="118" spans="1:11" x14ac:dyDescent="0.25">
      <c r="A118" s="7" t="s">
        <v>750</v>
      </c>
      <c r="B118" s="7" t="s">
        <v>1726</v>
      </c>
      <c r="C118" s="8">
        <v>41536.333333333336</v>
      </c>
      <c r="D118" s="32" t="s">
        <v>10</v>
      </c>
      <c r="E118" s="32" t="str">
        <f t="shared" si="11"/>
        <v>Alta</v>
      </c>
      <c r="F118" s="32">
        <f>VLOOKUP(E118&amp;WEEKDAY(C118,2),Hoja3!A:B,2,FALSE)*24</f>
        <v>24</v>
      </c>
      <c r="G118" s="59">
        <v>41537.333333333336</v>
      </c>
      <c r="H118" s="59">
        <v>41536.333333333336</v>
      </c>
      <c r="I118" s="8">
        <v>41536.475694444445</v>
      </c>
      <c r="J118" s="8" t="str">
        <f t="shared" ca="1" si="12"/>
        <v>Resuelto a Tiempo</v>
      </c>
      <c r="K118" t="s">
        <v>1731</v>
      </c>
    </row>
    <row r="119" spans="1:11" x14ac:dyDescent="0.25">
      <c r="A119" s="7" t="s">
        <v>751</v>
      </c>
      <c r="B119" s="7" t="s">
        <v>1726</v>
      </c>
      <c r="C119" s="8">
        <v>41536.333333333336</v>
      </c>
      <c r="D119" s="32" t="s">
        <v>10</v>
      </c>
      <c r="E119" s="32" t="str">
        <f t="shared" si="11"/>
        <v>Alta</v>
      </c>
      <c r="F119" s="32">
        <f>VLOOKUP(E119&amp;WEEKDAY(C119,2),Hoja3!A:B,2,FALSE)*24</f>
        <v>24</v>
      </c>
      <c r="G119" s="59">
        <v>41537.333333333336</v>
      </c>
      <c r="H119" s="59">
        <v>41536.333333333336</v>
      </c>
      <c r="I119" s="8">
        <v>41536.722222222219</v>
      </c>
      <c r="J119" s="8" t="str">
        <f t="shared" ca="1" si="12"/>
        <v>Resuelto a Tiempo</v>
      </c>
      <c r="K119" t="s">
        <v>1729</v>
      </c>
    </row>
    <row r="120" spans="1:11" x14ac:dyDescent="0.25">
      <c r="A120" s="7" t="s">
        <v>753</v>
      </c>
      <c r="B120" s="7" t="s">
        <v>1726</v>
      </c>
      <c r="C120" s="8">
        <v>41536.333333333336</v>
      </c>
      <c r="D120" s="32" t="s">
        <v>52</v>
      </c>
      <c r="E120" s="32" t="str">
        <f t="shared" si="11"/>
        <v>Media</v>
      </c>
      <c r="F120" s="32">
        <f>VLOOKUP(E120&amp;WEEKDAY(C120,2),Hoja3!A:B,2,FALSE)*24</f>
        <v>120</v>
      </c>
      <c r="G120" s="59">
        <v>41541.333333333336</v>
      </c>
      <c r="H120" s="59">
        <v>41536.333333333336</v>
      </c>
      <c r="I120" s="8">
        <v>41536.659722222219</v>
      </c>
      <c r="J120" s="8" t="str">
        <f t="shared" ca="1" si="12"/>
        <v>Resuelto a Tiempo</v>
      </c>
      <c r="K120" t="s">
        <v>1728</v>
      </c>
    </row>
    <row r="121" spans="1:11" x14ac:dyDescent="0.25">
      <c r="A121" s="7" t="s">
        <v>754</v>
      </c>
      <c r="B121" s="7" t="s">
        <v>1726</v>
      </c>
      <c r="C121" s="8">
        <v>41537.333333333336</v>
      </c>
      <c r="D121" s="32" t="s">
        <v>52</v>
      </c>
      <c r="E121" s="32" t="str">
        <f t="shared" si="11"/>
        <v>Media</v>
      </c>
      <c r="F121" s="32">
        <f>VLOOKUP(E121&amp;WEEKDAY(C121,2),Hoja3!A:B,2,FALSE)*24</f>
        <v>120</v>
      </c>
      <c r="G121" s="59">
        <v>41542.333333333336</v>
      </c>
      <c r="H121" s="59">
        <v>41537.333333333336</v>
      </c>
      <c r="I121" s="8">
        <v>41537.472222222219</v>
      </c>
      <c r="J121" s="8" t="str">
        <f t="shared" ca="1" si="12"/>
        <v>Resuelto a Tiempo</v>
      </c>
      <c r="K121" t="s">
        <v>1728</v>
      </c>
    </row>
    <row r="122" spans="1:11" x14ac:dyDescent="0.25">
      <c r="A122" s="7" t="s">
        <v>755</v>
      </c>
      <c r="B122" s="7" t="s">
        <v>1726</v>
      </c>
      <c r="C122" s="8">
        <v>41537.333333333336</v>
      </c>
      <c r="D122" s="32" t="s">
        <v>52</v>
      </c>
      <c r="E122" s="32" t="str">
        <f t="shared" si="11"/>
        <v>Media</v>
      </c>
      <c r="F122" s="32">
        <f>VLOOKUP(E122&amp;WEEKDAY(C122,2),Hoja3!A:B,2,FALSE)*24</f>
        <v>120</v>
      </c>
      <c r="G122" s="59">
        <v>41542.333333333336</v>
      </c>
      <c r="H122" s="59">
        <v>41537.333333333336</v>
      </c>
      <c r="I122" s="8">
        <v>41537.645833333336</v>
      </c>
      <c r="J122" s="7" t="str">
        <f t="shared" ca="1" si="12"/>
        <v>Resuelto a Tiempo</v>
      </c>
      <c r="K122" t="s">
        <v>1728</v>
      </c>
    </row>
    <row r="123" spans="1:11" x14ac:dyDescent="0.25">
      <c r="A123" s="7" t="s">
        <v>756</v>
      </c>
      <c r="B123" s="7" t="s">
        <v>1726</v>
      </c>
      <c r="C123" s="8">
        <v>41537.333333333336</v>
      </c>
      <c r="D123" s="32" t="s">
        <v>52</v>
      </c>
      <c r="E123" s="32" t="str">
        <f t="shared" si="11"/>
        <v>Media</v>
      </c>
      <c r="F123" s="32">
        <f>VLOOKUP(E123&amp;WEEKDAY(C123,2),Hoja3!A:B,2,FALSE)*24</f>
        <v>120</v>
      </c>
      <c r="G123" s="59">
        <v>41542.333333333336</v>
      </c>
      <c r="H123" s="59">
        <v>41537.333333333336</v>
      </c>
      <c r="I123" s="8">
        <v>41537.659722222219</v>
      </c>
      <c r="J123" s="8" t="str">
        <f t="shared" ca="1" si="12"/>
        <v>Resuelto a Tiempo</v>
      </c>
      <c r="K123" t="s">
        <v>1728</v>
      </c>
    </row>
    <row r="124" spans="1:11" x14ac:dyDescent="0.25">
      <c r="A124" s="7" t="s">
        <v>757</v>
      </c>
      <c r="B124" s="7" t="s">
        <v>1726</v>
      </c>
      <c r="C124" s="8">
        <v>41537.333333333336</v>
      </c>
      <c r="D124" s="32" t="s">
        <v>52</v>
      </c>
      <c r="E124" s="32" t="str">
        <f t="shared" si="11"/>
        <v>Media</v>
      </c>
      <c r="F124" s="32">
        <f>VLOOKUP(E124&amp;WEEKDAY(C124,2),Hoja3!A:B,2,FALSE)*24</f>
        <v>120</v>
      </c>
      <c r="G124" s="59">
        <v>41542.333333333336</v>
      </c>
      <c r="H124" s="59">
        <v>41537.333333333336</v>
      </c>
      <c r="I124" s="8">
        <v>41537.666666666664</v>
      </c>
      <c r="J124" s="8" t="str">
        <f t="shared" ca="1" si="12"/>
        <v>Resuelto a Tiempo</v>
      </c>
      <c r="K124" t="s">
        <v>1728</v>
      </c>
    </row>
    <row r="125" spans="1:11" x14ac:dyDescent="0.25">
      <c r="A125" s="7" t="s">
        <v>759</v>
      </c>
      <c r="B125" s="7" t="s">
        <v>1726</v>
      </c>
      <c r="C125" s="8">
        <v>41540.333333333336</v>
      </c>
      <c r="D125" s="32" t="s">
        <v>52</v>
      </c>
      <c r="E125" s="32" t="str">
        <f t="shared" si="11"/>
        <v>Media</v>
      </c>
      <c r="F125" s="32">
        <f>VLOOKUP(E125&amp;WEEKDAY(C125,2),Hoja3!A:B,2,FALSE)*24</f>
        <v>72</v>
      </c>
      <c r="G125" s="59">
        <v>41543.333333333336</v>
      </c>
      <c r="H125" s="59">
        <v>41540.333333333336</v>
      </c>
      <c r="I125" s="8">
        <v>41540.604166666664</v>
      </c>
      <c r="J125" s="8" t="str">
        <f t="shared" ca="1" si="12"/>
        <v>Resuelto a Tiempo</v>
      </c>
      <c r="K125" t="s">
        <v>1729</v>
      </c>
    </row>
    <row r="126" spans="1:11" x14ac:dyDescent="0.25">
      <c r="A126" s="7" t="s">
        <v>760</v>
      </c>
      <c r="B126" s="7" t="s">
        <v>1726</v>
      </c>
      <c r="C126" s="8">
        <v>41540.333333333336</v>
      </c>
      <c r="D126" s="32" t="s">
        <v>15</v>
      </c>
      <c r="E126" s="32" t="str">
        <f t="shared" si="11"/>
        <v>Emergencia</v>
      </c>
      <c r="F126" s="32">
        <f>VLOOKUP(E126&amp;WEEKDAY(C126,2),Hoja3!A:B,2,FALSE)*24</f>
        <v>4</v>
      </c>
      <c r="G126" s="59">
        <v>41543.333333333336</v>
      </c>
      <c r="H126" s="59">
        <v>41540.333333333336</v>
      </c>
      <c r="I126" s="8">
        <v>41540.541666666664</v>
      </c>
      <c r="J126" s="8" t="str">
        <f t="shared" ca="1" si="12"/>
        <v>Resuelto a Tiempo</v>
      </c>
      <c r="K126" t="s">
        <v>1728</v>
      </c>
    </row>
    <row r="127" spans="1:11" x14ac:dyDescent="0.25">
      <c r="A127" s="7" t="s">
        <v>762</v>
      </c>
      <c r="B127" s="7" t="s">
        <v>1726</v>
      </c>
      <c r="C127" s="8">
        <v>41540.416666666664</v>
      </c>
      <c r="D127" s="32" t="s">
        <v>52</v>
      </c>
      <c r="E127" s="32" t="str">
        <f t="shared" si="11"/>
        <v>Media</v>
      </c>
      <c r="F127" s="32">
        <f>VLOOKUP(E127&amp;WEEKDAY(C127,2),Hoja3!A:B,2,FALSE)*24</f>
        <v>72</v>
      </c>
      <c r="G127" s="59">
        <v>41543.416666666664</v>
      </c>
      <c r="H127" s="59">
        <v>41540.416666666664</v>
      </c>
      <c r="I127" s="8">
        <v>41540.555555555555</v>
      </c>
      <c r="J127" s="8" t="str">
        <f t="shared" ca="1" si="12"/>
        <v>Resuelto a Tiempo</v>
      </c>
      <c r="K127" t="s">
        <v>1728</v>
      </c>
    </row>
    <row r="128" spans="1:11" x14ac:dyDescent="0.25">
      <c r="A128" s="7" t="s">
        <v>763</v>
      </c>
      <c r="B128" s="7" t="s">
        <v>1726</v>
      </c>
      <c r="C128" s="8">
        <v>41540.416666666664</v>
      </c>
      <c r="D128" s="32" t="s">
        <v>52</v>
      </c>
      <c r="E128" s="32" t="str">
        <f t="shared" si="11"/>
        <v>Media</v>
      </c>
      <c r="F128" s="32">
        <f>VLOOKUP(E128&amp;WEEKDAY(C128,2),Hoja3!A:B,2,FALSE)*24</f>
        <v>72</v>
      </c>
      <c r="G128" s="59">
        <v>41543.416666666664</v>
      </c>
      <c r="H128" s="59">
        <v>41540.416666666664</v>
      </c>
      <c r="I128" s="8">
        <v>41540.625</v>
      </c>
      <c r="J128" s="8" t="str">
        <f t="shared" ca="1" si="12"/>
        <v>Resuelto a Tiempo</v>
      </c>
      <c r="K128" t="s">
        <v>1728</v>
      </c>
    </row>
    <row r="129" spans="1:11" x14ac:dyDescent="0.25">
      <c r="A129" s="7" t="s">
        <v>765</v>
      </c>
      <c r="B129" s="7" t="s">
        <v>1726</v>
      </c>
      <c r="C129" s="8">
        <v>41540.708333333336</v>
      </c>
      <c r="D129" s="32" t="s">
        <v>10</v>
      </c>
      <c r="E129" s="32" t="str">
        <f t="shared" si="11"/>
        <v>Alta</v>
      </c>
      <c r="F129" s="32">
        <f>VLOOKUP(E129&amp;WEEKDAY(C129,2),Hoja3!A:B,2,FALSE)*24</f>
        <v>24</v>
      </c>
      <c r="G129" s="59">
        <v>41541.708333333336</v>
      </c>
      <c r="H129" s="59">
        <v>41541.333333333336</v>
      </c>
      <c r="I129" s="8">
        <v>41547.541666666664</v>
      </c>
      <c r="J129" s="8" t="s">
        <v>975</v>
      </c>
      <c r="K129" t="s">
        <v>1728</v>
      </c>
    </row>
    <row r="130" spans="1:11" x14ac:dyDescent="0.25">
      <c r="A130" s="7" t="s">
        <v>768</v>
      </c>
      <c r="B130" s="7" t="s">
        <v>1726</v>
      </c>
      <c r="C130" s="8">
        <v>41541.375</v>
      </c>
      <c r="D130" s="32" t="s">
        <v>10</v>
      </c>
      <c r="E130" s="32" t="str">
        <f t="shared" si="11"/>
        <v>Alta</v>
      </c>
      <c r="F130" s="32">
        <f>VLOOKUP(E130&amp;WEEKDAY(C130,2),Hoja3!A:B,2,FALSE)*24</f>
        <v>24</v>
      </c>
      <c r="G130" s="59">
        <v>41542.333333333336</v>
      </c>
      <c r="H130" s="59">
        <v>41541.333333333336</v>
      </c>
      <c r="I130" s="8">
        <v>41541.5</v>
      </c>
      <c r="J130" s="7" t="s">
        <v>1113</v>
      </c>
      <c r="K130" t="s">
        <v>1729</v>
      </c>
    </row>
    <row r="131" spans="1:11" x14ac:dyDescent="0.25">
      <c r="A131" s="7" t="s">
        <v>769</v>
      </c>
      <c r="B131" s="7" t="s">
        <v>1726</v>
      </c>
      <c r="C131" s="8">
        <v>41541.416666666664</v>
      </c>
      <c r="D131" s="32" t="s">
        <v>52</v>
      </c>
      <c r="E131" s="32" t="str">
        <f t="shared" si="11"/>
        <v>Media</v>
      </c>
      <c r="F131" s="32">
        <f>VLOOKUP(E131&amp;WEEKDAY(C131,2),Hoja3!A:B,2,FALSE)*24</f>
        <v>72</v>
      </c>
      <c r="G131" s="59">
        <v>41544.416666666664</v>
      </c>
      <c r="H131" s="59">
        <v>41541.416666666664</v>
      </c>
      <c r="I131" s="8">
        <v>41541.645833333336</v>
      </c>
      <c r="J131" s="8" t="str">
        <f ca="1">IF(I131="",IF(NOW()&gt;G131,"Retrasado","Pendiente"),IF(I131&lt;G131,"Resuelto a Tiempo","Resuelto NO a Tiempo"))</f>
        <v>Resuelto a Tiempo</v>
      </c>
      <c r="K131" t="s">
        <v>1728</v>
      </c>
    </row>
    <row r="132" spans="1:11" x14ac:dyDescent="0.25">
      <c r="A132" s="7" t="s">
        <v>771</v>
      </c>
      <c r="B132" s="7" t="s">
        <v>1726</v>
      </c>
      <c r="C132" s="8">
        <v>41541.375</v>
      </c>
      <c r="D132" s="32" t="s">
        <v>513</v>
      </c>
      <c r="E132" s="32" t="str">
        <f t="shared" si="11"/>
        <v>Baja</v>
      </c>
      <c r="F132" s="32">
        <f>VLOOKUP(E132&amp;WEEKDAY(C132,2),Hoja3!A:B,2,FALSE)*24</f>
        <v>1056</v>
      </c>
      <c r="G132" s="59">
        <v>41548.333333333336</v>
      </c>
      <c r="H132" s="59">
        <v>41541.333333333336</v>
      </c>
      <c r="I132" s="8">
        <v>41542.458333333336</v>
      </c>
      <c r="J132" s="8" t="str">
        <f ca="1">IF(I132="",IF(NOW()&gt;G132,"Retrasado","Pendiente"),IF(I132&lt;G132,"Resuelto a Tiempo","Resuelto NO a Tiempo"))</f>
        <v>Resuelto a Tiempo</v>
      </c>
      <c r="K132" t="s">
        <v>1729</v>
      </c>
    </row>
    <row r="133" spans="1:11" x14ac:dyDescent="0.25">
      <c r="A133" s="7" t="s">
        <v>772</v>
      </c>
      <c r="B133" s="7" t="s">
        <v>1726</v>
      </c>
      <c r="C133" s="8">
        <v>41541.375</v>
      </c>
      <c r="D133" s="32" t="s">
        <v>513</v>
      </c>
      <c r="E133" s="32" t="str">
        <f t="shared" si="11"/>
        <v>Baja</v>
      </c>
      <c r="F133" s="32">
        <f>VLOOKUP(E133&amp;WEEKDAY(C133,2),Hoja3!A:B,2,FALSE)*24</f>
        <v>1056</v>
      </c>
      <c r="G133" s="59">
        <v>41548.333333333336</v>
      </c>
      <c r="H133" s="59">
        <v>41541.333333333336</v>
      </c>
      <c r="I133" s="8">
        <v>41542.458333333336</v>
      </c>
      <c r="J133" s="8" t="str">
        <f ca="1">IF(I133="",IF(NOW()&gt;G133,"Retrasado","Pendiente"),IF(I133&lt;G133,"Resuelto a Tiempo","Resuelto NO a Tiempo"))</f>
        <v>Resuelto a Tiempo</v>
      </c>
      <c r="K133" t="s">
        <v>1729</v>
      </c>
    </row>
    <row r="134" spans="1:11" x14ac:dyDescent="0.25">
      <c r="A134" s="3" t="s">
        <v>774</v>
      </c>
      <c r="B134" s="7" t="s">
        <v>1726</v>
      </c>
      <c r="C134" s="4">
        <v>41541.208333333336</v>
      </c>
      <c r="D134" s="35" t="s">
        <v>52</v>
      </c>
      <c r="E134" s="35" t="str">
        <f t="shared" ref="E134:E164" si="13">D134</f>
        <v>Media</v>
      </c>
      <c r="F134" s="35">
        <f>VLOOKUP(E134&amp;WEEKDAY(C134,2),Hoja3!A:B,2,FALSE)*24</f>
        <v>72</v>
      </c>
      <c r="G134" s="63">
        <v>41546.708333333336</v>
      </c>
      <c r="H134" s="63">
        <v>41542.333333333336</v>
      </c>
      <c r="I134" s="4">
        <v>41673.5625</v>
      </c>
      <c r="J134" s="3" t="s">
        <v>1113</v>
      </c>
      <c r="K134" t="s">
        <v>1141</v>
      </c>
    </row>
    <row r="135" spans="1:11" x14ac:dyDescent="0.25">
      <c r="A135" s="7" t="s">
        <v>776</v>
      </c>
      <c r="B135" s="7" t="s">
        <v>1726</v>
      </c>
      <c r="C135" s="8">
        <v>41542.333333333336</v>
      </c>
      <c r="D135" s="32" t="s">
        <v>52</v>
      </c>
      <c r="E135" s="32" t="str">
        <f t="shared" si="13"/>
        <v>Media</v>
      </c>
      <c r="F135" s="32">
        <f>VLOOKUP(E135&amp;WEEKDAY(C135,2),Hoja3!A:B,2,FALSE)*24</f>
        <v>120</v>
      </c>
      <c r="G135" s="59">
        <v>41547.333333333336</v>
      </c>
      <c r="H135" s="59">
        <v>41542.333333333336</v>
      </c>
      <c r="I135" s="8">
        <v>41542.625</v>
      </c>
      <c r="J135" s="8" t="str">
        <f t="shared" ref="J135:J150" ca="1" si="14">IF(I135="",IF(NOW()&gt;G135,"Retrasado","Pendiente"),IF(I135&lt;G135,"Resuelto a Tiempo","Resuelto NO a Tiempo"))</f>
        <v>Resuelto a Tiempo</v>
      </c>
      <c r="K135" t="s">
        <v>1728</v>
      </c>
    </row>
    <row r="136" spans="1:11" x14ac:dyDescent="0.25">
      <c r="A136" s="7" t="s">
        <v>777</v>
      </c>
      <c r="B136" s="7" t="s">
        <v>1726</v>
      </c>
      <c r="C136" s="8">
        <v>41542.333333333336</v>
      </c>
      <c r="D136" s="32" t="s">
        <v>52</v>
      </c>
      <c r="E136" s="32" t="str">
        <f t="shared" si="13"/>
        <v>Media</v>
      </c>
      <c r="F136" s="32">
        <f>VLOOKUP(E136&amp;WEEKDAY(C136,2),Hoja3!A:B,2,FALSE)*24</f>
        <v>120</v>
      </c>
      <c r="G136" s="59">
        <v>41547.333333333336</v>
      </c>
      <c r="H136" s="59">
        <v>41542.333333333336</v>
      </c>
      <c r="I136" s="8">
        <v>41542.625</v>
      </c>
      <c r="J136" s="8" t="str">
        <f t="shared" ca="1" si="14"/>
        <v>Resuelto a Tiempo</v>
      </c>
      <c r="K136" t="s">
        <v>1728</v>
      </c>
    </row>
    <row r="137" spans="1:11" x14ac:dyDescent="0.25">
      <c r="A137" s="7" t="s">
        <v>807</v>
      </c>
      <c r="B137" s="7" t="s">
        <v>1726</v>
      </c>
      <c r="C137" s="8">
        <v>41548.333333333336</v>
      </c>
      <c r="D137" s="32" t="s">
        <v>52</v>
      </c>
      <c r="E137" s="32" t="str">
        <f t="shared" si="13"/>
        <v>Media</v>
      </c>
      <c r="F137" s="32">
        <f>VLOOKUP(E137&amp;WEEKDAY(C137,2),Hoja3!A:B,2,FALSE)*24</f>
        <v>72</v>
      </c>
      <c r="G137" s="59">
        <v>41551.333333333336</v>
      </c>
      <c r="H137" s="59">
        <v>41548.333333333336</v>
      </c>
      <c r="I137" s="8">
        <v>41549.416666666664</v>
      </c>
      <c r="J137" s="8" t="str">
        <f t="shared" ca="1" si="14"/>
        <v>Resuelto a Tiempo</v>
      </c>
      <c r="K137" t="s">
        <v>1730</v>
      </c>
    </row>
    <row r="138" spans="1:11" x14ac:dyDescent="0.25">
      <c r="A138" s="7" t="s">
        <v>780</v>
      </c>
      <c r="B138" s="7" t="s">
        <v>1726</v>
      </c>
      <c r="C138" s="8">
        <v>41542.583333333336</v>
      </c>
      <c r="D138" s="32" t="s">
        <v>52</v>
      </c>
      <c r="E138" s="32" t="str">
        <f t="shared" si="13"/>
        <v>Media</v>
      </c>
      <c r="F138" s="32">
        <f>VLOOKUP(E138&amp;WEEKDAY(C138,2),Hoja3!A:B,2,FALSE)*24</f>
        <v>120</v>
      </c>
      <c r="G138" s="59">
        <v>41547.583333333336</v>
      </c>
      <c r="H138" s="59">
        <v>41542.583333333336</v>
      </c>
      <c r="I138" s="8">
        <v>41543.416666666664</v>
      </c>
      <c r="J138" s="8" t="str">
        <f t="shared" ca="1" si="14"/>
        <v>Resuelto a Tiempo</v>
      </c>
      <c r="K138" t="s">
        <v>1140</v>
      </c>
    </row>
    <row r="139" spans="1:11" x14ac:dyDescent="0.25">
      <c r="A139" s="7" t="s">
        <v>786</v>
      </c>
      <c r="B139" s="7" t="s">
        <v>1726</v>
      </c>
      <c r="C139" s="8">
        <v>41542.625</v>
      </c>
      <c r="D139" s="32" t="s">
        <v>52</v>
      </c>
      <c r="E139" s="32" t="str">
        <f t="shared" si="13"/>
        <v>Media</v>
      </c>
      <c r="F139" s="32">
        <f>VLOOKUP(E139&amp;WEEKDAY(C139,2),Hoja3!A:B,2,FALSE)*24</f>
        <v>120</v>
      </c>
      <c r="G139" s="59">
        <v>41547.625</v>
      </c>
      <c r="H139" s="59">
        <v>41542.625</v>
      </c>
      <c r="I139" s="8">
        <v>41543.46875</v>
      </c>
      <c r="J139" s="8" t="str">
        <f t="shared" ca="1" si="14"/>
        <v>Resuelto a Tiempo</v>
      </c>
      <c r="K139" t="s">
        <v>1728</v>
      </c>
    </row>
    <row r="140" spans="1:11" x14ac:dyDescent="0.25">
      <c r="A140" s="7" t="s">
        <v>785</v>
      </c>
      <c r="B140" s="7" t="s">
        <v>1726</v>
      </c>
      <c r="C140" s="8">
        <v>41542.625</v>
      </c>
      <c r="D140" s="32" t="s">
        <v>52</v>
      </c>
      <c r="E140" s="32" t="str">
        <f t="shared" si="13"/>
        <v>Media</v>
      </c>
      <c r="F140" s="32">
        <f>VLOOKUP(E140&amp;WEEKDAY(C140,2),Hoja3!A:B,2,FALSE)*24</f>
        <v>120</v>
      </c>
      <c r="G140" s="59">
        <v>41547.625</v>
      </c>
      <c r="H140" s="59">
        <v>41542.625</v>
      </c>
      <c r="I140" s="8">
        <v>41543.475694444445</v>
      </c>
      <c r="J140" s="8" t="str">
        <f t="shared" ca="1" si="14"/>
        <v>Resuelto a Tiempo</v>
      </c>
      <c r="K140" t="s">
        <v>1728</v>
      </c>
    </row>
    <row r="141" spans="1:11" x14ac:dyDescent="0.25">
      <c r="A141" s="7" t="s">
        <v>787</v>
      </c>
      <c r="B141" s="7" t="s">
        <v>1726</v>
      </c>
      <c r="C141" s="8">
        <v>41542.625</v>
      </c>
      <c r="D141" s="32" t="s">
        <v>52</v>
      </c>
      <c r="E141" s="32" t="str">
        <f t="shared" si="13"/>
        <v>Media</v>
      </c>
      <c r="F141" s="32">
        <f>VLOOKUP(E141&amp;WEEKDAY(C141,2),Hoja3!A:B,2,FALSE)*24</f>
        <v>120</v>
      </c>
      <c r="G141" s="59">
        <v>41547.625</v>
      </c>
      <c r="H141" s="59">
        <v>41542.625</v>
      </c>
      <c r="I141" s="8">
        <v>41543.496527777781</v>
      </c>
      <c r="J141" s="8" t="str">
        <f t="shared" ca="1" si="14"/>
        <v>Resuelto a Tiempo</v>
      </c>
      <c r="K141" t="s">
        <v>1728</v>
      </c>
    </row>
    <row r="142" spans="1:11" x14ac:dyDescent="0.25">
      <c r="A142" s="7" t="s">
        <v>788</v>
      </c>
      <c r="B142" s="7" t="s">
        <v>1726</v>
      </c>
      <c r="C142" s="8">
        <v>41543.333333333336</v>
      </c>
      <c r="D142" s="32" t="s">
        <v>52</v>
      </c>
      <c r="E142" s="32" t="str">
        <f t="shared" si="13"/>
        <v>Media</v>
      </c>
      <c r="F142" s="32">
        <f>VLOOKUP(E142&amp;WEEKDAY(C142,2),Hoja3!A:B,2,FALSE)*24</f>
        <v>120</v>
      </c>
      <c r="G142" s="59">
        <v>41548.333333333336</v>
      </c>
      <c r="H142" s="59">
        <v>41543.333333333336</v>
      </c>
      <c r="I142" s="8">
        <v>41543.684027777781</v>
      </c>
      <c r="J142" s="8" t="str">
        <f t="shared" ca="1" si="14"/>
        <v>Resuelto a Tiempo</v>
      </c>
      <c r="K142" t="s">
        <v>1728</v>
      </c>
    </row>
    <row r="143" spans="1:11" x14ac:dyDescent="0.25">
      <c r="A143" s="7" t="s">
        <v>789</v>
      </c>
      <c r="B143" s="7" t="s">
        <v>1726</v>
      </c>
      <c r="C143" s="8">
        <v>41543.333333333336</v>
      </c>
      <c r="D143" s="32" t="s">
        <v>52</v>
      </c>
      <c r="E143" s="32" t="str">
        <f t="shared" si="13"/>
        <v>Media</v>
      </c>
      <c r="F143" s="32">
        <f>VLOOKUP(E143&amp;WEEKDAY(C143,2),Hoja3!A:B,2,FALSE)*24</f>
        <v>120</v>
      </c>
      <c r="G143" s="59">
        <v>41548.333333333336</v>
      </c>
      <c r="H143" s="59">
        <v>41543.333333333336</v>
      </c>
      <c r="I143" s="8">
        <v>41543.704861111109</v>
      </c>
      <c r="J143" s="8" t="str">
        <f t="shared" ca="1" si="14"/>
        <v>Resuelto a Tiempo</v>
      </c>
      <c r="K143" t="s">
        <v>1728</v>
      </c>
    </row>
    <row r="144" spans="1:11" x14ac:dyDescent="0.25">
      <c r="A144" s="3" t="s">
        <v>790</v>
      </c>
      <c r="B144" s="7" t="s">
        <v>1726</v>
      </c>
      <c r="C144" s="4">
        <v>41543.333333333336</v>
      </c>
      <c r="D144" s="35" t="s">
        <v>10</v>
      </c>
      <c r="E144" s="35" t="str">
        <f t="shared" si="13"/>
        <v>Alta</v>
      </c>
      <c r="F144" s="35">
        <f>VLOOKUP(E144&amp;WEEKDAY(C144,2),Hoja3!A:B,2,FALSE)*24</f>
        <v>24</v>
      </c>
      <c r="G144" s="63">
        <v>41548.333333333336</v>
      </c>
      <c r="H144" s="63">
        <v>41543.333333333336</v>
      </c>
      <c r="I144" s="4">
        <v>41547.333333333336</v>
      </c>
      <c r="J144" s="4" t="str">
        <f t="shared" ca="1" si="14"/>
        <v>Resuelto a Tiempo</v>
      </c>
      <c r="K144" t="s">
        <v>1729</v>
      </c>
    </row>
    <row r="145" spans="1:11" x14ac:dyDescent="0.25">
      <c r="A145" s="7" t="s">
        <v>791</v>
      </c>
      <c r="B145" s="7" t="s">
        <v>1726</v>
      </c>
      <c r="C145" s="8">
        <v>41543.583333333336</v>
      </c>
      <c r="D145" s="32" t="s">
        <v>52</v>
      </c>
      <c r="E145" s="32" t="str">
        <f t="shared" si="13"/>
        <v>Media</v>
      </c>
      <c r="F145" s="32">
        <f>VLOOKUP(E145&amp;WEEKDAY(C145,2),Hoja3!A:B,2,FALSE)*24</f>
        <v>120</v>
      </c>
      <c r="G145" s="59">
        <v>41548.583333333336</v>
      </c>
      <c r="H145" s="59">
        <v>41543.583333333336</v>
      </c>
      <c r="I145" s="8">
        <v>41543.704861111109</v>
      </c>
      <c r="J145" s="8" t="str">
        <f t="shared" ca="1" si="14"/>
        <v>Resuelto a Tiempo</v>
      </c>
      <c r="K145" t="s">
        <v>1728</v>
      </c>
    </row>
    <row r="146" spans="1:11" x14ac:dyDescent="0.25">
      <c r="A146" s="7" t="s">
        <v>795</v>
      </c>
      <c r="B146" s="7" t="s">
        <v>1726</v>
      </c>
      <c r="C146" s="8">
        <v>41544.583333333336</v>
      </c>
      <c r="D146" s="32" t="s">
        <v>52</v>
      </c>
      <c r="E146" s="32" t="str">
        <f t="shared" si="13"/>
        <v>Media</v>
      </c>
      <c r="F146" s="32">
        <f>VLOOKUP(E146&amp;WEEKDAY(C146,2),Hoja3!A:B,2,FALSE)*24</f>
        <v>120</v>
      </c>
      <c r="G146" s="59">
        <v>41549.583333333336</v>
      </c>
      <c r="H146" s="59">
        <v>41544.583333333336</v>
      </c>
      <c r="I146" s="8">
        <v>41547.443749999999</v>
      </c>
      <c r="J146" s="8" t="str">
        <f t="shared" ca="1" si="14"/>
        <v>Resuelto a Tiempo</v>
      </c>
      <c r="K146" t="s">
        <v>1728</v>
      </c>
    </row>
    <row r="147" spans="1:11" x14ac:dyDescent="0.25">
      <c r="A147" s="7" t="s">
        <v>798</v>
      </c>
      <c r="B147" s="7" t="s">
        <v>1726</v>
      </c>
      <c r="C147" s="8">
        <v>41547.375</v>
      </c>
      <c r="D147" s="32" t="s">
        <v>52</v>
      </c>
      <c r="E147" s="32" t="str">
        <f t="shared" si="13"/>
        <v>Media</v>
      </c>
      <c r="F147" s="32">
        <f>VLOOKUP(E147&amp;WEEKDAY(C147,2),Hoja3!A:B,2,FALSE)*24</f>
        <v>72</v>
      </c>
      <c r="G147" s="59">
        <v>41550.333333333336</v>
      </c>
      <c r="H147" s="59">
        <v>41547.333333333336</v>
      </c>
      <c r="I147" s="8">
        <v>41547.450694444444</v>
      </c>
      <c r="J147" s="8" t="str">
        <f t="shared" ca="1" si="14"/>
        <v>Resuelto a Tiempo</v>
      </c>
      <c r="K147" t="s">
        <v>1728</v>
      </c>
    </row>
    <row r="148" spans="1:11" x14ac:dyDescent="0.25">
      <c r="A148" s="7" t="s">
        <v>799</v>
      </c>
      <c r="B148" s="7" t="s">
        <v>1726</v>
      </c>
      <c r="C148" s="8">
        <v>41547.375</v>
      </c>
      <c r="D148" s="32" t="s">
        <v>52</v>
      </c>
      <c r="E148" s="32" t="str">
        <f t="shared" si="13"/>
        <v>Media</v>
      </c>
      <c r="F148" s="32">
        <f>VLOOKUP(E148&amp;WEEKDAY(C148,2),Hoja3!A:B,2,FALSE)*24</f>
        <v>72</v>
      </c>
      <c r="G148" s="59">
        <v>41550.333333333336</v>
      </c>
      <c r="H148" s="59">
        <v>41547.333333333336</v>
      </c>
      <c r="I148" s="8">
        <v>41547.693749999999</v>
      </c>
      <c r="J148" s="8" t="str">
        <f t="shared" ca="1" si="14"/>
        <v>Resuelto a Tiempo</v>
      </c>
      <c r="K148" t="s">
        <v>1728</v>
      </c>
    </row>
    <row r="149" spans="1:11" x14ac:dyDescent="0.25">
      <c r="A149" s="7" t="s">
        <v>801</v>
      </c>
      <c r="B149" s="7" t="s">
        <v>1726</v>
      </c>
      <c r="C149" s="8">
        <v>41547.5</v>
      </c>
      <c r="D149" s="32" t="s">
        <v>10</v>
      </c>
      <c r="E149" s="32" t="str">
        <f t="shared" si="13"/>
        <v>Alta</v>
      </c>
      <c r="F149" s="32">
        <f>VLOOKUP(E149&amp;WEEKDAY(C149,2),Hoja3!A:B,2,FALSE)*24</f>
        <v>24</v>
      </c>
      <c r="G149" s="59">
        <v>41548.541666666664</v>
      </c>
      <c r="H149" s="59">
        <v>41547.541666666664</v>
      </c>
      <c r="I149" s="8">
        <v>41547.75</v>
      </c>
      <c r="J149" s="8" t="str">
        <f t="shared" ca="1" si="14"/>
        <v>Resuelto a Tiempo</v>
      </c>
      <c r="K149" t="s">
        <v>1735</v>
      </c>
    </row>
    <row r="150" spans="1:11" x14ac:dyDescent="0.25">
      <c r="A150" s="7" t="s">
        <v>804</v>
      </c>
      <c r="B150" s="7" t="s">
        <v>1726</v>
      </c>
      <c r="C150" s="8">
        <v>41547.375</v>
      </c>
      <c r="D150" s="32" t="s">
        <v>52</v>
      </c>
      <c r="E150" s="32" t="str">
        <f t="shared" si="13"/>
        <v>Media</v>
      </c>
      <c r="F150" s="32">
        <f>VLOOKUP(E150&amp;WEEKDAY(C150,2),Hoja3!A:B,2,FALSE)*24</f>
        <v>72</v>
      </c>
      <c r="G150" s="59">
        <v>41550.333333333336</v>
      </c>
      <c r="H150" s="59">
        <v>41547.333333333336</v>
      </c>
      <c r="I150" s="8">
        <v>41549.229166666664</v>
      </c>
      <c r="J150" s="8" t="str">
        <f t="shared" ca="1" si="14"/>
        <v>Resuelto a Tiempo</v>
      </c>
      <c r="K150" t="s">
        <v>1728</v>
      </c>
    </row>
    <row r="151" spans="1:11" x14ac:dyDescent="0.25">
      <c r="A151" s="3" t="s">
        <v>806</v>
      </c>
      <c r="B151" s="7" t="s">
        <v>1726</v>
      </c>
      <c r="C151" s="4">
        <v>41548.333333333336</v>
      </c>
      <c r="D151" s="35" t="s">
        <v>52</v>
      </c>
      <c r="E151" s="35" t="str">
        <f t="shared" si="13"/>
        <v>Media</v>
      </c>
      <c r="F151" s="35">
        <f>VLOOKUP(E151&amp;WEEKDAY(C151,2),Hoja3!A:B,2,FALSE)*24</f>
        <v>72</v>
      </c>
      <c r="G151" s="63">
        <v>41551.333333333336</v>
      </c>
      <c r="H151" s="63">
        <v>41548.333333333336</v>
      </c>
      <c r="I151" s="4">
        <v>41555.740277777775</v>
      </c>
      <c r="J151" s="4" t="s">
        <v>975</v>
      </c>
      <c r="K151" t="s">
        <v>1138</v>
      </c>
    </row>
    <row r="152" spans="1:11" x14ac:dyDescent="0.25">
      <c r="A152" s="7" t="s">
        <v>808</v>
      </c>
      <c r="B152" s="7" t="s">
        <v>1726</v>
      </c>
      <c r="C152" s="8">
        <v>41548.333333333336</v>
      </c>
      <c r="D152" s="32" t="s">
        <v>52</v>
      </c>
      <c r="E152" s="32" t="str">
        <f t="shared" si="13"/>
        <v>Media</v>
      </c>
      <c r="F152" s="32">
        <f>VLOOKUP(E152&amp;WEEKDAY(C152,2),Hoja3!A:B,2,FALSE)*24</f>
        <v>72</v>
      </c>
      <c r="G152" s="59">
        <v>41551.333333333336</v>
      </c>
      <c r="H152" s="59">
        <v>41548.333333333336</v>
      </c>
      <c r="I152" s="8">
        <v>41550.388888888891</v>
      </c>
      <c r="J152" s="8" t="str">
        <f t="shared" ref="J152:J164" ca="1" si="15">IF(I152="",IF(NOW()&gt;G152,"Retrasado","Pendiente"),IF(I152&lt;G152,"Resuelto a Tiempo","Resuelto NO a Tiempo"))</f>
        <v>Resuelto a Tiempo</v>
      </c>
      <c r="K152" t="s">
        <v>1728</v>
      </c>
    </row>
    <row r="153" spans="1:11" x14ac:dyDescent="0.25">
      <c r="A153" s="7" t="s">
        <v>809</v>
      </c>
      <c r="B153" s="7" t="s">
        <v>1726</v>
      </c>
      <c r="C153" s="8">
        <v>41548.541666666664</v>
      </c>
      <c r="D153" s="32" t="s">
        <v>10</v>
      </c>
      <c r="E153" s="32" t="str">
        <f t="shared" si="13"/>
        <v>Alta</v>
      </c>
      <c r="F153" s="32">
        <f>VLOOKUP(E153&amp;WEEKDAY(C153,2),Hoja3!A:B,2,FALSE)*24</f>
        <v>24</v>
      </c>
      <c r="G153" s="59">
        <v>41549.541666666664</v>
      </c>
      <c r="H153" s="59">
        <v>41548.541666666664</v>
      </c>
      <c r="I153" s="8">
        <v>41548.145833333336</v>
      </c>
      <c r="J153" s="8" t="str">
        <f t="shared" ca="1" si="15"/>
        <v>Resuelto a Tiempo</v>
      </c>
      <c r="K153" t="s">
        <v>1729</v>
      </c>
    </row>
    <row r="154" spans="1:11" x14ac:dyDescent="0.25">
      <c r="A154" s="7" t="s">
        <v>817</v>
      </c>
      <c r="B154" s="7" t="s">
        <v>1726</v>
      </c>
      <c r="C154" s="8">
        <v>41549.666666666664</v>
      </c>
      <c r="D154" s="32" t="s">
        <v>10</v>
      </c>
      <c r="E154" s="32" t="str">
        <f t="shared" si="13"/>
        <v>Alta</v>
      </c>
      <c r="F154" s="32">
        <f>VLOOKUP(E154&amp;WEEKDAY(C154,2),Hoja3!A:B,2,FALSE)*24</f>
        <v>24</v>
      </c>
      <c r="G154" s="59">
        <v>41549.541666666664</v>
      </c>
      <c r="H154" s="59">
        <v>41548.541666666664</v>
      </c>
      <c r="I154" s="8">
        <v>41548.145833333336</v>
      </c>
      <c r="J154" s="8" t="str">
        <f t="shared" ca="1" si="15"/>
        <v>Resuelto a Tiempo</v>
      </c>
      <c r="K154" t="s">
        <v>1729</v>
      </c>
    </row>
    <row r="155" spans="1:11" x14ac:dyDescent="0.25">
      <c r="A155" s="7" t="s">
        <v>811</v>
      </c>
      <c r="B155" s="7" t="s">
        <v>1726</v>
      </c>
      <c r="C155" s="8">
        <v>41549.333333333336</v>
      </c>
      <c r="D155" s="32" t="s">
        <v>52</v>
      </c>
      <c r="E155" s="32" t="str">
        <f t="shared" si="13"/>
        <v>Media</v>
      </c>
      <c r="F155" s="32">
        <f>VLOOKUP(E155&amp;WEEKDAY(C155,2),Hoja3!A:B,2,FALSE)*24</f>
        <v>120</v>
      </c>
      <c r="G155" s="59">
        <v>41554.333333333336</v>
      </c>
      <c r="H155" s="59">
        <v>41549.333333333336</v>
      </c>
      <c r="I155" s="8">
        <v>41550.375</v>
      </c>
      <c r="J155" s="8" t="str">
        <f t="shared" ca="1" si="15"/>
        <v>Resuelto a Tiempo</v>
      </c>
      <c r="K155" t="s">
        <v>1728</v>
      </c>
    </row>
    <row r="156" spans="1:11" x14ac:dyDescent="0.25">
      <c r="A156" s="7" t="s">
        <v>812</v>
      </c>
      <c r="B156" s="7" t="s">
        <v>1726</v>
      </c>
      <c r="C156" s="8">
        <v>41549.333333333336</v>
      </c>
      <c r="D156" s="32" t="s">
        <v>52</v>
      </c>
      <c r="E156" s="32" t="str">
        <f t="shared" si="13"/>
        <v>Media</v>
      </c>
      <c r="F156" s="32">
        <f>VLOOKUP(E156&amp;WEEKDAY(C156,2),Hoja3!A:B,2,FALSE)*24</f>
        <v>120</v>
      </c>
      <c r="G156" s="59">
        <v>41554.333333333336</v>
      </c>
      <c r="H156" s="59">
        <v>41549.333333333336</v>
      </c>
      <c r="I156" s="8">
        <v>41520.390972222223</v>
      </c>
      <c r="J156" s="8" t="str">
        <f t="shared" ca="1" si="15"/>
        <v>Resuelto a Tiempo</v>
      </c>
      <c r="K156" t="s">
        <v>1728</v>
      </c>
    </row>
    <row r="157" spans="1:11" x14ac:dyDescent="0.25">
      <c r="A157" s="7" t="s">
        <v>813</v>
      </c>
      <c r="B157" s="7" t="s">
        <v>1726</v>
      </c>
      <c r="C157" s="8">
        <v>41549.375</v>
      </c>
      <c r="D157" s="32" t="s">
        <v>15</v>
      </c>
      <c r="E157" s="32" t="str">
        <f t="shared" si="13"/>
        <v>Emergencia</v>
      </c>
      <c r="F157" s="32">
        <f>VLOOKUP(E157&amp;WEEKDAY(C157,2),Hoja3!A:B,2,FALSE)*24</f>
        <v>4</v>
      </c>
      <c r="G157" s="59">
        <v>41549.583333333336</v>
      </c>
      <c r="H157" s="59">
        <v>41549.375</v>
      </c>
      <c r="I157" s="8">
        <v>41519.4375</v>
      </c>
      <c r="J157" s="8" t="str">
        <f t="shared" ca="1" si="15"/>
        <v>Resuelto a Tiempo</v>
      </c>
      <c r="K157" t="s">
        <v>1138</v>
      </c>
    </row>
    <row r="158" spans="1:11" x14ac:dyDescent="0.25">
      <c r="A158" s="7" t="s">
        <v>814</v>
      </c>
      <c r="B158" s="7" t="s">
        <v>1726</v>
      </c>
      <c r="C158" s="8">
        <v>41549.375</v>
      </c>
      <c r="D158" s="32" t="s">
        <v>52</v>
      </c>
      <c r="E158" s="32" t="str">
        <f t="shared" si="13"/>
        <v>Media</v>
      </c>
      <c r="F158" s="32">
        <f>VLOOKUP(E158&amp;WEEKDAY(C158,2),Hoja3!A:B,2,FALSE)*24</f>
        <v>120</v>
      </c>
      <c r="G158" s="59">
        <v>41585.458333333336</v>
      </c>
      <c r="H158" s="59">
        <v>41554.458333333336</v>
      </c>
      <c r="I158" s="8">
        <v>41575.476319444446</v>
      </c>
      <c r="J158" s="7" t="str">
        <f t="shared" ca="1" si="15"/>
        <v>Resuelto a Tiempo</v>
      </c>
      <c r="K158" t="s">
        <v>1138</v>
      </c>
    </row>
    <row r="159" spans="1:11" x14ac:dyDescent="0.25">
      <c r="A159" s="7" t="s">
        <v>815</v>
      </c>
      <c r="B159" s="7" t="s">
        <v>1726</v>
      </c>
      <c r="C159" s="8">
        <v>41549.375</v>
      </c>
      <c r="D159" s="32" t="s">
        <v>52</v>
      </c>
      <c r="E159" s="32" t="str">
        <f t="shared" si="13"/>
        <v>Media</v>
      </c>
      <c r="F159" s="32">
        <f>VLOOKUP(E159&amp;WEEKDAY(C159,2),Hoja3!A:B,2,FALSE)*24</f>
        <v>120</v>
      </c>
      <c r="G159" s="59">
        <v>41554.458333333336</v>
      </c>
      <c r="H159" s="59">
        <v>41554.458333333336</v>
      </c>
      <c r="I159" s="8">
        <v>41550.645833333336</v>
      </c>
      <c r="J159" s="8" t="str">
        <f t="shared" ca="1" si="15"/>
        <v>Resuelto a Tiempo</v>
      </c>
      <c r="K159" t="s">
        <v>1728</v>
      </c>
    </row>
    <row r="160" spans="1:11" x14ac:dyDescent="0.25">
      <c r="A160" s="7" t="s">
        <v>816</v>
      </c>
      <c r="B160" s="7" t="s">
        <v>1726</v>
      </c>
      <c r="C160" s="8">
        <v>41549.375</v>
      </c>
      <c r="D160" s="32" t="s">
        <v>52</v>
      </c>
      <c r="E160" s="32" t="str">
        <f t="shared" si="13"/>
        <v>Media</v>
      </c>
      <c r="F160" s="32">
        <f>VLOOKUP(E160&amp;WEEKDAY(C160,2),Hoja3!A:B,2,FALSE)*24</f>
        <v>120</v>
      </c>
      <c r="G160" s="59">
        <v>41554.458333333336</v>
      </c>
      <c r="H160" s="59">
        <v>41554.458333333336</v>
      </c>
      <c r="I160" s="8">
        <v>41550.666666666664</v>
      </c>
      <c r="J160" s="8" t="str">
        <f t="shared" ca="1" si="15"/>
        <v>Resuelto a Tiempo</v>
      </c>
      <c r="K160" t="s">
        <v>1728</v>
      </c>
    </row>
    <row r="161" spans="1:11" x14ac:dyDescent="0.25">
      <c r="A161" s="7" t="s">
        <v>819</v>
      </c>
      <c r="B161" s="7" t="s">
        <v>1726</v>
      </c>
      <c r="C161" s="8">
        <v>41549.333333333336</v>
      </c>
      <c r="D161" s="32" t="s">
        <v>52</v>
      </c>
      <c r="E161" s="32" t="str">
        <f t="shared" si="13"/>
        <v>Media</v>
      </c>
      <c r="F161" s="32">
        <f>VLOOKUP(E161&amp;WEEKDAY(C161,2),Hoja3!A:B,2,FALSE)*24</f>
        <v>120</v>
      </c>
      <c r="G161" s="59">
        <v>41554.333333333336</v>
      </c>
      <c r="H161" s="59">
        <v>41549.333333333336</v>
      </c>
      <c r="I161" s="8">
        <v>41550.583333333336</v>
      </c>
      <c r="J161" s="8" t="str">
        <f t="shared" ca="1" si="15"/>
        <v>Resuelto a Tiempo</v>
      </c>
      <c r="K161" t="s">
        <v>1728</v>
      </c>
    </row>
    <row r="162" spans="1:11" x14ac:dyDescent="0.25">
      <c r="A162" s="7" t="s">
        <v>820</v>
      </c>
      <c r="B162" s="7" t="s">
        <v>1726</v>
      </c>
      <c r="C162" s="8">
        <v>41550.333333333336</v>
      </c>
      <c r="D162" s="32" t="s">
        <v>10</v>
      </c>
      <c r="E162" s="32" t="str">
        <f t="shared" si="13"/>
        <v>Alta</v>
      </c>
      <c r="F162" s="32">
        <f>VLOOKUP(E162&amp;WEEKDAY(C162,2),Hoja3!A:B,2,FALSE)*24</f>
        <v>24</v>
      </c>
      <c r="G162" s="59">
        <v>41551.333333333336</v>
      </c>
      <c r="H162" s="59">
        <v>41550.333333333336</v>
      </c>
      <c r="I162" s="8">
        <v>41550.416666666664</v>
      </c>
      <c r="J162" s="8" t="str">
        <f t="shared" ca="1" si="15"/>
        <v>Resuelto a Tiempo</v>
      </c>
      <c r="K162" t="s">
        <v>1737</v>
      </c>
    </row>
    <row r="163" spans="1:11" x14ac:dyDescent="0.25">
      <c r="A163" s="7" t="s">
        <v>821</v>
      </c>
      <c r="B163" s="7" t="s">
        <v>1726</v>
      </c>
      <c r="C163" s="8">
        <v>41550.333333333336</v>
      </c>
      <c r="D163" s="32" t="s">
        <v>10</v>
      </c>
      <c r="E163" s="32" t="str">
        <f t="shared" si="13"/>
        <v>Alta</v>
      </c>
      <c r="F163" s="32">
        <f>VLOOKUP(E163&amp;WEEKDAY(C163,2),Hoja3!A:B,2,FALSE)*24</f>
        <v>24</v>
      </c>
      <c r="G163" s="59">
        <v>41555.333333333336</v>
      </c>
      <c r="H163" s="59">
        <v>41550.333333333336</v>
      </c>
      <c r="I163" s="13">
        <v>41550.395833333336</v>
      </c>
      <c r="J163" s="8" t="str">
        <f t="shared" ca="1" si="15"/>
        <v>Resuelto a Tiempo</v>
      </c>
      <c r="K163" t="s">
        <v>1734</v>
      </c>
    </row>
    <row r="164" spans="1:11" x14ac:dyDescent="0.25">
      <c r="A164" s="26" t="s">
        <v>822</v>
      </c>
      <c r="B164" s="7" t="s">
        <v>1726</v>
      </c>
      <c r="C164" s="27">
        <v>41550.416666666664</v>
      </c>
      <c r="D164" s="37" t="s">
        <v>52</v>
      </c>
      <c r="E164" s="37" t="str">
        <f t="shared" si="13"/>
        <v>Media</v>
      </c>
      <c r="F164" s="37">
        <f>VLOOKUP(E164&amp;WEEKDAY(C164,2),Hoja3!A:B,2,FALSE)*24</f>
        <v>120</v>
      </c>
      <c r="G164" s="66">
        <v>41555.416666666664</v>
      </c>
      <c r="H164" s="66">
        <v>41550.458333333336</v>
      </c>
      <c r="I164" s="27">
        <v>41561.416666666664</v>
      </c>
      <c r="J164" s="27" t="str">
        <f t="shared" ca="1" si="15"/>
        <v>Resuelto NO a Tiempo</v>
      </c>
      <c r="K164" t="s">
        <v>1729</v>
      </c>
    </row>
    <row r="165" spans="1:11" x14ac:dyDescent="0.25">
      <c r="A165" s="3" t="s">
        <v>824</v>
      </c>
      <c r="B165" s="7" t="s">
        <v>1726</v>
      </c>
      <c r="C165" s="4">
        <v>41550.5</v>
      </c>
      <c r="D165" s="35" t="s">
        <v>10</v>
      </c>
      <c r="E165" s="35" t="s">
        <v>513</v>
      </c>
      <c r="F165" s="35">
        <f>VLOOKUP(E165&amp;WEEKDAY(C165,2),Hoja3!A:B,2,FALSE)*24</f>
        <v>1056</v>
      </c>
      <c r="G165" s="63">
        <v>41596.5</v>
      </c>
      <c r="H165" s="63">
        <v>41550.5</v>
      </c>
      <c r="I165" s="4">
        <v>41613.5</v>
      </c>
      <c r="J165" s="3" t="s">
        <v>1149</v>
      </c>
      <c r="K165" t="s">
        <v>1140</v>
      </c>
    </row>
    <row r="166" spans="1:11" x14ac:dyDescent="0.25">
      <c r="A166" s="7" t="s">
        <v>825</v>
      </c>
      <c r="B166" s="7" t="s">
        <v>1726</v>
      </c>
      <c r="C166" s="8">
        <v>41550.5</v>
      </c>
      <c r="D166" s="32" t="s">
        <v>10</v>
      </c>
      <c r="E166" s="32" t="str">
        <f t="shared" ref="E166:E176" si="16">D166</f>
        <v>Alta</v>
      </c>
      <c r="F166" s="32">
        <f>VLOOKUP(E166&amp;WEEKDAY(C166,2),Hoja3!A:B,2,FALSE)*24</f>
        <v>24</v>
      </c>
      <c r="G166" s="59">
        <v>41555.5</v>
      </c>
      <c r="H166" s="59">
        <v>41550.5</v>
      </c>
      <c r="I166" s="8">
        <v>41554.333333333336</v>
      </c>
      <c r="J166" s="8" t="str">
        <f ca="1">IF(I166="",IF(NOW()&gt;G166,"Retrasado","Pendiente"),IF(I166&lt;G166,"Resuelto a Tiempo","Resuelto NO a Tiempo"))</f>
        <v>Resuelto a Tiempo</v>
      </c>
      <c r="K166" t="s">
        <v>1728</v>
      </c>
    </row>
    <row r="167" spans="1:11" x14ac:dyDescent="0.25">
      <c r="A167" s="7" t="s">
        <v>826</v>
      </c>
      <c r="B167" s="7" t="s">
        <v>1726</v>
      </c>
      <c r="C167" s="8">
        <v>41550.5</v>
      </c>
      <c r="D167" s="32" t="s">
        <v>10</v>
      </c>
      <c r="E167" s="32" t="str">
        <f t="shared" si="16"/>
        <v>Alta</v>
      </c>
      <c r="F167" s="32">
        <f>VLOOKUP(E167&amp;WEEKDAY(C167,2),Hoja3!A:B,2,FALSE)*24</f>
        <v>24</v>
      </c>
      <c r="G167" s="59">
        <v>41551.5</v>
      </c>
      <c r="H167" s="59">
        <v>41550.5</v>
      </c>
      <c r="I167" s="8">
        <v>41555.416666666664</v>
      </c>
      <c r="J167" s="8" t="s">
        <v>975</v>
      </c>
      <c r="K167" t="s">
        <v>1141</v>
      </c>
    </row>
    <row r="168" spans="1:11" x14ac:dyDescent="0.25">
      <c r="A168" s="3" t="s">
        <v>827</v>
      </c>
      <c r="B168" s="7" t="s">
        <v>1726</v>
      </c>
      <c r="C168" s="4">
        <v>41550.5</v>
      </c>
      <c r="D168" s="35" t="s">
        <v>10</v>
      </c>
      <c r="E168" s="35" t="str">
        <f t="shared" si="16"/>
        <v>Alta</v>
      </c>
      <c r="F168" s="35">
        <f>VLOOKUP(E168&amp;WEEKDAY(C168,2),Hoja3!A:B,2,FALSE)*24</f>
        <v>24</v>
      </c>
      <c r="G168" s="63">
        <v>41551.5</v>
      </c>
      <c r="H168" s="63">
        <v>41550.5</v>
      </c>
      <c r="I168" s="4">
        <v>41669.583333333336</v>
      </c>
      <c r="J168" s="3" t="s">
        <v>1113</v>
      </c>
      <c r="K168" t="s">
        <v>1141</v>
      </c>
    </row>
    <row r="169" spans="1:11" x14ac:dyDescent="0.25">
      <c r="A169" s="7" t="s">
        <v>831</v>
      </c>
      <c r="B169" s="7" t="s">
        <v>1726</v>
      </c>
      <c r="C169" s="8">
        <v>41550.5</v>
      </c>
      <c r="D169" s="32" t="s">
        <v>52</v>
      </c>
      <c r="E169" s="32" t="str">
        <f t="shared" si="16"/>
        <v>Media</v>
      </c>
      <c r="F169" s="32">
        <f>VLOOKUP(E169&amp;WEEKDAY(C169,2),Hoja3!A:B,2,FALSE)*24</f>
        <v>120</v>
      </c>
      <c r="G169" s="59">
        <f t="shared" ref="G169:G177" si="17">C169+F169/24</f>
        <v>41555.5</v>
      </c>
      <c r="H169" s="59">
        <v>41550.5</v>
      </c>
      <c r="I169" s="8">
        <v>41554.333333333336</v>
      </c>
      <c r="J169" s="8" t="str">
        <f t="shared" ref="J169:J180" ca="1" si="18">IF(I169="",IF(NOW()&gt;G169,"Retrasado","Pendiente"),IF(I169&lt;G169,"Resuelto a Tiempo","Resuelto NO a Tiempo"))</f>
        <v>Resuelto a Tiempo</v>
      </c>
      <c r="K169" t="s">
        <v>1728</v>
      </c>
    </row>
    <row r="170" spans="1:11" x14ac:dyDescent="0.25">
      <c r="A170" s="7" t="s">
        <v>828</v>
      </c>
      <c r="B170" s="7" t="s">
        <v>1726</v>
      </c>
      <c r="C170" s="8">
        <v>41550.5</v>
      </c>
      <c r="D170" s="32" t="s">
        <v>52</v>
      </c>
      <c r="E170" s="32" t="str">
        <f t="shared" si="16"/>
        <v>Media</v>
      </c>
      <c r="F170" s="32">
        <f>VLOOKUP(E170&amp;WEEKDAY(C170,2),Hoja3!A:B,2,FALSE)*24</f>
        <v>120</v>
      </c>
      <c r="G170" s="59">
        <f t="shared" si="17"/>
        <v>41555.5</v>
      </c>
      <c r="H170" s="59">
        <v>41550.5</v>
      </c>
      <c r="I170" s="8">
        <v>41550.694444444445</v>
      </c>
      <c r="J170" s="8" t="str">
        <f t="shared" ca="1" si="18"/>
        <v>Resuelto a Tiempo</v>
      </c>
      <c r="K170" t="s">
        <v>1728</v>
      </c>
    </row>
    <row r="171" spans="1:11" x14ac:dyDescent="0.25">
      <c r="A171" s="7" t="s">
        <v>829</v>
      </c>
      <c r="B171" s="7" t="s">
        <v>1726</v>
      </c>
      <c r="C171" s="8">
        <v>41550.5</v>
      </c>
      <c r="D171" s="32" t="s">
        <v>52</v>
      </c>
      <c r="E171" s="32" t="str">
        <f t="shared" si="16"/>
        <v>Media</v>
      </c>
      <c r="F171" s="32">
        <f>VLOOKUP(E171&amp;WEEKDAY(C171,2),Hoja3!A:B,2,FALSE)*24</f>
        <v>120</v>
      </c>
      <c r="G171" s="59">
        <f t="shared" si="17"/>
        <v>41555.5</v>
      </c>
      <c r="H171" s="59">
        <v>41550.5</v>
      </c>
      <c r="I171" s="8">
        <v>41550.707638888889</v>
      </c>
      <c r="J171" s="8" t="str">
        <f t="shared" ca="1" si="18"/>
        <v>Resuelto a Tiempo</v>
      </c>
      <c r="K171" t="s">
        <v>1728</v>
      </c>
    </row>
    <row r="172" spans="1:11" x14ac:dyDescent="0.25">
      <c r="A172" s="7" t="s">
        <v>830</v>
      </c>
      <c r="B172" s="7" t="s">
        <v>1726</v>
      </c>
      <c r="C172" s="8">
        <v>41551.333333333336</v>
      </c>
      <c r="D172" s="32" t="s">
        <v>10</v>
      </c>
      <c r="E172" s="32" t="str">
        <f t="shared" si="16"/>
        <v>Alta</v>
      </c>
      <c r="F172" s="32">
        <f>VLOOKUP(E172&amp;WEEKDAY(C172,2),Hoja3!A:B,2,FALSE)*24</f>
        <v>24</v>
      </c>
      <c r="G172" s="59">
        <f t="shared" si="17"/>
        <v>41552.333333333336</v>
      </c>
      <c r="H172" s="59">
        <v>41551.333333333336</v>
      </c>
      <c r="I172" s="8">
        <v>41551.5</v>
      </c>
      <c r="J172" s="8" t="str">
        <f t="shared" ca="1" si="18"/>
        <v>Resuelto a Tiempo</v>
      </c>
      <c r="K172" t="s">
        <v>1731</v>
      </c>
    </row>
    <row r="173" spans="1:11" x14ac:dyDescent="0.25">
      <c r="A173" s="7" t="s">
        <v>832</v>
      </c>
      <c r="B173" s="7" t="s">
        <v>1726</v>
      </c>
      <c r="C173" s="8">
        <v>41550.5</v>
      </c>
      <c r="D173" s="32" t="s">
        <v>52</v>
      </c>
      <c r="E173" s="32" t="str">
        <f t="shared" si="16"/>
        <v>Media</v>
      </c>
      <c r="F173" s="32">
        <f>VLOOKUP(E173&amp;WEEKDAY(C173,2),Hoja3!A:B,2,FALSE)*24</f>
        <v>120</v>
      </c>
      <c r="G173" s="59">
        <f t="shared" si="17"/>
        <v>41555.5</v>
      </c>
      <c r="H173" s="59">
        <v>41550.5</v>
      </c>
      <c r="I173" s="8">
        <v>41554.333333333336</v>
      </c>
      <c r="J173" s="8" t="str">
        <f t="shared" ca="1" si="18"/>
        <v>Resuelto a Tiempo</v>
      </c>
      <c r="K173" t="s">
        <v>1728</v>
      </c>
    </row>
    <row r="174" spans="1:11" x14ac:dyDescent="0.25">
      <c r="A174" s="7" t="s">
        <v>835</v>
      </c>
      <c r="B174" s="7" t="s">
        <v>1726</v>
      </c>
      <c r="C174" s="8">
        <v>41554.333333333336</v>
      </c>
      <c r="D174" s="32" t="s">
        <v>52</v>
      </c>
      <c r="E174" s="32" t="str">
        <f t="shared" si="16"/>
        <v>Media</v>
      </c>
      <c r="F174" s="32">
        <f>VLOOKUP(E174&amp;WEEKDAY(C174,2),Hoja3!A:B,2,FALSE)*24</f>
        <v>72</v>
      </c>
      <c r="G174" s="59">
        <f t="shared" si="17"/>
        <v>41557.333333333336</v>
      </c>
      <c r="H174" s="59">
        <v>41554.333333333336</v>
      </c>
      <c r="I174" s="8">
        <v>41557.291666666664</v>
      </c>
      <c r="J174" s="8" t="str">
        <f t="shared" ca="1" si="18"/>
        <v>Resuelto a Tiempo</v>
      </c>
      <c r="K174" t="s">
        <v>1729</v>
      </c>
    </row>
    <row r="175" spans="1:11" x14ac:dyDescent="0.25">
      <c r="A175" s="7" t="s">
        <v>836</v>
      </c>
      <c r="B175" s="7" t="s">
        <v>1726</v>
      </c>
      <c r="C175" s="8">
        <v>41554.333333333336</v>
      </c>
      <c r="D175" s="32" t="s">
        <v>52</v>
      </c>
      <c r="E175" s="32" t="str">
        <f t="shared" si="16"/>
        <v>Media</v>
      </c>
      <c r="F175" s="32">
        <f>VLOOKUP(E175&amp;WEEKDAY(C175,2),Hoja3!A:B,2,FALSE)*24</f>
        <v>72</v>
      </c>
      <c r="G175" s="59">
        <f t="shared" si="17"/>
        <v>41557.333333333336</v>
      </c>
      <c r="H175" s="59">
        <v>41554.333333333336</v>
      </c>
      <c r="I175" s="8">
        <v>41554.458333333336</v>
      </c>
      <c r="J175" s="8" t="str">
        <f t="shared" ca="1" si="18"/>
        <v>Resuelto a Tiempo</v>
      </c>
      <c r="K175" t="s">
        <v>1731</v>
      </c>
    </row>
    <row r="176" spans="1:11" x14ac:dyDescent="0.25">
      <c r="A176" s="3" t="s">
        <v>837</v>
      </c>
      <c r="B176" s="7" t="s">
        <v>1726</v>
      </c>
      <c r="C176" s="4">
        <v>41554.583333333336</v>
      </c>
      <c r="D176" s="35" t="s">
        <v>15</v>
      </c>
      <c r="E176" s="35" t="str">
        <f t="shared" si="16"/>
        <v>Emergencia</v>
      </c>
      <c r="F176" s="35">
        <f>VLOOKUP(E176&amp;WEEKDAY(C176,2),Hoja3!A:B,2,FALSE)*24</f>
        <v>4</v>
      </c>
      <c r="G176" s="63">
        <f t="shared" si="17"/>
        <v>41554.75</v>
      </c>
      <c r="H176" s="63">
        <v>41554.583333333336</v>
      </c>
      <c r="I176" s="4">
        <v>41554.61041666667</v>
      </c>
      <c r="J176" s="4" t="str">
        <f t="shared" ca="1" si="18"/>
        <v>Resuelto a Tiempo</v>
      </c>
      <c r="K176" t="s">
        <v>1141</v>
      </c>
    </row>
    <row r="177" spans="1:11" x14ac:dyDescent="0.25">
      <c r="A177" s="7" t="s">
        <v>1429</v>
      </c>
      <c r="B177" s="7" t="s">
        <v>1726</v>
      </c>
      <c r="C177" s="8">
        <v>41710.5</v>
      </c>
      <c r="D177" s="32" t="s">
        <v>15</v>
      </c>
      <c r="E177" s="32" t="s">
        <v>52</v>
      </c>
      <c r="F177" s="32">
        <f>VLOOKUP(E177&amp;WEEKDAY(C177,2),Hoja3!A:B,2,FALSE)*24</f>
        <v>120</v>
      </c>
      <c r="G177" s="59">
        <f t="shared" si="17"/>
        <v>41715.5</v>
      </c>
      <c r="H177" s="59">
        <v>41710.5</v>
      </c>
      <c r="I177" s="8">
        <v>41715.489583333336</v>
      </c>
      <c r="J177" s="8" t="str">
        <f t="shared" ca="1" si="18"/>
        <v>Resuelto a Tiempo</v>
      </c>
      <c r="K177" t="s">
        <v>1138</v>
      </c>
    </row>
    <row r="178" spans="1:11" x14ac:dyDescent="0.25">
      <c r="A178" s="7" t="s">
        <v>841</v>
      </c>
      <c r="B178" s="7" t="s">
        <v>1726</v>
      </c>
      <c r="C178" s="8">
        <v>41554.625</v>
      </c>
      <c r="D178" s="32" t="s">
        <v>10</v>
      </c>
      <c r="E178" s="32" t="str">
        <f>D178</f>
        <v>Alta</v>
      </c>
      <c r="F178" s="32">
        <f>VLOOKUP(E178&amp;WEEKDAY(C178,2),Hoja3!A:B,2,FALSE)*24</f>
        <v>24</v>
      </c>
      <c r="G178" s="59">
        <f>C178+F178/24+30</f>
        <v>41585.625</v>
      </c>
      <c r="H178" s="59">
        <v>41554.625</v>
      </c>
      <c r="I178" s="8">
        <v>41571.661979166667</v>
      </c>
      <c r="J178" s="7" t="str">
        <f t="shared" ca="1" si="18"/>
        <v>Resuelto a Tiempo</v>
      </c>
      <c r="K178" t="s">
        <v>1732</v>
      </c>
    </row>
    <row r="179" spans="1:11" x14ac:dyDescent="0.25">
      <c r="A179" s="7" t="s">
        <v>848</v>
      </c>
      <c r="B179" s="7" t="s">
        <v>1726</v>
      </c>
      <c r="C179" s="8">
        <v>41555.375</v>
      </c>
      <c r="D179" s="32" t="s">
        <v>10</v>
      </c>
      <c r="E179" s="32" t="str">
        <f>D179</f>
        <v>Alta</v>
      </c>
      <c r="F179" s="32">
        <f>VLOOKUP(E179&amp;WEEKDAY(C179,2),Hoja3!A:B,2,FALSE)*24</f>
        <v>24</v>
      </c>
      <c r="G179" s="59">
        <f>C179+F179/24</f>
        <v>41556.375</v>
      </c>
      <c r="H179" s="59">
        <v>41555.375</v>
      </c>
      <c r="I179" s="8">
        <v>41555.4375</v>
      </c>
      <c r="J179" s="8" t="str">
        <f t="shared" ca="1" si="18"/>
        <v>Resuelto a Tiempo</v>
      </c>
      <c r="K179" t="s">
        <v>1141</v>
      </c>
    </row>
    <row r="180" spans="1:11" x14ac:dyDescent="0.25">
      <c r="A180" s="7" t="s">
        <v>851</v>
      </c>
      <c r="B180" s="7" t="s">
        <v>1726</v>
      </c>
      <c r="C180" s="8">
        <v>41555.458333333336</v>
      </c>
      <c r="D180" s="32" t="s">
        <v>52</v>
      </c>
      <c r="E180" s="32" t="str">
        <f>D180</f>
        <v>Media</v>
      </c>
      <c r="F180" s="32">
        <f>VLOOKUP(E180&amp;WEEKDAY(C180,2),Hoja3!A:B,2,FALSE)*24</f>
        <v>72</v>
      </c>
      <c r="G180" s="59">
        <f>C180+F180/24+20</f>
        <v>41578.458333333336</v>
      </c>
      <c r="H180" s="59">
        <v>41555.458333333336</v>
      </c>
      <c r="I180" s="8">
        <v>41577.559027777781</v>
      </c>
      <c r="J180" s="7" t="str">
        <f t="shared" ca="1" si="18"/>
        <v>Resuelto a Tiempo</v>
      </c>
      <c r="K180" t="s">
        <v>1138</v>
      </c>
    </row>
    <row r="181" spans="1:11" x14ac:dyDescent="0.25">
      <c r="A181" s="3" t="s">
        <v>1051</v>
      </c>
      <c r="B181" s="7" t="s">
        <v>1726</v>
      </c>
      <c r="C181" s="4">
        <v>41585.416666666664</v>
      </c>
      <c r="D181" s="35" t="s">
        <v>10</v>
      </c>
      <c r="E181" s="35" t="s">
        <v>10</v>
      </c>
      <c r="F181" s="35">
        <f>VLOOKUP(E181&amp;WEEKDAY(C181,2),Hoja3!A:B,2,FALSE)*24</f>
        <v>24</v>
      </c>
      <c r="G181" s="63">
        <f>C181+F181/24</f>
        <v>41586.416666666664</v>
      </c>
      <c r="H181" s="63">
        <v>41585.416666666664</v>
      </c>
      <c r="I181" s="4">
        <v>41694.458333333336</v>
      </c>
      <c r="J181" s="4" t="s">
        <v>1113</v>
      </c>
      <c r="K181" t="s">
        <v>1141</v>
      </c>
    </row>
    <row r="182" spans="1:11" x14ac:dyDescent="0.25">
      <c r="A182" s="7" t="s">
        <v>854</v>
      </c>
      <c r="B182" s="7" t="s">
        <v>1726</v>
      </c>
      <c r="C182" s="8">
        <v>41556.416666666664</v>
      </c>
      <c r="D182" s="32" t="s">
        <v>52</v>
      </c>
      <c r="E182" s="32" t="str">
        <f>D182</f>
        <v>Media</v>
      </c>
      <c r="F182" s="32">
        <f>VLOOKUP(E182&amp;WEEKDAY(C182,2),Hoja3!A:B,2,FALSE)*24</f>
        <v>120</v>
      </c>
      <c r="G182" s="59">
        <f>C182+F182/24</f>
        <v>41561.416666666664</v>
      </c>
      <c r="H182" s="59">
        <v>41556.416666666664</v>
      </c>
      <c r="I182" s="8">
        <v>41556.479166666664</v>
      </c>
      <c r="J182" s="8" t="str">
        <f t="shared" ref="J182:J223" ca="1" si="19">IF(I182="",IF(NOW()&gt;G182,"Retrasado","Pendiente"),IF(I182&lt;G182,"Resuelto a Tiempo","Resuelto NO a Tiempo"))</f>
        <v>Resuelto a Tiempo</v>
      </c>
      <c r="K182" t="s">
        <v>1728</v>
      </c>
    </row>
    <row r="183" spans="1:11" x14ac:dyDescent="0.25">
      <c r="A183" s="7" t="s">
        <v>857</v>
      </c>
      <c r="B183" s="7" t="s">
        <v>1726</v>
      </c>
      <c r="C183" s="8">
        <v>41556.416666666664</v>
      </c>
      <c r="D183" s="32" t="s">
        <v>52</v>
      </c>
      <c r="E183" s="32" t="str">
        <f>D183</f>
        <v>Media</v>
      </c>
      <c r="F183" s="32">
        <f>VLOOKUP(E183&amp;WEEKDAY(C183,2),Hoja3!A:B,2,FALSE)*24</f>
        <v>120</v>
      </c>
      <c r="G183" s="59">
        <f>C183+F183/24</f>
        <v>41561.416666666664</v>
      </c>
      <c r="H183" s="59">
        <v>41556.416666666664</v>
      </c>
      <c r="I183" s="8">
        <v>41557.432638888888</v>
      </c>
      <c r="J183" s="8" t="str">
        <f t="shared" ca="1" si="19"/>
        <v>Resuelto a Tiempo</v>
      </c>
      <c r="K183" t="s">
        <v>1728</v>
      </c>
    </row>
    <row r="184" spans="1:11" x14ac:dyDescent="0.25">
      <c r="A184" s="7" t="s">
        <v>1436</v>
      </c>
      <c r="B184" s="7" t="s">
        <v>1726</v>
      </c>
      <c r="C184" s="8">
        <v>41711.333333333336</v>
      </c>
      <c r="D184" s="32" t="s">
        <v>15</v>
      </c>
      <c r="E184" s="32" t="s">
        <v>52</v>
      </c>
      <c r="F184" s="32">
        <f>VLOOKUP(E184&amp;WEEKDAY(C184,2),Hoja3!A:B,2,FALSE)*24</f>
        <v>120</v>
      </c>
      <c r="G184" s="59">
        <f>C184+F184/24</f>
        <v>41716.333333333336</v>
      </c>
      <c r="H184" s="59">
        <v>41711.333333333336</v>
      </c>
      <c r="I184" s="8">
        <v>41716.326388888891</v>
      </c>
      <c r="J184" s="8" t="str">
        <f t="shared" ca="1" si="19"/>
        <v>Resuelto a Tiempo</v>
      </c>
      <c r="K184" t="s">
        <v>1138</v>
      </c>
    </row>
    <row r="185" spans="1:11" x14ac:dyDescent="0.25">
      <c r="A185" s="7" t="s">
        <v>858</v>
      </c>
      <c r="B185" s="7" t="s">
        <v>1726</v>
      </c>
      <c r="C185" s="8">
        <v>41556.416666666664</v>
      </c>
      <c r="D185" s="32" t="s">
        <v>52</v>
      </c>
      <c r="E185" s="32" t="str">
        <f t="shared" ref="E185:E231" si="20">D185</f>
        <v>Media</v>
      </c>
      <c r="F185" s="32">
        <f>VLOOKUP(E185&amp;WEEKDAY(C185,2),Hoja3!A:B,2,FALSE)*24</f>
        <v>120</v>
      </c>
      <c r="G185" s="59">
        <f>C185+F185/24</f>
        <v>41561.416666666664</v>
      </c>
      <c r="H185" s="59">
        <v>41556.416666666664</v>
      </c>
      <c r="I185" s="8">
        <v>41557.44027777778</v>
      </c>
      <c r="J185" s="8" t="str">
        <f t="shared" ca="1" si="19"/>
        <v>Resuelto a Tiempo</v>
      </c>
      <c r="K185" t="s">
        <v>1728</v>
      </c>
    </row>
    <row r="186" spans="1:11" x14ac:dyDescent="0.25">
      <c r="A186" s="7" t="s">
        <v>859</v>
      </c>
      <c r="B186" s="7" t="s">
        <v>1726</v>
      </c>
      <c r="C186" s="8">
        <v>41556.416666666664</v>
      </c>
      <c r="D186" s="32" t="s">
        <v>10</v>
      </c>
      <c r="E186" s="32" t="str">
        <f t="shared" si="20"/>
        <v>Alta</v>
      </c>
      <c r="F186" s="32">
        <f>VLOOKUP(E186&amp;WEEKDAY(C186,2),Hoja3!A:B,2,FALSE)*24</f>
        <v>24</v>
      </c>
      <c r="G186" s="59">
        <f>C186+F186/24+30</f>
        <v>41587.416666666664</v>
      </c>
      <c r="H186" s="59">
        <v>41556.416666666664</v>
      </c>
      <c r="I186" s="8">
        <v>41572.619016203702</v>
      </c>
      <c r="J186" s="7" t="str">
        <f t="shared" ca="1" si="19"/>
        <v>Resuelto a Tiempo</v>
      </c>
      <c r="K186" t="s">
        <v>1141</v>
      </c>
    </row>
    <row r="187" spans="1:11" x14ac:dyDescent="0.25">
      <c r="A187" s="26" t="s">
        <v>860</v>
      </c>
      <c r="B187" s="7" t="s">
        <v>1726</v>
      </c>
      <c r="C187" s="27">
        <v>41556.708333333336</v>
      </c>
      <c r="D187" s="37" t="s">
        <v>10</v>
      </c>
      <c r="E187" s="37" t="str">
        <f t="shared" si="20"/>
        <v>Alta</v>
      </c>
      <c r="F187" s="37">
        <f>VLOOKUP(E187&amp;WEEKDAY(C187,2),Hoja3!A:B,2,FALSE)*24</f>
        <v>24</v>
      </c>
      <c r="G187" s="66">
        <f t="shared" ref="G187:G196" si="21">C187+F187/24</f>
        <v>41557.708333333336</v>
      </c>
      <c r="H187" s="66">
        <v>41557.333333333336</v>
      </c>
      <c r="I187" s="27">
        <v>41563.447916666664</v>
      </c>
      <c r="J187" s="27" t="str">
        <f t="shared" ca="1" si="19"/>
        <v>Resuelto NO a Tiempo</v>
      </c>
      <c r="K187" t="s">
        <v>1141</v>
      </c>
    </row>
    <row r="188" spans="1:11" x14ac:dyDescent="0.25">
      <c r="A188" s="7" t="s">
        <v>864</v>
      </c>
      <c r="B188" s="7" t="s">
        <v>1726</v>
      </c>
      <c r="C188" s="8">
        <v>41557.333333333336</v>
      </c>
      <c r="D188" s="32" t="s">
        <v>52</v>
      </c>
      <c r="E188" s="32" t="str">
        <f t="shared" si="20"/>
        <v>Media</v>
      </c>
      <c r="F188" s="32">
        <f>VLOOKUP(E188&amp;WEEKDAY(C188,2),Hoja3!A:B,2,FALSE)*24</f>
        <v>120</v>
      </c>
      <c r="G188" s="59">
        <f t="shared" si="21"/>
        <v>41562.333333333336</v>
      </c>
      <c r="H188" s="59">
        <v>41557.333333333336</v>
      </c>
      <c r="I188" s="8">
        <v>41557.458333333336</v>
      </c>
      <c r="J188" s="8" t="str">
        <f t="shared" ca="1" si="19"/>
        <v>Resuelto a Tiempo</v>
      </c>
      <c r="K188" t="s">
        <v>1728</v>
      </c>
    </row>
    <row r="189" spans="1:11" x14ac:dyDescent="0.25">
      <c r="A189" s="7" t="s">
        <v>866</v>
      </c>
      <c r="B189" s="7" t="s">
        <v>1726</v>
      </c>
      <c r="C189" s="8">
        <v>41557.333333333336</v>
      </c>
      <c r="D189" s="32" t="s">
        <v>52</v>
      </c>
      <c r="E189" s="32" t="str">
        <f t="shared" si="20"/>
        <v>Media</v>
      </c>
      <c r="F189" s="32">
        <f>VLOOKUP(E189&amp;WEEKDAY(C189,2),Hoja3!A:B,2,FALSE)*24</f>
        <v>120</v>
      </c>
      <c r="G189" s="59">
        <f t="shared" si="21"/>
        <v>41562.333333333336</v>
      </c>
      <c r="H189" s="59">
        <v>41557.333333333336</v>
      </c>
      <c r="I189" s="8">
        <v>41557.5</v>
      </c>
      <c r="J189" s="8" t="str">
        <f t="shared" ca="1" si="19"/>
        <v>Resuelto a Tiempo</v>
      </c>
      <c r="K189" t="s">
        <v>1728</v>
      </c>
    </row>
    <row r="190" spans="1:11" x14ac:dyDescent="0.25">
      <c r="A190" s="7" t="s">
        <v>867</v>
      </c>
      <c r="B190" s="7" t="s">
        <v>1726</v>
      </c>
      <c r="C190" s="8">
        <v>41557.333333333336</v>
      </c>
      <c r="D190" s="32" t="s">
        <v>10</v>
      </c>
      <c r="E190" s="32" t="str">
        <f t="shared" si="20"/>
        <v>Alta</v>
      </c>
      <c r="F190" s="32">
        <f>VLOOKUP(E190&amp;WEEKDAY(C190,2),Hoja3!A:B,2,FALSE)*24</f>
        <v>24</v>
      </c>
      <c r="G190" s="59">
        <f t="shared" si="21"/>
        <v>41558.333333333336</v>
      </c>
      <c r="H190" s="59">
        <v>41557.333333333336</v>
      </c>
      <c r="I190" s="8">
        <v>41557.625</v>
      </c>
      <c r="J190" s="8" t="str">
        <f t="shared" ca="1" si="19"/>
        <v>Resuelto a Tiempo</v>
      </c>
      <c r="K190" t="s">
        <v>1140</v>
      </c>
    </row>
    <row r="191" spans="1:11" x14ac:dyDescent="0.25">
      <c r="A191" s="7" t="s">
        <v>868</v>
      </c>
      <c r="B191" s="7" t="s">
        <v>1726</v>
      </c>
      <c r="C191" s="8">
        <v>41557.333333333336</v>
      </c>
      <c r="D191" s="32" t="s">
        <v>10</v>
      </c>
      <c r="E191" s="32" t="str">
        <f t="shared" si="20"/>
        <v>Alta</v>
      </c>
      <c r="F191" s="32">
        <f>VLOOKUP(E191&amp;WEEKDAY(C191,2),Hoja3!A:B,2,FALSE)*24</f>
        <v>24</v>
      </c>
      <c r="G191" s="59">
        <f t="shared" si="21"/>
        <v>41558.333333333336</v>
      </c>
      <c r="H191" s="59">
        <v>41557.333333333336</v>
      </c>
      <c r="I191" s="8">
        <v>41557.583333333336</v>
      </c>
      <c r="J191" s="8" t="str">
        <f t="shared" ca="1" si="19"/>
        <v>Resuelto a Tiempo</v>
      </c>
      <c r="K191" t="s">
        <v>1140</v>
      </c>
    </row>
    <row r="192" spans="1:11" x14ac:dyDescent="0.25">
      <c r="A192" s="3" t="s">
        <v>869</v>
      </c>
      <c r="B192" s="7" t="s">
        <v>1726</v>
      </c>
      <c r="C192" s="4">
        <v>41557.333333333336</v>
      </c>
      <c r="D192" s="35" t="s">
        <v>10</v>
      </c>
      <c r="E192" s="35" t="str">
        <f t="shared" si="20"/>
        <v>Alta</v>
      </c>
      <c r="F192" s="35">
        <f>VLOOKUP(E192&amp;WEEKDAY(C192,2),Hoja3!A:B,2,FALSE)*24</f>
        <v>24</v>
      </c>
      <c r="G192" s="63">
        <f t="shared" si="21"/>
        <v>41558.333333333336</v>
      </c>
      <c r="H192" s="63">
        <v>41557.333333333336</v>
      </c>
      <c r="I192" s="4">
        <v>41590.4375</v>
      </c>
      <c r="J192" s="4" t="str">
        <f t="shared" ca="1" si="19"/>
        <v>Resuelto NO a Tiempo</v>
      </c>
      <c r="K192" t="s">
        <v>1728</v>
      </c>
    </row>
    <row r="193" spans="1:11" x14ac:dyDescent="0.25">
      <c r="A193" s="7" t="s">
        <v>871</v>
      </c>
      <c r="B193" s="7" t="s">
        <v>1726</v>
      </c>
      <c r="C193" s="8">
        <v>41557.333333333336</v>
      </c>
      <c r="D193" s="32" t="s">
        <v>52</v>
      </c>
      <c r="E193" s="32" t="str">
        <f t="shared" si="20"/>
        <v>Media</v>
      </c>
      <c r="F193" s="32">
        <f>VLOOKUP(E193&amp;WEEKDAY(C193,2),Hoja3!A:B,2,FALSE)*24</f>
        <v>120</v>
      </c>
      <c r="G193" s="59">
        <f t="shared" si="21"/>
        <v>41562.333333333336</v>
      </c>
      <c r="H193" s="59">
        <v>41557.333333333336</v>
      </c>
      <c r="I193" s="8">
        <v>41558.5</v>
      </c>
      <c r="J193" s="8" t="str">
        <f t="shared" ca="1" si="19"/>
        <v>Resuelto a Tiempo</v>
      </c>
      <c r="K193" t="s">
        <v>1728</v>
      </c>
    </row>
    <row r="194" spans="1:11" x14ac:dyDescent="0.25">
      <c r="A194" s="7" t="s">
        <v>872</v>
      </c>
      <c r="B194" s="7" t="s">
        <v>1726</v>
      </c>
      <c r="C194" s="8">
        <v>41558.291666666664</v>
      </c>
      <c r="D194" s="32" t="s">
        <v>10</v>
      </c>
      <c r="E194" s="32" t="str">
        <f t="shared" si="20"/>
        <v>Alta</v>
      </c>
      <c r="F194" s="32">
        <f>VLOOKUP(E194&amp;WEEKDAY(C194,2),Hoja3!A:B,2,FALSE)*24</f>
        <v>24</v>
      </c>
      <c r="G194" s="59">
        <f t="shared" si="21"/>
        <v>41559.291666666664</v>
      </c>
      <c r="H194" s="59">
        <v>41558.291666666664</v>
      </c>
      <c r="I194" s="8">
        <v>41558.458333333336</v>
      </c>
      <c r="J194" s="8" t="str">
        <f t="shared" ca="1" si="19"/>
        <v>Resuelto a Tiempo</v>
      </c>
      <c r="K194" t="s">
        <v>1731</v>
      </c>
    </row>
    <row r="195" spans="1:11" x14ac:dyDescent="0.25">
      <c r="A195" s="7" t="s">
        <v>873</v>
      </c>
      <c r="B195" s="7" t="s">
        <v>1726</v>
      </c>
      <c r="C195" s="8">
        <v>41558.333333333336</v>
      </c>
      <c r="D195" s="32" t="s">
        <v>52</v>
      </c>
      <c r="E195" s="32" t="str">
        <f t="shared" si="20"/>
        <v>Media</v>
      </c>
      <c r="F195" s="32">
        <f>VLOOKUP(E195&amp;WEEKDAY(C195,2),Hoja3!A:B,2,FALSE)*24</f>
        <v>120</v>
      </c>
      <c r="G195" s="59">
        <f t="shared" si="21"/>
        <v>41563.333333333336</v>
      </c>
      <c r="H195" s="59">
        <v>41558.333333333336</v>
      </c>
      <c r="I195" s="8">
        <v>41561.416666666664</v>
      </c>
      <c r="J195" s="8" t="str">
        <f t="shared" ca="1" si="19"/>
        <v>Resuelto a Tiempo</v>
      </c>
      <c r="K195" t="s">
        <v>1728</v>
      </c>
    </row>
    <row r="196" spans="1:11" x14ac:dyDescent="0.25">
      <c r="A196" s="7" t="s">
        <v>875</v>
      </c>
      <c r="B196" s="7" t="s">
        <v>1726</v>
      </c>
      <c r="C196" s="8">
        <v>41558.333333333336</v>
      </c>
      <c r="D196" s="32" t="s">
        <v>52</v>
      </c>
      <c r="E196" s="32" t="str">
        <f t="shared" si="20"/>
        <v>Media</v>
      </c>
      <c r="F196" s="32">
        <f>VLOOKUP(E196&amp;WEEKDAY(C196,2),Hoja3!A:B,2,FALSE)*24</f>
        <v>120</v>
      </c>
      <c r="G196" s="59">
        <f t="shared" si="21"/>
        <v>41563.333333333336</v>
      </c>
      <c r="H196" s="59">
        <v>41558.333333333336</v>
      </c>
      <c r="I196" s="8">
        <v>41561.465277777781</v>
      </c>
      <c r="J196" s="8" t="str">
        <f t="shared" ca="1" si="19"/>
        <v>Resuelto a Tiempo</v>
      </c>
      <c r="K196" t="s">
        <v>1728</v>
      </c>
    </row>
    <row r="197" spans="1:11" x14ac:dyDescent="0.25">
      <c r="A197" s="3" t="s">
        <v>876</v>
      </c>
      <c r="B197" s="7" t="s">
        <v>1726</v>
      </c>
      <c r="C197" s="4">
        <v>41558.458333333336</v>
      </c>
      <c r="D197" s="35" t="s">
        <v>10</v>
      </c>
      <c r="E197" s="35" t="str">
        <f t="shared" si="20"/>
        <v>Alta</v>
      </c>
      <c r="F197" s="35">
        <f>VLOOKUP(E197&amp;WEEKDAY(C197,2),Hoja3!A:B,2,FALSE)*24</f>
        <v>24</v>
      </c>
      <c r="G197" s="63">
        <v>41563.458333333336</v>
      </c>
      <c r="H197" s="63">
        <v>41558.458333333336</v>
      </c>
      <c r="I197" s="4">
        <v>41563.416666666664</v>
      </c>
      <c r="J197" s="4" t="str">
        <f t="shared" ca="1" si="19"/>
        <v>Resuelto a Tiempo</v>
      </c>
      <c r="K197" t="s">
        <v>1728</v>
      </c>
    </row>
    <row r="198" spans="1:11" x14ac:dyDescent="0.25">
      <c r="A198" s="7" t="s">
        <v>878</v>
      </c>
      <c r="B198" s="7" t="s">
        <v>1726</v>
      </c>
      <c r="C198" s="8">
        <v>41558.458333333336</v>
      </c>
      <c r="D198" s="32" t="s">
        <v>52</v>
      </c>
      <c r="E198" s="32" t="str">
        <f t="shared" si="20"/>
        <v>Media</v>
      </c>
      <c r="F198" s="32">
        <f>VLOOKUP(E198&amp;WEEKDAY(C198,2),Hoja3!A:B,2,FALSE)*24</f>
        <v>120</v>
      </c>
      <c r="G198" s="59">
        <f>C198+F198/24</f>
        <v>41563.458333333336</v>
      </c>
      <c r="H198" s="59">
        <v>41558.458333333336</v>
      </c>
      <c r="I198" s="8">
        <v>41561.659722222219</v>
      </c>
      <c r="J198" s="8" t="str">
        <f t="shared" ca="1" si="19"/>
        <v>Resuelto a Tiempo</v>
      </c>
      <c r="K198" t="s">
        <v>1728</v>
      </c>
    </row>
    <row r="199" spans="1:11" x14ac:dyDescent="0.25">
      <c r="A199" s="3" t="s">
        <v>879</v>
      </c>
      <c r="B199" s="7" t="s">
        <v>1726</v>
      </c>
      <c r="C199" s="4">
        <v>41558.458333333336</v>
      </c>
      <c r="D199" s="35" t="s">
        <v>52</v>
      </c>
      <c r="E199" s="35" t="str">
        <f t="shared" si="20"/>
        <v>Media</v>
      </c>
      <c r="F199" s="35">
        <f>VLOOKUP(E199&amp;WEEKDAY(C199,2),Hoja3!A:B,2,FALSE)*24</f>
        <v>120</v>
      </c>
      <c r="G199" s="63">
        <f>C199+F199/24+1</f>
        <v>41564.458333333336</v>
      </c>
      <c r="H199" s="63">
        <v>41558.458333333336</v>
      </c>
      <c r="I199" s="4">
        <v>41563.479166666664</v>
      </c>
      <c r="J199" s="4" t="str">
        <f t="shared" ca="1" si="19"/>
        <v>Resuelto a Tiempo</v>
      </c>
      <c r="K199" t="s">
        <v>1734</v>
      </c>
    </row>
    <row r="200" spans="1:11" x14ac:dyDescent="0.25">
      <c r="A200" s="3" t="s">
        <v>880</v>
      </c>
      <c r="B200" s="7" t="s">
        <v>1726</v>
      </c>
      <c r="C200" s="4">
        <v>41558.458333333336</v>
      </c>
      <c r="D200" s="35" t="s">
        <v>10</v>
      </c>
      <c r="E200" s="35" t="str">
        <f t="shared" si="20"/>
        <v>Alta</v>
      </c>
      <c r="F200" s="35">
        <f>VLOOKUP(E200&amp;WEEKDAY(C200,2),Hoja3!A:B,2,FALSE)*24</f>
        <v>24</v>
      </c>
      <c r="G200" s="63">
        <v>41564.458333333336</v>
      </c>
      <c r="H200" s="63">
        <v>41558.458333333336</v>
      </c>
      <c r="I200" s="4">
        <v>41563.479166666664</v>
      </c>
      <c r="J200" s="4" t="str">
        <f t="shared" ca="1" si="19"/>
        <v>Resuelto a Tiempo</v>
      </c>
      <c r="K200" t="s">
        <v>1731</v>
      </c>
    </row>
    <row r="201" spans="1:11" x14ac:dyDescent="0.25">
      <c r="A201" s="7" t="s">
        <v>881</v>
      </c>
      <c r="B201" s="7" t="s">
        <v>1726</v>
      </c>
      <c r="C201" s="8">
        <v>41561.333333333336</v>
      </c>
      <c r="D201" s="32" t="s">
        <v>52</v>
      </c>
      <c r="E201" s="32" t="str">
        <f t="shared" si="20"/>
        <v>Media</v>
      </c>
      <c r="F201" s="32">
        <f>VLOOKUP(E201&amp;WEEKDAY(C201,2),Hoja3!A:B,2,FALSE)*24</f>
        <v>72</v>
      </c>
      <c r="G201" s="59">
        <f t="shared" ref="G201:G245" si="22">C201+F201/24</f>
        <v>41564.333333333336</v>
      </c>
      <c r="H201" s="59">
        <v>41561.333333333336</v>
      </c>
      <c r="I201" s="8">
        <v>41561.75</v>
      </c>
      <c r="J201" s="8" t="str">
        <f t="shared" ca="1" si="19"/>
        <v>Resuelto a Tiempo</v>
      </c>
      <c r="K201" t="s">
        <v>1729</v>
      </c>
    </row>
    <row r="202" spans="1:11" x14ac:dyDescent="0.25">
      <c r="A202" s="7" t="s">
        <v>884</v>
      </c>
      <c r="B202" s="7" t="s">
        <v>1726</v>
      </c>
      <c r="C202" s="8">
        <v>41561.333333333336</v>
      </c>
      <c r="D202" s="32" t="s">
        <v>52</v>
      </c>
      <c r="E202" s="32" t="str">
        <f t="shared" si="20"/>
        <v>Media</v>
      </c>
      <c r="F202" s="32">
        <f>VLOOKUP(E202&amp;WEEKDAY(C202,2),Hoja3!A:B,2,FALSE)*24</f>
        <v>72</v>
      </c>
      <c r="G202" s="59">
        <f t="shared" si="22"/>
        <v>41564.333333333336</v>
      </c>
      <c r="H202" s="59">
        <v>41561.333333333336</v>
      </c>
      <c r="I202" s="8">
        <v>41561.647916666669</v>
      </c>
      <c r="J202" s="8" t="str">
        <f t="shared" ca="1" si="19"/>
        <v>Resuelto a Tiempo</v>
      </c>
      <c r="K202" t="s">
        <v>1728</v>
      </c>
    </row>
    <row r="203" spans="1:11" x14ac:dyDescent="0.25">
      <c r="A203" s="7" t="s">
        <v>885</v>
      </c>
      <c r="B203" s="7" t="s">
        <v>1726</v>
      </c>
      <c r="C203" s="8">
        <v>41561.333333333336</v>
      </c>
      <c r="D203" s="32" t="s">
        <v>52</v>
      </c>
      <c r="E203" s="32" t="str">
        <f t="shared" si="20"/>
        <v>Media</v>
      </c>
      <c r="F203" s="32">
        <f>VLOOKUP(E203&amp;WEEKDAY(C203,2),Hoja3!A:B,2,FALSE)*24</f>
        <v>72</v>
      </c>
      <c r="G203" s="59">
        <f t="shared" si="22"/>
        <v>41564.333333333336</v>
      </c>
      <c r="H203" s="59">
        <v>41561.333333333336</v>
      </c>
      <c r="I203" s="8">
        <v>41561.666666666664</v>
      </c>
      <c r="J203" s="11" t="str">
        <f t="shared" ca="1" si="19"/>
        <v>Resuelto a Tiempo</v>
      </c>
      <c r="K203" t="s">
        <v>1728</v>
      </c>
    </row>
    <row r="204" spans="1:11" x14ac:dyDescent="0.25">
      <c r="A204" s="3" t="s">
        <v>889</v>
      </c>
      <c r="B204" s="7" t="s">
        <v>1726</v>
      </c>
      <c r="C204" s="4">
        <v>41561.625</v>
      </c>
      <c r="D204" s="35" t="s">
        <v>10</v>
      </c>
      <c r="E204" s="35" t="str">
        <f t="shared" si="20"/>
        <v>Alta</v>
      </c>
      <c r="F204" s="35">
        <f>VLOOKUP(E204&amp;WEEKDAY(C204,2),Hoja3!A:B,2,FALSE)*24</f>
        <v>24</v>
      </c>
      <c r="G204" s="63">
        <f t="shared" si="22"/>
        <v>41562.625</v>
      </c>
      <c r="H204" s="63">
        <v>41561.625</v>
      </c>
      <c r="I204" s="4">
        <v>41562.53125</v>
      </c>
      <c r="J204" s="4" t="str">
        <f t="shared" ca="1" si="19"/>
        <v>Resuelto a Tiempo</v>
      </c>
      <c r="K204" t="s">
        <v>1728</v>
      </c>
    </row>
    <row r="205" spans="1:11" x14ac:dyDescent="0.25">
      <c r="A205" s="7" t="s">
        <v>892</v>
      </c>
      <c r="B205" s="7" t="s">
        <v>1726</v>
      </c>
      <c r="C205" s="8">
        <v>41561.625</v>
      </c>
      <c r="D205" s="32" t="s">
        <v>52</v>
      </c>
      <c r="E205" s="32" t="str">
        <f t="shared" si="20"/>
        <v>Media</v>
      </c>
      <c r="F205" s="32">
        <f>VLOOKUP(E205&amp;WEEKDAY(C205,2),Hoja3!A:B,2,FALSE)*24</f>
        <v>72</v>
      </c>
      <c r="G205" s="59">
        <f t="shared" si="22"/>
        <v>41564.625</v>
      </c>
      <c r="H205" s="59">
        <v>41561.625</v>
      </c>
      <c r="I205" s="8">
        <v>41561.682638888888</v>
      </c>
      <c r="J205" s="8" t="str">
        <f t="shared" ca="1" si="19"/>
        <v>Resuelto a Tiempo</v>
      </c>
      <c r="K205" t="s">
        <v>1731</v>
      </c>
    </row>
    <row r="206" spans="1:11" x14ac:dyDescent="0.25">
      <c r="A206" s="7" t="s">
        <v>893</v>
      </c>
      <c r="B206" s="7" t="s">
        <v>1726</v>
      </c>
      <c r="C206" s="8">
        <v>41561.625</v>
      </c>
      <c r="D206" s="32" t="s">
        <v>52</v>
      </c>
      <c r="E206" s="32" t="str">
        <f t="shared" si="20"/>
        <v>Media</v>
      </c>
      <c r="F206" s="32">
        <f>VLOOKUP(E206&amp;WEEKDAY(C206,2),Hoja3!A:B,2,FALSE)*24</f>
        <v>72</v>
      </c>
      <c r="G206" s="59">
        <f t="shared" si="22"/>
        <v>41564.625</v>
      </c>
      <c r="H206" s="59">
        <v>41561.625</v>
      </c>
      <c r="I206" s="8">
        <v>41561.694444444445</v>
      </c>
      <c r="J206" s="8" t="str">
        <f t="shared" ca="1" si="19"/>
        <v>Resuelto a Tiempo</v>
      </c>
      <c r="K206" t="s">
        <v>1728</v>
      </c>
    </row>
    <row r="207" spans="1:11" x14ac:dyDescent="0.25">
      <c r="A207" s="29" t="s">
        <v>908</v>
      </c>
      <c r="B207" s="7" t="s">
        <v>1726</v>
      </c>
      <c r="C207" s="25">
        <v>41563.333333333336</v>
      </c>
      <c r="D207" s="36" t="s">
        <v>15</v>
      </c>
      <c r="E207" s="36" t="str">
        <f t="shared" si="20"/>
        <v>Emergencia</v>
      </c>
      <c r="F207" s="36">
        <f>VLOOKUP(E207&amp;WEEKDAY(C207,2),Hoja3!A:B,2,FALSE)*24</f>
        <v>4</v>
      </c>
      <c r="G207" s="65">
        <f t="shared" si="22"/>
        <v>41563.5</v>
      </c>
      <c r="H207" s="65">
        <v>41563.333333333336</v>
      </c>
      <c r="I207" s="25">
        <v>41565.583333333336</v>
      </c>
      <c r="J207" s="25" t="str">
        <f t="shared" ca="1" si="19"/>
        <v>Resuelto NO a Tiempo</v>
      </c>
      <c r="K207" t="s">
        <v>1728</v>
      </c>
    </row>
    <row r="208" spans="1:11" x14ac:dyDescent="0.25">
      <c r="A208" s="7" t="s">
        <v>894</v>
      </c>
      <c r="B208" s="7" t="s">
        <v>1726</v>
      </c>
      <c r="C208" s="8">
        <v>41561.625</v>
      </c>
      <c r="D208" s="32" t="s">
        <v>52</v>
      </c>
      <c r="E208" s="32" t="str">
        <f t="shared" si="20"/>
        <v>Media</v>
      </c>
      <c r="F208" s="32">
        <f>VLOOKUP(E208&amp;WEEKDAY(C208,2),Hoja3!A:B,2,FALSE)*24</f>
        <v>72</v>
      </c>
      <c r="G208" s="59">
        <f t="shared" si="22"/>
        <v>41564.625</v>
      </c>
      <c r="H208" s="59">
        <v>41561.625</v>
      </c>
      <c r="I208" s="8">
        <v>41561.354166666664</v>
      </c>
      <c r="J208" s="8" t="str">
        <f t="shared" ca="1" si="19"/>
        <v>Resuelto a Tiempo</v>
      </c>
      <c r="K208" t="s">
        <v>1738</v>
      </c>
    </row>
    <row r="209" spans="1:11" x14ac:dyDescent="0.25">
      <c r="A209" s="17" t="s">
        <v>895</v>
      </c>
      <c r="B209" s="7" t="s">
        <v>1726</v>
      </c>
      <c r="C209" s="25">
        <v>41562.333333333336</v>
      </c>
      <c r="D209" s="36" t="s">
        <v>52</v>
      </c>
      <c r="E209" s="36" t="str">
        <f t="shared" si="20"/>
        <v>Media</v>
      </c>
      <c r="F209" s="36">
        <f>VLOOKUP(E209&amp;WEEKDAY(C209,2),Hoja3!A:B,2,FALSE)*24</f>
        <v>72</v>
      </c>
      <c r="G209" s="65">
        <f t="shared" si="22"/>
        <v>41565.333333333336</v>
      </c>
      <c r="H209" s="65">
        <v>41562.333333333336</v>
      </c>
      <c r="I209" s="25">
        <v>41572.676539351851</v>
      </c>
      <c r="J209" s="17" t="str">
        <f t="shared" ca="1" si="19"/>
        <v>Resuelto NO a Tiempo</v>
      </c>
      <c r="K209" t="s">
        <v>1728</v>
      </c>
    </row>
    <row r="210" spans="1:11" x14ac:dyDescent="0.25">
      <c r="A210" s="3" t="s">
        <v>896</v>
      </c>
      <c r="B210" s="7" t="s">
        <v>1726</v>
      </c>
      <c r="C210" s="4">
        <v>41562.333333333336</v>
      </c>
      <c r="D210" s="35" t="s">
        <v>52</v>
      </c>
      <c r="E210" s="35" t="str">
        <f t="shared" si="20"/>
        <v>Media</v>
      </c>
      <c r="F210" s="35">
        <f>VLOOKUP(E210&amp;WEEKDAY(C210,2),Hoja3!A:B,2,FALSE)*24</f>
        <v>72</v>
      </c>
      <c r="G210" s="63">
        <f t="shared" si="22"/>
        <v>41565.333333333336</v>
      </c>
      <c r="H210" s="63">
        <v>41562.333333333336</v>
      </c>
      <c r="I210" s="4">
        <v>41562.708333333336</v>
      </c>
      <c r="J210" s="4" t="str">
        <f t="shared" ca="1" si="19"/>
        <v>Resuelto a Tiempo</v>
      </c>
      <c r="K210" t="s">
        <v>1138</v>
      </c>
    </row>
    <row r="211" spans="1:11" x14ac:dyDescent="0.25">
      <c r="A211" s="7" t="s">
        <v>897</v>
      </c>
      <c r="B211" s="7" t="s">
        <v>1726</v>
      </c>
      <c r="C211" s="8">
        <v>41562.333333333336</v>
      </c>
      <c r="D211" s="32" t="s">
        <v>52</v>
      </c>
      <c r="E211" s="32" t="str">
        <f t="shared" si="20"/>
        <v>Media</v>
      </c>
      <c r="F211" s="32">
        <f>VLOOKUP(E211&amp;WEEKDAY(C211,2),Hoja3!A:B,2,FALSE)*24</f>
        <v>72</v>
      </c>
      <c r="G211" s="59">
        <f t="shared" si="22"/>
        <v>41565.333333333336</v>
      </c>
      <c r="H211" s="59">
        <v>41562.333333333336</v>
      </c>
      <c r="I211" s="8">
        <v>41563.375</v>
      </c>
      <c r="J211" s="8" t="str">
        <f t="shared" ca="1" si="19"/>
        <v>Resuelto a Tiempo</v>
      </c>
      <c r="K211" t="s">
        <v>1729</v>
      </c>
    </row>
    <row r="212" spans="1:11" x14ac:dyDescent="0.25">
      <c r="A212" s="7" t="s">
        <v>899</v>
      </c>
      <c r="B212" s="7" t="s">
        <v>1726</v>
      </c>
      <c r="C212" s="8">
        <v>41562.458333333336</v>
      </c>
      <c r="D212" s="32" t="s">
        <v>52</v>
      </c>
      <c r="E212" s="32" t="str">
        <f t="shared" si="20"/>
        <v>Media</v>
      </c>
      <c r="F212" s="32">
        <f>VLOOKUP(E212&amp;WEEKDAY(C212,2),Hoja3!A:B,2,FALSE)*24</f>
        <v>72</v>
      </c>
      <c r="G212" s="59">
        <f t="shared" si="22"/>
        <v>41565.458333333336</v>
      </c>
      <c r="H212" s="59">
        <v>41562.458333333336</v>
      </c>
      <c r="I212" s="8">
        <v>41563.423611111109</v>
      </c>
      <c r="J212" s="8" t="str">
        <f t="shared" ca="1" si="19"/>
        <v>Resuelto a Tiempo</v>
      </c>
      <c r="K212" t="s">
        <v>1728</v>
      </c>
    </row>
    <row r="213" spans="1:11" x14ac:dyDescent="0.25">
      <c r="A213" s="7" t="s">
        <v>900</v>
      </c>
      <c r="B213" s="7" t="s">
        <v>1726</v>
      </c>
      <c r="C213" s="8">
        <v>41562.458333333336</v>
      </c>
      <c r="D213" s="32" t="s">
        <v>52</v>
      </c>
      <c r="E213" s="32" t="str">
        <f t="shared" si="20"/>
        <v>Media</v>
      </c>
      <c r="F213" s="32">
        <f>VLOOKUP(E213&amp;WEEKDAY(C213,2),Hoja3!A:B,2,FALSE)*24</f>
        <v>72</v>
      </c>
      <c r="G213" s="59">
        <f t="shared" si="22"/>
        <v>41565.458333333336</v>
      </c>
      <c r="H213" s="59">
        <v>41562.458333333336</v>
      </c>
      <c r="I213" s="8">
        <v>41563.427083333336</v>
      </c>
      <c r="J213" s="8" t="str">
        <f t="shared" ca="1" si="19"/>
        <v>Resuelto a Tiempo</v>
      </c>
      <c r="K213" t="s">
        <v>1728</v>
      </c>
    </row>
    <row r="214" spans="1:11" x14ac:dyDescent="0.25">
      <c r="A214" s="7" t="s">
        <v>901</v>
      </c>
      <c r="B214" s="7" t="s">
        <v>1726</v>
      </c>
      <c r="C214" s="8">
        <v>41562.458333333336</v>
      </c>
      <c r="D214" s="32" t="s">
        <v>52</v>
      </c>
      <c r="E214" s="32" t="str">
        <f t="shared" si="20"/>
        <v>Media</v>
      </c>
      <c r="F214" s="32">
        <f>VLOOKUP(E214&amp;WEEKDAY(C214,2),Hoja3!A:B,2,FALSE)*24</f>
        <v>72</v>
      </c>
      <c r="G214" s="59">
        <f t="shared" si="22"/>
        <v>41565.458333333336</v>
      </c>
      <c r="H214" s="59">
        <v>41562.458333333336</v>
      </c>
      <c r="I214" s="8">
        <v>41563.430555555555</v>
      </c>
      <c r="J214" s="8" t="str">
        <f t="shared" ca="1" si="19"/>
        <v>Resuelto a Tiempo</v>
      </c>
      <c r="K214" t="s">
        <v>1728</v>
      </c>
    </row>
    <row r="215" spans="1:11" x14ac:dyDescent="0.25">
      <c r="A215" s="3" t="s">
        <v>902</v>
      </c>
      <c r="B215" s="7" t="s">
        <v>1726</v>
      </c>
      <c r="C215" s="4">
        <v>41562.458333333336</v>
      </c>
      <c r="D215" s="35" t="s">
        <v>10</v>
      </c>
      <c r="E215" s="35" t="str">
        <f t="shared" si="20"/>
        <v>Alta</v>
      </c>
      <c r="F215" s="35">
        <f>VLOOKUP(E215&amp;WEEKDAY(C215,2),Hoja3!A:B,2,FALSE)*24</f>
        <v>24</v>
      </c>
      <c r="G215" s="63">
        <f t="shared" si="22"/>
        <v>41563.458333333336</v>
      </c>
      <c r="H215" s="63">
        <v>41562.458333333336</v>
      </c>
      <c r="I215" s="4">
        <v>41563.375</v>
      </c>
      <c r="J215" s="4" t="str">
        <f t="shared" ca="1" si="19"/>
        <v>Resuelto a Tiempo</v>
      </c>
      <c r="K215" t="s">
        <v>1728</v>
      </c>
    </row>
    <row r="216" spans="1:11" x14ac:dyDescent="0.25">
      <c r="A216" s="7" t="s">
        <v>903</v>
      </c>
      <c r="B216" s="7" t="s">
        <v>1726</v>
      </c>
      <c r="C216" s="8">
        <v>41563.333333333336</v>
      </c>
      <c r="D216" s="32" t="s">
        <v>52</v>
      </c>
      <c r="E216" s="32" t="str">
        <f t="shared" si="20"/>
        <v>Media</v>
      </c>
      <c r="F216" s="32">
        <f>VLOOKUP(E216&amp;WEEKDAY(C216,2),Hoja3!A:B,2,FALSE)*24</f>
        <v>120</v>
      </c>
      <c r="G216" s="59">
        <f t="shared" si="22"/>
        <v>41568.333333333336</v>
      </c>
      <c r="H216" s="59">
        <v>41563.333333333336</v>
      </c>
      <c r="I216" s="8">
        <v>41563.479166666664</v>
      </c>
      <c r="J216" s="8" t="str">
        <f t="shared" ca="1" si="19"/>
        <v>Resuelto a Tiempo</v>
      </c>
      <c r="K216" t="s">
        <v>1729</v>
      </c>
    </row>
    <row r="217" spans="1:11" x14ac:dyDescent="0.25">
      <c r="A217" s="7" t="s">
        <v>909</v>
      </c>
      <c r="B217" s="7" t="s">
        <v>1726</v>
      </c>
      <c r="C217" s="8">
        <v>41563.416666666664</v>
      </c>
      <c r="D217" s="32" t="s">
        <v>52</v>
      </c>
      <c r="E217" s="32" t="str">
        <f t="shared" si="20"/>
        <v>Media</v>
      </c>
      <c r="F217" s="32">
        <f>VLOOKUP(E217&amp;WEEKDAY(C217,2),Hoja3!A:B,2,FALSE)*24</f>
        <v>120</v>
      </c>
      <c r="G217" s="59">
        <f t="shared" si="22"/>
        <v>41568.416666666664</v>
      </c>
      <c r="H217" s="59">
        <v>41563.416666666664</v>
      </c>
      <c r="I217" s="8">
        <v>41565.583333333336</v>
      </c>
      <c r="J217" s="8" t="str">
        <f t="shared" ca="1" si="19"/>
        <v>Resuelto a Tiempo</v>
      </c>
      <c r="K217" t="s">
        <v>1728</v>
      </c>
    </row>
    <row r="218" spans="1:11" x14ac:dyDescent="0.25">
      <c r="A218" s="7" t="s">
        <v>910</v>
      </c>
      <c r="B218" s="7" t="s">
        <v>1726</v>
      </c>
      <c r="C218" s="8">
        <v>41563.416666666664</v>
      </c>
      <c r="D218" s="32" t="s">
        <v>52</v>
      </c>
      <c r="E218" s="32" t="str">
        <f t="shared" si="20"/>
        <v>Media</v>
      </c>
      <c r="F218" s="32">
        <f>VLOOKUP(E218&amp;WEEKDAY(C218,2),Hoja3!A:B,2,FALSE)*24</f>
        <v>120</v>
      </c>
      <c r="G218" s="59">
        <f t="shared" si="22"/>
        <v>41568.416666666664</v>
      </c>
      <c r="H218" s="59">
        <v>41563.416666666664</v>
      </c>
      <c r="I218" s="8">
        <v>41563.708333333336</v>
      </c>
      <c r="J218" s="8" t="str">
        <f t="shared" ca="1" si="19"/>
        <v>Resuelto a Tiempo</v>
      </c>
      <c r="K218" t="s">
        <v>1728</v>
      </c>
    </row>
    <row r="219" spans="1:11" x14ac:dyDescent="0.25">
      <c r="A219" s="7" t="s">
        <v>911</v>
      </c>
      <c r="B219" s="7" t="s">
        <v>1726</v>
      </c>
      <c r="C219" s="8">
        <v>41563.416666666664</v>
      </c>
      <c r="D219" s="32" t="s">
        <v>52</v>
      </c>
      <c r="E219" s="32" t="str">
        <f t="shared" si="20"/>
        <v>Media</v>
      </c>
      <c r="F219" s="32">
        <f>VLOOKUP(E219&amp;WEEKDAY(C219,2),Hoja3!A:B,2,FALSE)*24</f>
        <v>120</v>
      </c>
      <c r="G219" s="59">
        <f t="shared" si="22"/>
        <v>41568.416666666664</v>
      </c>
      <c r="H219" s="59">
        <v>41563.416666666664</v>
      </c>
      <c r="I219" s="8">
        <v>41564.427083333336</v>
      </c>
      <c r="J219" s="8" t="str">
        <f t="shared" ca="1" si="19"/>
        <v>Resuelto a Tiempo</v>
      </c>
      <c r="K219" t="s">
        <v>1728</v>
      </c>
    </row>
    <row r="220" spans="1:11" x14ac:dyDescent="0.25">
      <c r="A220" s="7" t="s">
        <v>912</v>
      </c>
      <c r="B220" s="7" t="s">
        <v>1726</v>
      </c>
      <c r="C220" s="8">
        <v>41563.416666666664</v>
      </c>
      <c r="D220" s="32" t="s">
        <v>52</v>
      </c>
      <c r="E220" s="32" t="str">
        <f t="shared" si="20"/>
        <v>Media</v>
      </c>
      <c r="F220" s="32">
        <f>VLOOKUP(E220&amp;WEEKDAY(C220,2),Hoja3!A:B,2,FALSE)*24</f>
        <v>120</v>
      </c>
      <c r="G220" s="59">
        <f t="shared" si="22"/>
        <v>41568.416666666664</v>
      </c>
      <c r="H220" s="59">
        <v>41563.416666666664</v>
      </c>
      <c r="I220" s="8">
        <v>41564.427083333336</v>
      </c>
      <c r="J220" s="8" t="str">
        <f t="shared" ca="1" si="19"/>
        <v>Resuelto a Tiempo</v>
      </c>
      <c r="K220" t="s">
        <v>1728</v>
      </c>
    </row>
    <row r="221" spans="1:11" x14ac:dyDescent="0.25">
      <c r="A221" s="7" t="s">
        <v>913</v>
      </c>
      <c r="B221" s="7" t="s">
        <v>1726</v>
      </c>
      <c r="C221" s="8">
        <v>41563.416666666664</v>
      </c>
      <c r="D221" s="32" t="s">
        <v>52</v>
      </c>
      <c r="E221" s="32" t="str">
        <f t="shared" si="20"/>
        <v>Media</v>
      </c>
      <c r="F221" s="32">
        <f>VLOOKUP(E221&amp;WEEKDAY(C221,2),Hoja3!A:B,2,FALSE)*24</f>
        <v>120</v>
      </c>
      <c r="G221" s="59">
        <f t="shared" si="22"/>
        <v>41568.416666666664</v>
      </c>
      <c r="H221" s="59">
        <v>41563.416666666664</v>
      </c>
      <c r="I221" s="8">
        <v>41564.427083333336</v>
      </c>
      <c r="J221" s="8" t="str">
        <f t="shared" ca="1" si="19"/>
        <v>Resuelto a Tiempo</v>
      </c>
      <c r="K221" t="s">
        <v>1728</v>
      </c>
    </row>
    <row r="222" spans="1:11" x14ac:dyDescent="0.25">
      <c r="A222" s="7" t="s">
        <v>914</v>
      </c>
      <c r="B222" s="7" t="s">
        <v>1726</v>
      </c>
      <c r="C222" s="8">
        <v>41563.416666666664</v>
      </c>
      <c r="D222" s="32" t="s">
        <v>52</v>
      </c>
      <c r="E222" s="32" t="str">
        <f t="shared" si="20"/>
        <v>Media</v>
      </c>
      <c r="F222" s="32">
        <f>VLOOKUP(E222&amp;WEEKDAY(C222,2),Hoja3!A:B,2,FALSE)*24</f>
        <v>120</v>
      </c>
      <c r="G222" s="59">
        <f t="shared" si="22"/>
        <v>41568.416666666664</v>
      </c>
      <c r="H222" s="59">
        <v>41563.416666666664</v>
      </c>
      <c r="I222" s="8">
        <v>41564.427083333336</v>
      </c>
      <c r="J222" s="8" t="str">
        <f t="shared" ca="1" si="19"/>
        <v>Resuelto a Tiempo</v>
      </c>
      <c r="K222" t="s">
        <v>1728</v>
      </c>
    </row>
    <row r="223" spans="1:11" x14ac:dyDescent="0.25">
      <c r="A223" s="7" t="s">
        <v>918</v>
      </c>
      <c r="B223" s="7" t="s">
        <v>1726</v>
      </c>
      <c r="C223" s="8">
        <v>41564.416666666664</v>
      </c>
      <c r="D223" s="32" t="s">
        <v>52</v>
      </c>
      <c r="E223" s="32" t="str">
        <f t="shared" si="20"/>
        <v>Media</v>
      </c>
      <c r="F223" s="32">
        <f>VLOOKUP(E223&amp;WEEKDAY(C223,2),Hoja3!A:B,2,FALSE)*24</f>
        <v>120</v>
      </c>
      <c r="G223" s="59">
        <f t="shared" si="22"/>
        <v>41569.416666666664</v>
      </c>
      <c r="H223" s="59">
        <v>41564.416666666664</v>
      </c>
      <c r="I223" s="8">
        <v>41564.5</v>
      </c>
      <c r="J223" s="8" t="str">
        <f t="shared" ca="1" si="19"/>
        <v>Resuelto a Tiempo</v>
      </c>
      <c r="K223" t="s">
        <v>1728</v>
      </c>
    </row>
    <row r="224" spans="1:11" x14ac:dyDescent="0.25">
      <c r="A224" s="3" t="s">
        <v>920</v>
      </c>
      <c r="B224" s="7" t="s">
        <v>1726</v>
      </c>
      <c r="C224" s="4">
        <v>41565.416666666664</v>
      </c>
      <c r="D224" s="35" t="s">
        <v>15</v>
      </c>
      <c r="E224" s="35" t="str">
        <f t="shared" si="20"/>
        <v>Emergencia</v>
      </c>
      <c r="F224" s="35">
        <f>VLOOKUP(E224&amp;WEEKDAY(C224,2),Hoja3!A:B,2,FALSE)*24</f>
        <v>4</v>
      </c>
      <c r="G224" s="63">
        <f t="shared" si="22"/>
        <v>41565.583333333328</v>
      </c>
      <c r="H224" s="63">
        <v>41565.458333333336</v>
      </c>
      <c r="I224" s="4">
        <v>41567.166666666664</v>
      </c>
      <c r="J224" s="4" t="s">
        <v>975</v>
      </c>
      <c r="K224" t="s">
        <v>1734</v>
      </c>
    </row>
    <row r="225" spans="1:11" x14ac:dyDescent="0.25">
      <c r="A225" s="7" t="s">
        <v>921</v>
      </c>
      <c r="B225" s="7" t="s">
        <v>1726</v>
      </c>
      <c r="C225" s="8">
        <v>41565.416666666664</v>
      </c>
      <c r="D225" s="32" t="s">
        <v>52</v>
      </c>
      <c r="E225" s="32" t="str">
        <f t="shared" si="20"/>
        <v>Media</v>
      </c>
      <c r="F225" s="32">
        <f>VLOOKUP(E225&amp;WEEKDAY(C225,2),Hoja3!A:B,2,FALSE)*24</f>
        <v>120</v>
      </c>
      <c r="G225" s="59">
        <f t="shared" si="22"/>
        <v>41570.416666666664</v>
      </c>
      <c r="H225" s="59">
        <v>41565.458333333336</v>
      </c>
      <c r="I225" s="8">
        <v>41569.559224537035</v>
      </c>
      <c r="J225" s="7" t="str">
        <f t="shared" ref="J225:J263" ca="1" si="23">IF(I225="",IF(NOW()&gt;G225,"Retrasado","Pendiente"),IF(I225&lt;G225,"Resuelto a Tiempo","Resuelto NO a Tiempo"))</f>
        <v>Resuelto a Tiempo</v>
      </c>
      <c r="K225" t="s">
        <v>1739</v>
      </c>
    </row>
    <row r="226" spans="1:11" x14ac:dyDescent="0.25">
      <c r="A226" s="7" t="s">
        <v>979</v>
      </c>
      <c r="B226" s="7" t="s">
        <v>1726</v>
      </c>
      <c r="C226" s="8">
        <v>41565.458333333336</v>
      </c>
      <c r="D226" s="32" t="s">
        <v>52</v>
      </c>
      <c r="E226" s="32" t="str">
        <f t="shared" si="20"/>
        <v>Media</v>
      </c>
      <c r="F226" s="32">
        <f>VLOOKUP(E226&amp;WEEKDAY(C226,2),Hoja3!A:B,2,FALSE)*24</f>
        <v>120</v>
      </c>
      <c r="G226" s="59">
        <f t="shared" si="22"/>
        <v>41570.458333333336</v>
      </c>
      <c r="H226" s="59">
        <v>41565.458333333336</v>
      </c>
      <c r="I226" s="8">
        <v>41569.593055555553</v>
      </c>
      <c r="J226" s="8" t="str">
        <f t="shared" ca="1" si="23"/>
        <v>Resuelto a Tiempo</v>
      </c>
      <c r="K226" t="s">
        <v>1734</v>
      </c>
    </row>
    <row r="227" spans="1:11" x14ac:dyDescent="0.25">
      <c r="A227" s="7" t="s">
        <v>924</v>
      </c>
      <c r="B227" s="7" t="s">
        <v>1726</v>
      </c>
      <c r="C227" s="8">
        <v>41565.416666666664</v>
      </c>
      <c r="D227" s="32" t="s">
        <v>52</v>
      </c>
      <c r="E227" s="32" t="str">
        <f t="shared" si="20"/>
        <v>Media</v>
      </c>
      <c r="F227" s="32">
        <f>VLOOKUP(E227&amp;WEEKDAY(C227,2),Hoja3!A:B,2,FALSE)*24</f>
        <v>120</v>
      </c>
      <c r="G227" s="59">
        <f t="shared" si="22"/>
        <v>41570.416666666664</v>
      </c>
      <c r="H227" s="59">
        <v>41565.458333333336</v>
      </c>
      <c r="I227" s="8">
        <v>41565.666666666664</v>
      </c>
      <c r="J227" s="8" t="str">
        <f t="shared" ca="1" si="23"/>
        <v>Resuelto a Tiempo</v>
      </c>
      <c r="K227" t="s">
        <v>1728</v>
      </c>
    </row>
    <row r="228" spans="1:11" x14ac:dyDescent="0.25">
      <c r="A228" s="7" t="s">
        <v>926</v>
      </c>
      <c r="B228" s="7" t="s">
        <v>1726</v>
      </c>
      <c r="C228" s="8">
        <v>41568.333333333336</v>
      </c>
      <c r="D228" s="32" t="s">
        <v>52</v>
      </c>
      <c r="E228" s="32" t="str">
        <f t="shared" si="20"/>
        <v>Media</v>
      </c>
      <c r="F228" s="32">
        <f>VLOOKUP(E228&amp;WEEKDAY(C228,2),Hoja3!A:B,2,FALSE)*24</f>
        <v>72</v>
      </c>
      <c r="G228" s="59">
        <f t="shared" si="22"/>
        <v>41571.333333333336</v>
      </c>
      <c r="H228" s="59">
        <v>41568.375</v>
      </c>
      <c r="I228" s="8">
        <v>41568.46875</v>
      </c>
      <c r="J228" s="8" t="str">
        <f t="shared" ca="1" si="23"/>
        <v>Resuelto a Tiempo</v>
      </c>
      <c r="K228" t="s">
        <v>1731</v>
      </c>
    </row>
    <row r="229" spans="1:11" x14ac:dyDescent="0.25">
      <c r="A229" s="7" t="s">
        <v>927</v>
      </c>
      <c r="B229" s="7" t="s">
        <v>1726</v>
      </c>
      <c r="C229" s="8">
        <v>41568.333333333336</v>
      </c>
      <c r="D229" s="32" t="s">
        <v>52</v>
      </c>
      <c r="E229" s="32" t="str">
        <f t="shared" si="20"/>
        <v>Media</v>
      </c>
      <c r="F229" s="32">
        <f>VLOOKUP(E229&amp;WEEKDAY(C229,2),Hoja3!A:B,2,FALSE)*24</f>
        <v>72</v>
      </c>
      <c r="G229" s="59">
        <f t="shared" si="22"/>
        <v>41571.333333333336</v>
      </c>
      <c r="H229" s="59">
        <v>41568.375</v>
      </c>
      <c r="I229" s="8">
        <v>41568.482638888891</v>
      </c>
      <c r="J229" s="8" t="str">
        <f t="shared" ca="1" si="23"/>
        <v>Resuelto a Tiempo</v>
      </c>
      <c r="K229" t="s">
        <v>1729</v>
      </c>
    </row>
    <row r="230" spans="1:11" x14ac:dyDescent="0.25">
      <c r="A230" s="7" t="s">
        <v>928</v>
      </c>
      <c r="B230" s="7" t="s">
        <v>1726</v>
      </c>
      <c r="C230" s="8">
        <v>41568.333333333336</v>
      </c>
      <c r="D230" s="32" t="s">
        <v>52</v>
      </c>
      <c r="E230" s="32" t="str">
        <f t="shared" si="20"/>
        <v>Media</v>
      </c>
      <c r="F230" s="32">
        <f>VLOOKUP(E230&amp;WEEKDAY(C230,2),Hoja3!A:B,2,FALSE)*24</f>
        <v>72</v>
      </c>
      <c r="G230" s="59">
        <f t="shared" si="22"/>
        <v>41571.333333333336</v>
      </c>
      <c r="H230" s="59">
        <v>41568.375</v>
      </c>
      <c r="I230" s="8">
        <v>41569.611400462964</v>
      </c>
      <c r="J230" s="7" t="str">
        <f t="shared" ca="1" si="23"/>
        <v>Resuelto a Tiempo</v>
      </c>
      <c r="K230" t="s">
        <v>1729</v>
      </c>
    </row>
    <row r="231" spans="1:11" x14ac:dyDescent="0.25">
      <c r="A231" s="7" t="s">
        <v>929</v>
      </c>
      <c r="B231" s="7" t="s">
        <v>1726</v>
      </c>
      <c r="C231" s="8">
        <v>41568.458333333336</v>
      </c>
      <c r="D231" s="32" t="s">
        <v>52</v>
      </c>
      <c r="E231" s="32" t="str">
        <f t="shared" si="20"/>
        <v>Media</v>
      </c>
      <c r="F231" s="32">
        <f>VLOOKUP(E231&amp;WEEKDAY(C231,2),Hoja3!A:B,2,FALSE)*24</f>
        <v>72</v>
      </c>
      <c r="G231" s="59">
        <f t="shared" si="22"/>
        <v>41571.458333333336</v>
      </c>
      <c r="H231" s="59">
        <v>41568.375</v>
      </c>
      <c r="I231" s="8">
        <v>41568.583333333336</v>
      </c>
      <c r="J231" s="8" t="str">
        <f t="shared" ca="1" si="23"/>
        <v>Resuelto a Tiempo</v>
      </c>
      <c r="K231" t="s">
        <v>1728</v>
      </c>
    </row>
    <row r="232" spans="1:11" x14ac:dyDescent="0.25">
      <c r="A232" s="15" t="s">
        <v>997</v>
      </c>
      <c r="B232" s="7" t="s">
        <v>1726</v>
      </c>
      <c r="C232" s="8">
        <v>41569.375</v>
      </c>
      <c r="D232" s="32" t="s">
        <v>15</v>
      </c>
      <c r="E232" s="32" t="s">
        <v>52</v>
      </c>
      <c r="F232" s="32">
        <f>VLOOKUP(E232&amp;WEEKDAY(C232,2),Hoja3!A:B,2,FALSE)*24</f>
        <v>72</v>
      </c>
      <c r="G232" s="59">
        <f t="shared" si="22"/>
        <v>41572.375</v>
      </c>
      <c r="H232" s="59">
        <v>41569.375</v>
      </c>
      <c r="I232" s="8">
        <v>41569.614583333336</v>
      </c>
      <c r="J232" s="8" t="str">
        <f t="shared" ca="1" si="23"/>
        <v>Resuelto a Tiempo</v>
      </c>
      <c r="K232" t="s">
        <v>1138</v>
      </c>
    </row>
    <row r="233" spans="1:11" x14ac:dyDescent="0.25">
      <c r="A233" s="15" t="s">
        <v>998</v>
      </c>
      <c r="B233" s="7" t="s">
        <v>1726</v>
      </c>
      <c r="C233" s="8">
        <v>41569.375</v>
      </c>
      <c r="D233" s="32" t="s">
        <v>15</v>
      </c>
      <c r="E233" s="32" t="s">
        <v>52</v>
      </c>
      <c r="F233" s="32">
        <f>VLOOKUP(E233&amp;WEEKDAY(C233,2),Hoja3!A:B,2,FALSE)*24</f>
        <v>72</v>
      </c>
      <c r="G233" s="59">
        <f t="shared" si="22"/>
        <v>41572.375</v>
      </c>
      <c r="H233" s="59">
        <v>41569.375</v>
      </c>
      <c r="I233" s="8">
        <v>41569.620138888888</v>
      </c>
      <c r="J233" s="8" t="str">
        <f t="shared" ca="1" si="23"/>
        <v>Resuelto a Tiempo</v>
      </c>
      <c r="K233" t="s">
        <v>1138</v>
      </c>
    </row>
    <row r="234" spans="1:11" x14ac:dyDescent="0.25">
      <c r="A234" s="7" t="s">
        <v>1442</v>
      </c>
      <c r="B234" s="7" t="s">
        <v>1726</v>
      </c>
      <c r="C234" s="8">
        <v>41712.583333333336</v>
      </c>
      <c r="D234" s="32" t="s">
        <v>15</v>
      </c>
      <c r="E234" s="32" t="s">
        <v>52</v>
      </c>
      <c r="F234" s="32">
        <f>VLOOKUP(E234&amp;WEEKDAY(C234,2),Hoja3!A:B,2,FALSE)*24</f>
        <v>120</v>
      </c>
      <c r="G234" s="59">
        <f t="shared" si="22"/>
        <v>41717.583333333336</v>
      </c>
      <c r="H234" s="59">
        <v>41712.583333333336</v>
      </c>
      <c r="I234" s="8">
        <v>41715.576388888891</v>
      </c>
      <c r="J234" s="8" t="str">
        <f t="shared" ca="1" si="23"/>
        <v>Resuelto a Tiempo</v>
      </c>
      <c r="K234" t="s">
        <v>1138</v>
      </c>
    </row>
    <row r="235" spans="1:11" x14ac:dyDescent="0.25">
      <c r="A235" s="7" t="s">
        <v>994</v>
      </c>
      <c r="B235" s="7" t="s">
        <v>1726</v>
      </c>
      <c r="C235" s="8">
        <v>41570.583333333336</v>
      </c>
      <c r="D235" s="32" t="s">
        <v>10</v>
      </c>
      <c r="E235" s="32" t="str">
        <f>D235</f>
        <v>Alta</v>
      </c>
      <c r="F235" s="32">
        <f>VLOOKUP(E235&amp;WEEKDAY(C235,2),Hoja3!A:B,2,FALSE)*24</f>
        <v>24</v>
      </c>
      <c r="G235" s="59">
        <f t="shared" si="22"/>
        <v>41571.583333333336</v>
      </c>
      <c r="H235" s="59">
        <v>41570.583333333336</v>
      </c>
      <c r="I235" s="8">
        <v>41571.5</v>
      </c>
      <c r="J235" s="8" t="str">
        <f t="shared" ca="1" si="23"/>
        <v>Resuelto a Tiempo</v>
      </c>
      <c r="K235" t="s">
        <v>1138</v>
      </c>
    </row>
    <row r="236" spans="1:11" x14ac:dyDescent="0.25">
      <c r="A236" s="7" t="s">
        <v>980</v>
      </c>
      <c r="B236" s="7" t="s">
        <v>1726</v>
      </c>
      <c r="C236" s="8">
        <v>41571.333333333336</v>
      </c>
      <c r="D236" s="32" t="s">
        <v>52</v>
      </c>
      <c r="E236" s="32" t="str">
        <f>D236</f>
        <v>Media</v>
      </c>
      <c r="F236" s="32">
        <f>VLOOKUP(E236&amp;WEEKDAY(C236,2),Hoja3!A:B,2,FALSE)*24</f>
        <v>120</v>
      </c>
      <c r="G236" s="59">
        <f t="shared" si="22"/>
        <v>41576.333333333336</v>
      </c>
      <c r="H236" s="59">
        <v>41571.333333333336</v>
      </c>
      <c r="I236" s="8">
        <v>41571.5</v>
      </c>
      <c r="J236" s="8" t="str">
        <f t="shared" ca="1" si="23"/>
        <v>Resuelto a Tiempo</v>
      </c>
      <c r="K236" t="s">
        <v>1140</v>
      </c>
    </row>
    <row r="237" spans="1:11" x14ac:dyDescent="0.25">
      <c r="A237" s="7" t="s">
        <v>981</v>
      </c>
      <c r="B237" s="7" t="s">
        <v>1726</v>
      </c>
      <c r="C237" s="8">
        <v>41571.583333333336</v>
      </c>
      <c r="D237" s="32" t="s">
        <v>52</v>
      </c>
      <c r="E237" s="32" t="str">
        <f>D237</f>
        <v>Media</v>
      </c>
      <c r="F237" s="32">
        <f>VLOOKUP(E237&amp;WEEKDAY(C237,2),Hoja3!A:B,2,FALSE)*24</f>
        <v>120</v>
      </c>
      <c r="G237" s="59">
        <f t="shared" si="22"/>
        <v>41576.583333333336</v>
      </c>
      <c r="H237" s="59">
        <v>41571.583333333336</v>
      </c>
      <c r="I237" s="8">
        <v>41571.708333333336</v>
      </c>
      <c r="J237" s="8" t="str">
        <f t="shared" ca="1" si="23"/>
        <v>Resuelto a Tiempo</v>
      </c>
      <c r="K237" t="s">
        <v>1728</v>
      </c>
    </row>
    <row r="238" spans="1:11" x14ac:dyDescent="0.25">
      <c r="A238" s="7" t="s">
        <v>982</v>
      </c>
      <c r="B238" s="7" t="s">
        <v>1726</v>
      </c>
      <c r="C238" s="8">
        <v>41571.583333333336</v>
      </c>
      <c r="D238" s="32" t="s">
        <v>52</v>
      </c>
      <c r="E238" s="32" t="str">
        <f>D238</f>
        <v>Media</v>
      </c>
      <c r="F238" s="32">
        <f>VLOOKUP(E238&amp;WEEKDAY(C238,2),Hoja3!A:B,2,FALSE)*24</f>
        <v>120</v>
      </c>
      <c r="G238" s="59">
        <f t="shared" si="22"/>
        <v>41576.583333333336</v>
      </c>
      <c r="H238" s="59">
        <v>41571.583333333336</v>
      </c>
      <c r="I238" s="8">
        <v>41571.708333333336</v>
      </c>
      <c r="J238" s="8" t="str">
        <f t="shared" ca="1" si="23"/>
        <v>Resuelto a Tiempo</v>
      </c>
      <c r="K238" t="s">
        <v>1728</v>
      </c>
    </row>
    <row r="239" spans="1:11" x14ac:dyDescent="0.25">
      <c r="A239" s="7" t="s">
        <v>995</v>
      </c>
      <c r="B239" s="7" t="s">
        <v>1726</v>
      </c>
      <c r="C239" s="8">
        <v>41571.583333333336</v>
      </c>
      <c r="D239" s="32" t="s">
        <v>10</v>
      </c>
      <c r="E239" s="32" t="s">
        <v>52</v>
      </c>
      <c r="F239" s="32">
        <f>VLOOKUP(E239&amp;WEEKDAY(C239,2),Hoja3!A:B,2,FALSE)*24</f>
        <v>120</v>
      </c>
      <c r="G239" s="59">
        <f t="shared" si="22"/>
        <v>41576.583333333336</v>
      </c>
      <c r="H239" s="59">
        <v>41571.583333333336</v>
      </c>
      <c r="I239" s="8">
        <v>41575.604166666664</v>
      </c>
      <c r="J239" s="8" t="str">
        <f t="shared" ca="1" si="23"/>
        <v>Resuelto a Tiempo</v>
      </c>
      <c r="K239" t="s">
        <v>1728</v>
      </c>
    </row>
    <row r="240" spans="1:11" x14ac:dyDescent="0.25">
      <c r="A240" s="7" t="s">
        <v>983</v>
      </c>
      <c r="B240" s="7" t="s">
        <v>1726</v>
      </c>
      <c r="C240" s="8">
        <v>41572.333333333336</v>
      </c>
      <c r="D240" s="32" t="s">
        <v>52</v>
      </c>
      <c r="E240" s="32" t="str">
        <f t="shared" ref="E240:E252" si="24">D240</f>
        <v>Media</v>
      </c>
      <c r="F240" s="32">
        <f>VLOOKUP(E240&amp;WEEKDAY(C240,2),Hoja3!A:B,2,FALSE)*24</f>
        <v>120</v>
      </c>
      <c r="G240" s="59">
        <f t="shared" si="22"/>
        <v>41577.333333333336</v>
      </c>
      <c r="H240" s="59">
        <v>41572.333333333336</v>
      </c>
      <c r="I240" s="8">
        <v>41572.6875</v>
      </c>
      <c r="J240" s="8" t="str">
        <f t="shared" ca="1" si="23"/>
        <v>Resuelto a Tiempo</v>
      </c>
      <c r="K240" t="s">
        <v>1729</v>
      </c>
    </row>
    <row r="241" spans="1:11" x14ac:dyDescent="0.25">
      <c r="A241" s="7" t="s">
        <v>984</v>
      </c>
      <c r="B241" s="7" t="s">
        <v>1726</v>
      </c>
      <c r="C241" s="8">
        <v>41572.333333333336</v>
      </c>
      <c r="D241" s="32" t="s">
        <v>52</v>
      </c>
      <c r="E241" s="32" t="str">
        <f t="shared" si="24"/>
        <v>Media</v>
      </c>
      <c r="F241" s="32">
        <f>VLOOKUP(E241&amp;WEEKDAY(C241,2),Hoja3!A:B,2,FALSE)*24</f>
        <v>120</v>
      </c>
      <c r="G241" s="59">
        <f t="shared" si="22"/>
        <v>41577.333333333336</v>
      </c>
      <c r="H241" s="59">
        <v>41572.333333333336</v>
      </c>
      <c r="I241" s="8">
        <v>41572.631944444445</v>
      </c>
      <c r="J241" s="8" t="str">
        <f t="shared" ca="1" si="23"/>
        <v>Resuelto a Tiempo</v>
      </c>
      <c r="K241" t="s">
        <v>1728</v>
      </c>
    </row>
    <row r="242" spans="1:11" x14ac:dyDescent="0.25">
      <c r="A242" s="7" t="s">
        <v>985</v>
      </c>
      <c r="B242" s="7" t="s">
        <v>1726</v>
      </c>
      <c r="C242" s="8">
        <v>41572.333333333336</v>
      </c>
      <c r="D242" s="32" t="s">
        <v>52</v>
      </c>
      <c r="E242" s="32" t="str">
        <f t="shared" si="24"/>
        <v>Media</v>
      </c>
      <c r="F242" s="32">
        <f>VLOOKUP(E242&amp;WEEKDAY(C242,2),Hoja3!A:B,2,FALSE)*24</f>
        <v>120</v>
      </c>
      <c r="G242" s="59">
        <f t="shared" si="22"/>
        <v>41577.333333333336</v>
      </c>
      <c r="H242" s="59">
        <v>41572.333333333336</v>
      </c>
      <c r="I242" s="8">
        <v>41572.811111111114</v>
      </c>
      <c r="J242" s="8" t="str">
        <f t="shared" ca="1" si="23"/>
        <v>Resuelto a Tiempo</v>
      </c>
      <c r="K242" t="s">
        <v>1728</v>
      </c>
    </row>
    <row r="243" spans="1:11" x14ac:dyDescent="0.25">
      <c r="A243" s="7" t="s">
        <v>986</v>
      </c>
      <c r="B243" s="7" t="s">
        <v>1726</v>
      </c>
      <c r="C243" s="8">
        <v>41572.333333333336</v>
      </c>
      <c r="D243" s="32" t="s">
        <v>52</v>
      </c>
      <c r="E243" s="32" t="str">
        <f t="shared" si="24"/>
        <v>Media</v>
      </c>
      <c r="F243" s="32">
        <f>VLOOKUP(E243&amp;WEEKDAY(C243,2),Hoja3!A:B,2,FALSE)*24</f>
        <v>120</v>
      </c>
      <c r="G243" s="59">
        <f t="shared" si="22"/>
        <v>41577.333333333336</v>
      </c>
      <c r="H243" s="59">
        <v>41572.333333333336</v>
      </c>
      <c r="I243" s="8">
        <v>41572.829861111109</v>
      </c>
      <c r="J243" s="8" t="str">
        <f t="shared" ca="1" si="23"/>
        <v>Resuelto a Tiempo</v>
      </c>
      <c r="K243" t="s">
        <v>1728</v>
      </c>
    </row>
    <row r="244" spans="1:11" x14ac:dyDescent="0.25">
      <c r="A244" s="7" t="s">
        <v>987</v>
      </c>
      <c r="B244" s="7" t="s">
        <v>1726</v>
      </c>
      <c r="C244" s="8">
        <v>41572.333333333336</v>
      </c>
      <c r="D244" s="32" t="s">
        <v>52</v>
      </c>
      <c r="E244" s="32" t="str">
        <f t="shared" si="24"/>
        <v>Media</v>
      </c>
      <c r="F244" s="32">
        <f>VLOOKUP(E244&amp;WEEKDAY(C244,2),Hoja3!A:B,2,FALSE)*24</f>
        <v>120</v>
      </c>
      <c r="G244" s="59">
        <f t="shared" si="22"/>
        <v>41577.333333333336</v>
      </c>
      <c r="H244" s="59">
        <v>41572.333333333336</v>
      </c>
      <c r="I244" s="8">
        <v>41572.84652777778</v>
      </c>
      <c r="J244" s="8" t="str">
        <f t="shared" ca="1" si="23"/>
        <v>Resuelto a Tiempo</v>
      </c>
      <c r="K244" t="s">
        <v>1728</v>
      </c>
    </row>
    <row r="245" spans="1:11" x14ac:dyDescent="0.25">
      <c r="A245" s="38" t="s">
        <v>988</v>
      </c>
      <c r="B245" s="7" t="s">
        <v>1726</v>
      </c>
      <c r="C245" s="8">
        <v>41572.416666666664</v>
      </c>
      <c r="D245" s="32" t="s">
        <v>52</v>
      </c>
      <c r="E245" s="32" t="str">
        <f t="shared" si="24"/>
        <v>Media</v>
      </c>
      <c r="F245" s="32">
        <f>VLOOKUP(E245&amp;WEEKDAY(C245,2),Hoja3!A:B,2,FALSE)*24</f>
        <v>120</v>
      </c>
      <c r="G245" s="59">
        <f t="shared" si="22"/>
        <v>41577.416666666664</v>
      </c>
      <c r="H245" s="59">
        <v>41572.416666666664</v>
      </c>
      <c r="I245" s="8">
        <v>41572.868055555555</v>
      </c>
      <c r="J245" s="8" t="str">
        <f t="shared" ca="1" si="23"/>
        <v>Resuelto a Tiempo</v>
      </c>
      <c r="K245" t="s">
        <v>1728</v>
      </c>
    </row>
    <row r="246" spans="1:11" x14ac:dyDescent="0.25">
      <c r="A246" s="7" t="s">
        <v>999</v>
      </c>
      <c r="B246" s="7" t="s">
        <v>1726</v>
      </c>
      <c r="C246" s="8">
        <v>41572.458333333336</v>
      </c>
      <c r="D246" s="32" t="s">
        <v>513</v>
      </c>
      <c r="E246" s="32" t="str">
        <f t="shared" si="24"/>
        <v>Baja</v>
      </c>
      <c r="F246" s="32">
        <f>VLOOKUP(D246&amp;WEEKDAY(C246,2),Hoja3!A:B,2,FALSE)*24</f>
        <v>1056</v>
      </c>
      <c r="G246" s="59">
        <v>41588.541666666664</v>
      </c>
      <c r="H246" s="59">
        <v>41572.375</v>
      </c>
      <c r="I246" s="8">
        <v>41585.604861111111</v>
      </c>
      <c r="J246" s="8" t="str">
        <f t="shared" ca="1" si="23"/>
        <v>Resuelto a Tiempo</v>
      </c>
      <c r="K246" t="s">
        <v>1728</v>
      </c>
    </row>
    <row r="247" spans="1:11" x14ac:dyDescent="0.25">
      <c r="A247" s="7" t="s">
        <v>989</v>
      </c>
      <c r="B247" s="7" t="s">
        <v>1726</v>
      </c>
      <c r="C247" s="8">
        <v>41572.416666666664</v>
      </c>
      <c r="D247" s="32" t="s">
        <v>52</v>
      </c>
      <c r="E247" s="32" t="str">
        <f t="shared" si="24"/>
        <v>Media</v>
      </c>
      <c r="F247" s="32">
        <f>VLOOKUP(E247&amp;WEEKDAY(C247,2),Hoja3!A:B,2,FALSE)*24</f>
        <v>120</v>
      </c>
      <c r="G247" s="59">
        <f>C247+F247/24</f>
        <v>41577.416666666664</v>
      </c>
      <c r="H247" s="59">
        <v>41572.416666666664</v>
      </c>
      <c r="I247" s="8">
        <v>41572.881944444445</v>
      </c>
      <c r="J247" s="8" t="str">
        <f t="shared" ca="1" si="23"/>
        <v>Resuelto a Tiempo</v>
      </c>
      <c r="K247" t="s">
        <v>1138</v>
      </c>
    </row>
    <row r="248" spans="1:11" x14ac:dyDescent="0.25">
      <c r="A248" s="7" t="s">
        <v>993</v>
      </c>
      <c r="B248" s="7" t="s">
        <v>1726</v>
      </c>
      <c r="C248" s="8">
        <v>41572.584027777775</v>
      </c>
      <c r="D248" s="32" t="s">
        <v>52</v>
      </c>
      <c r="E248" s="32" t="str">
        <f t="shared" si="24"/>
        <v>Media</v>
      </c>
      <c r="F248" s="32">
        <f>VLOOKUP(E248&amp;WEEKDAY(C248,2),Hoja3!A:B,2,FALSE)*24</f>
        <v>120</v>
      </c>
      <c r="G248" s="59">
        <f>C248+F248/24</f>
        <v>41577.584027777775</v>
      </c>
      <c r="H248" s="59">
        <v>41572.584027777775</v>
      </c>
      <c r="I248" s="8">
        <v>41577.563888888886</v>
      </c>
      <c r="J248" s="8" t="str">
        <f t="shared" ca="1" si="23"/>
        <v>Resuelto a Tiempo</v>
      </c>
      <c r="K248" t="s">
        <v>1728</v>
      </c>
    </row>
    <row r="249" spans="1:11" x14ac:dyDescent="0.25">
      <c r="A249" s="7" t="s">
        <v>990</v>
      </c>
      <c r="B249" s="7" t="s">
        <v>1726</v>
      </c>
      <c r="C249" s="8">
        <v>41575.291666666664</v>
      </c>
      <c r="D249" s="32" t="s">
        <v>10</v>
      </c>
      <c r="E249" s="32" t="str">
        <f t="shared" si="24"/>
        <v>Alta</v>
      </c>
      <c r="F249" s="32">
        <f>VLOOKUP(E249&amp;WEEKDAY(C249,2),Hoja3!A:B,2,FALSE)*24</f>
        <v>24</v>
      </c>
      <c r="G249" s="59">
        <f>C249+F249/24</f>
        <v>41576.291666666664</v>
      </c>
      <c r="H249" s="59">
        <v>41575.291666666664</v>
      </c>
      <c r="I249" s="8">
        <v>41575.4375</v>
      </c>
      <c r="J249" s="8" t="str">
        <f t="shared" ca="1" si="23"/>
        <v>Resuelto a Tiempo</v>
      </c>
      <c r="K249" t="s">
        <v>1141</v>
      </c>
    </row>
    <row r="250" spans="1:11" x14ac:dyDescent="0.25">
      <c r="A250" s="7" t="s">
        <v>996</v>
      </c>
      <c r="B250" s="7" t="s">
        <v>1726</v>
      </c>
      <c r="C250" s="8">
        <v>41575.291666666664</v>
      </c>
      <c r="D250" s="32" t="s">
        <v>10</v>
      </c>
      <c r="E250" s="32" t="str">
        <f t="shared" si="24"/>
        <v>Alta</v>
      </c>
      <c r="F250" s="32">
        <f>VLOOKUP(E250&amp;WEEKDAY(C250,2),Hoja3!A:B,2,FALSE)*24</f>
        <v>24</v>
      </c>
      <c r="G250" s="59">
        <f>C250+F250/24+30</f>
        <v>41606.291666666664</v>
      </c>
      <c r="H250" s="59">
        <v>41575.291666666664</v>
      </c>
      <c r="I250" s="8">
        <v>41576.5</v>
      </c>
      <c r="J250" s="8" t="str">
        <f t="shared" ca="1" si="23"/>
        <v>Resuelto a Tiempo</v>
      </c>
      <c r="K250" t="s">
        <v>1728</v>
      </c>
    </row>
    <row r="251" spans="1:11" x14ac:dyDescent="0.25">
      <c r="A251" s="7" t="s">
        <v>991</v>
      </c>
      <c r="B251" s="7" t="s">
        <v>1726</v>
      </c>
      <c r="C251" s="8">
        <v>41575.333333333336</v>
      </c>
      <c r="D251" s="32" t="s">
        <v>52</v>
      </c>
      <c r="E251" s="32" t="str">
        <f t="shared" si="24"/>
        <v>Media</v>
      </c>
      <c r="F251" s="32">
        <f>VLOOKUP(E251&amp;WEEKDAY(C251,2),Hoja3!A:B,2,FALSE)*24</f>
        <v>72</v>
      </c>
      <c r="G251" s="59">
        <f t="shared" ref="G251:G256" si="25">C251+F251/24</f>
        <v>41578.333333333336</v>
      </c>
      <c r="H251" s="59">
        <v>41575.333333333336</v>
      </c>
      <c r="I251" s="8">
        <v>41575.416666666664</v>
      </c>
      <c r="J251" s="8" t="str">
        <f t="shared" ca="1" si="23"/>
        <v>Resuelto a Tiempo</v>
      </c>
      <c r="K251" t="s">
        <v>1731</v>
      </c>
    </row>
    <row r="252" spans="1:11" x14ac:dyDescent="0.25">
      <c r="A252" s="7" t="s">
        <v>992</v>
      </c>
      <c r="B252" s="7" t="s">
        <v>1726</v>
      </c>
      <c r="C252" s="8">
        <v>41575.625</v>
      </c>
      <c r="D252" s="32" t="s">
        <v>52</v>
      </c>
      <c r="E252" s="32" t="str">
        <f t="shared" si="24"/>
        <v>Media</v>
      </c>
      <c r="F252" s="32">
        <f>VLOOKUP(E252&amp;WEEKDAY(C252,2),Hoja3!A:B,2,FALSE)*24</f>
        <v>72</v>
      </c>
      <c r="G252" s="59">
        <f t="shared" si="25"/>
        <v>41578.625</v>
      </c>
      <c r="H252" s="59">
        <v>41575.625</v>
      </c>
      <c r="I252" s="8">
        <v>41576.728472222225</v>
      </c>
      <c r="J252" s="8" t="str">
        <f t="shared" ca="1" si="23"/>
        <v>Resuelto a Tiempo</v>
      </c>
      <c r="K252" t="s">
        <v>1728</v>
      </c>
    </row>
    <row r="253" spans="1:11" x14ac:dyDescent="0.25">
      <c r="A253" s="7" t="s">
        <v>1011</v>
      </c>
      <c r="B253" s="7" t="s">
        <v>1726</v>
      </c>
      <c r="C253" s="8">
        <v>41576.4375</v>
      </c>
      <c r="D253" s="32" t="s">
        <v>15</v>
      </c>
      <c r="E253" s="32" t="s">
        <v>52</v>
      </c>
      <c r="F253" s="32">
        <f>VLOOKUP(E253&amp;WEEKDAY(C253,2),Hoja3!A:B,2,FALSE)*24</f>
        <v>72</v>
      </c>
      <c r="G253" s="59">
        <f t="shared" si="25"/>
        <v>41579.4375</v>
      </c>
      <c r="H253" s="59">
        <f>C253</f>
        <v>41576.4375</v>
      </c>
      <c r="I253" s="8">
        <v>41577.625</v>
      </c>
      <c r="J253" s="8" t="str">
        <f t="shared" ca="1" si="23"/>
        <v>Resuelto a Tiempo</v>
      </c>
      <c r="K253" t="s">
        <v>1728</v>
      </c>
    </row>
    <row r="254" spans="1:11" x14ac:dyDescent="0.25">
      <c r="A254" s="7" t="s">
        <v>1010</v>
      </c>
      <c r="B254" s="7" t="s">
        <v>1726</v>
      </c>
      <c r="C254" s="8">
        <v>41576.463888888888</v>
      </c>
      <c r="D254" s="32" t="s">
        <v>15</v>
      </c>
      <c r="E254" s="32" t="s">
        <v>52</v>
      </c>
      <c r="F254" s="32">
        <f>VLOOKUP(E254&amp;WEEKDAY(C254,2),Hoja3!A:B,2,FALSE)*24</f>
        <v>72</v>
      </c>
      <c r="G254" s="59">
        <f t="shared" si="25"/>
        <v>41579.463888888888</v>
      </c>
      <c r="H254" s="59">
        <f>C254</f>
        <v>41576.463888888888</v>
      </c>
      <c r="I254" s="8">
        <v>41577.645833333336</v>
      </c>
      <c r="J254" s="8" t="str">
        <f t="shared" ca="1" si="23"/>
        <v>Resuelto a Tiempo</v>
      </c>
      <c r="K254" t="s">
        <v>1729</v>
      </c>
    </row>
    <row r="255" spans="1:11" x14ac:dyDescent="0.25">
      <c r="A255" s="7" t="s">
        <v>1012</v>
      </c>
      <c r="B255" s="7" t="s">
        <v>1726</v>
      </c>
      <c r="C255" s="8">
        <v>41576.609722222223</v>
      </c>
      <c r="D255" s="32" t="s">
        <v>15</v>
      </c>
      <c r="E255" s="32" t="s">
        <v>52</v>
      </c>
      <c r="F255" s="32">
        <f>VLOOKUP(E255&amp;WEEKDAY(C255,2),Hoja3!A:B,2,FALSE)*24</f>
        <v>72</v>
      </c>
      <c r="G255" s="59">
        <f t="shared" si="25"/>
        <v>41579.609722222223</v>
      </c>
      <c r="H255" s="59">
        <f>C255</f>
        <v>41576.609722222223</v>
      </c>
      <c r="I255" s="8">
        <v>41576.738194444442</v>
      </c>
      <c r="J255" s="8" t="str">
        <f t="shared" ca="1" si="23"/>
        <v>Resuelto a Tiempo</v>
      </c>
      <c r="K255" t="s">
        <v>1729</v>
      </c>
    </row>
    <row r="256" spans="1:11" x14ac:dyDescent="0.25">
      <c r="A256" s="7" t="s">
        <v>1035</v>
      </c>
      <c r="B256" s="7" t="s">
        <v>1726</v>
      </c>
      <c r="C256" s="8">
        <v>41577.375</v>
      </c>
      <c r="D256" s="32" t="s">
        <v>15</v>
      </c>
      <c r="E256" s="32" t="str">
        <f>D256</f>
        <v>Emergencia</v>
      </c>
      <c r="F256" s="32">
        <f>VLOOKUP(E256&amp;WEEKDAY(C256,2),Hoja3!A:B,2,FALSE)*24</f>
        <v>4</v>
      </c>
      <c r="G256" s="59">
        <f t="shared" si="25"/>
        <v>41577.541666666664</v>
      </c>
      <c r="H256" s="59">
        <v>41577.333333333336</v>
      </c>
      <c r="I256" s="8">
        <v>41577.479166666664</v>
      </c>
      <c r="J256" s="8" t="str">
        <f t="shared" ca="1" si="23"/>
        <v>Resuelto a Tiempo</v>
      </c>
      <c r="K256" t="s">
        <v>1728</v>
      </c>
    </row>
    <row r="257" spans="1:11" x14ac:dyDescent="0.25">
      <c r="A257" s="7" t="s">
        <v>1034</v>
      </c>
      <c r="B257" s="7" t="s">
        <v>1726</v>
      </c>
      <c r="C257" s="8">
        <v>41577.666666666664</v>
      </c>
      <c r="D257" s="32" t="s">
        <v>10</v>
      </c>
      <c r="E257" s="32" t="str">
        <f>D257</f>
        <v>Alta</v>
      </c>
      <c r="F257" s="32">
        <f>VLOOKUP(E257&amp;WEEKDAY(C257,2),Hoja3!A:B,2,FALSE)*24</f>
        <v>24</v>
      </c>
      <c r="G257" s="59">
        <v>41589.666666666664</v>
      </c>
      <c r="H257" s="59">
        <v>41577.708333333336</v>
      </c>
      <c r="I257" s="8">
        <v>41584.568749999999</v>
      </c>
      <c r="J257" s="7" t="str">
        <f t="shared" ca="1" si="23"/>
        <v>Resuelto a Tiempo</v>
      </c>
      <c r="K257" t="s">
        <v>1138</v>
      </c>
    </row>
    <row r="258" spans="1:11" x14ac:dyDescent="0.25">
      <c r="A258" s="7" t="s">
        <v>1449</v>
      </c>
      <c r="B258" s="7" t="s">
        <v>1726</v>
      </c>
      <c r="C258" s="8">
        <v>41715.625</v>
      </c>
      <c r="D258" s="32" t="s">
        <v>15</v>
      </c>
      <c r="E258" s="32" t="s">
        <v>15</v>
      </c>
      <c r="F258" s="32">
        <f>VLOOKUP(E258&amp;WEEKDAY(C258,2),Hoja3!A:B,2,FALSE)*24</f>
        <v>4</v>
      </c>
      <c r="G258" s="59">
        <f t="shared" ref="G258:G289" si="26">C258+F258/24</f>
        <v>41715.791666666664</v>
      </c>
      <c r="H258" s="67">
        <v>41715.625</v>
      </c>
      <c r="I258" s="8">
        <v>41715.661111111112</v>
      </c>
      <c r="J258" s="8" t="str">
        <f t="shared" ca="1" si="23"/>
        <v>Resuelto a Tiempo</v>
      </c>
      <c r="K258" t="s">
        <v>1141</v>
      </c>
    </row>
    <row r="259" spans="1:11" x14ac:dyDescent="0.25">
      <c r="A259" s="7" t="s">
        <v>1029</v>
      </c>
      <c r="B259" s="7" t="s">
        <v>1726</v>
      </c>
      <c r="C259" s="8">
        <v>41578.333333333336</v>
      </c>
      <c r="D259" s="32" t="s">
        <v>15</v>
      </c>
      <c r="E259" s="32" t="s">
        <v>52</v>
      </c>
      <c r="F259" s="32">
        <f>VLOOKUP(E259&amp;WEEKDAY(C259,2),Hoja3!A:B,2,FALSE)*24</f>
        <v>120</v>
      </c>
      <c r="G259" s="59">
        <f t="shared" si="26"/>
        <v>41583.333333333336</v>
      </c>
      <c r="H259" s="59">
        <v>41578.333333333336</v>
      </c>
      <c r="I259" s="8">
        <v>41578.645833333336</v>
      </c>
      <c r="J259" s="8" t="str">
        <f t="shared" ca="1" si="23"/>
        <v>Resuelto a Tiempo</v>
      </c>
      <c r="K259" t="s">
        <v>1138</v>
      </c>
    </row>
    <row r="260" spans="1:11" x14ac:dyDescent="0.25">
      <c r="A260" s="7" t="s">
        <v>1030</v>
      </c>
      <c r="B260" s="7" t="s">
        <v>1726</v>
      </c>
      <c r="C260" s="8">
        <v>41578.333333333336</v>
      </c>
      <c r="D260" s="32" t="s">
        <v>15</v>
      </c>
      <c r="E260" s="32" t="s">
        <v>52</v>
      </c>
      <c r="F260" s="32">
        <f>VLOOKUP(E260&amp;WEEKDAY(C260,2),Hoja3!A:B,2,FALSE)*24</f>
        <v>120</v>
      </c>
      <c r="G260" s="59">
        <f t="shared" si="26"/>
        <v>41583.333333333336</v>
      </c>
      <c r="H260" s="59">
        <v>41578.333333333336</v>
      </c>
      <c r="I260" s="8">
        <v>41578.666666666664</v>
      </c>
      <c r="J260" s="8" t="str">
        <f t="shared" ca="1" si="23"/>
        <v>Resuelto a Tiempo</v>
      </c>
      <c r="K260" t="s">
        <v>1728</v>
      </c>
    </row>
    <row r="261" spans="1:11" x14ac:dyDescent="0.25">
      <c r="A261" s="7" t="s">
        <v>1031</v>
      </c>
      <c r="B261" s="7" t="s">
        <v>1726</v>
      </c>
      <c r="C261" s="8">
        <v>41579.416666666664</v>
      </c>
      <c r="D261" s="32" t="s">
        <v>15</v>
      </c>
      <c r="E261" s="32" t="s">
        <v>52</v>
      </c>
      <c r="F261" s="32">
        <f>VLOOKUP(E261&amp;WEEKDAY(C261,2),Hoja3!A:B,2,FALSE)*24</f>
        <v>120</v>
      </c>
      <c r="G261" s="59">
        <f t="shared" si="26"/>
        <v>41584.416666666664</v>
      </c>
      <c r="H261" s="59">
        <v>41579.333333333336</v>
      </c>
      <c r="I261" s="8">
        <v>41582.569444444445</v>
      </c>
      <c r="J261" s="7" t="str">
        <f t="shared" ca="1" si="23"/>
        <v>Resuelto a Tiempo</v>
      </c>
      <c r="K261" t="s">
        <v>1728</v>
      </c>
    </row>
    <row r="262" spans="1:11" x14ac:dyDescent="0.25">
      <c r="A262" s="7" t="s">
        <v>1032</v>
      </c>
      <c r="B262" s="7" t="s">
        <v>1726</v>
      </c>
      <c r="C262" s="8">
        <v>41579.625</v>
      </c>
      <c r="D262" s="32" t="s">
        <v>15</v>
      </c>
      <c r="E262" s="32" t="s">
        <v>52</v>
      </c>
      <c r="F262" s="32">
        <f>VLOOKUP(E262&amp;WEEKDAY(C262,2),Hoja3!A:B,2,FALSE)*24</f>
        <v>120</v>
      </c>
      <c r="G262" s="59">
        <f t="shared" si="26"/>
        <v>41584.625</v>
      </c>
      <c r="H262" s="59">
        <v>41579.625</v>
      </c>
      <c r="I262" s="8">
        <v>41459.574999999997</v>
      </c>
      <c r="J262" s="7" t="str">
        <f t="shared" ca="1" si="23"/>
        <v>Resuelto a Tiempo</v>
      </c>
      <c r="K262" t="s">
        <v>1728</v>
      </c>
    </row>
    <row r="263" spans="1:11" x14ac:dyDescent="0.25">
      <c r="A263" s="7" t="s">
        <v>1033</v>
      </c>
      <c r="B263" s="7" t="s">
        <v>1726</v>
      </c>
      <c r="C263" s="8">
        <v>41579.625</v>
      </c>
      <c r="D263" s="32" t="s">
        <v>15</v>
      </c>
      <c r="E263" s="32" t="s">
        <v>52</v>
      </c>
      <c r="F263" s="32">
        <f>VLOOKUP(E263&amp;WEEKDAY(C263,2),Hoja3!A:B,2,FALSE)*24</f>
        <v>120</v>
      </c>
      <c r="G263" s="59">
        <f t="shared" si="26"/>
        <v>41584.625</v>
      </c>
      <c r="H263" s="59">
        <v>41579.625</v>
      </c>
      <c r="I263" s="8">
        <v>41459.584027777775</v>
      </c>
      <c r="J263" s="7" t="str">
        <f t="shared" ca="1" si="23"/>
        <v>Resuelto a Tiempo</v>
      </c>
      <c r="K263" t="s">
        <v>1728</v>
      </c>
    </row>
    <row r="264" spans="1:11" x14ac:dyDescent="0.25">
      <c r="A264" s="3" t="s">
        <v>1041</v>
      </c>
      <c r="B264" s="7" t="s">
        <v>1726</v>
      </c>
      <c r="C264" s="4">
        <v>41583.395833333336</v>
      </c>
      <c r="D264" s="35" t="s">
        <v>10</v>
      </c>
      <c r="E264" s="35" t="s">
        <v>10</v>
      </c>
      <c r="F264" s="35">
        <f>VLOOKUP(E264&amp;WEEKDAY(C264,2),Hoja3!A:B,2,FALSE)*24</f>
        <v>24</v>
      </c>
      <c r="G264" s="63">
        <f t="shared" si="26"/>
        <v>41584.395833333336</v>
      </c>
      <c r="H264" s="63">
        <v>41583.395833333336</v>
      </c>
      <c r="I264" s="4">
        <v>41674.666666666664</v>
      </c>
      <c r="J264" s="4" t="s">
        <v>1113</v>
      </c>
      <c r="K264" t="s">
        <v>1728</v>
      </c>
    </row>
    <row r="265" spans="1:11" x14ac:dyDescent="0.25">
      <c r="A265" s="7" t="s">
        <v>1037</v>
      </c>
      <c r="B265" s="7" t="s">
        <v>1726</v>
      </c>
      <c r="C265" s="8">
        <v>41582.458333333336</v>
      </c>
      <c r="D265" s="32" t="s">
        <v>15</v>
      </c>
      <c r="E265" s="32" t="s">
        <v>52</v>
      </c>
      <c r="F265" s="32">
        <f>VLOOKUP(E265&amp;WEEKDAY(C265,2),Hoja3!A:B,2,FALSE)*24</f>
        <v>72</v>
      </c>
      <c r="G265" s="59">
        <f t="shared" si="26"/>
        <v>41585.458333333336</v>
      </c>
      <c r="H265" s="59">
        <v>41582.458333333336</v>
      </c>
      <c r="I265" s="8">
        <v>41582.595138888886</v>
      </c>
      <c r="J265" s="8" t="str">
        <f ca="1">IF(I265="",IF(NOW()&gt;G265,"Retrasado","Pendiente"),IF(I265&lt;G265,"Resuelto a Tiempo","Resuelto NO a Tiempo"))</f>
        <v>Resuelto a Tiempo</v>
      </c>
      <c r="K265" t="s">
        <v>1141</v>
      </c>
    </row>
    <row r="266" spans="1:11" x14ac:dyDescent="0.25">
      <c r="A266" s="7" t="s">
        <v>1038</v>
      </c>
      <c r="B266" s="7" t="s">
        <v>1726</v>
      </c>
      <c r="C266" s="8">
        <v>41582.458333333336</v>
      </c>
      <c r="D266" s="32" t="s">
        <v>15</v>
      </c>
      <c r="E266" s="32" t="s">
        <v>52</v>
      </c>
      <c r="F266" s="32">
        <f>VLOOKUP(E266&amp;WEEKDAY(C266,2),Hoja3!A:B,2,FALSE)*24</f>
        <v>72</v>
      </c>
      <c r="G266" s="59">
        <f t="shared" si="26"/>
        <v>41585.458333333336</v>
      </c>
      <c r="H266" s="59">
        <v>41582.458333333336</v>
      </c>
      <c r="I266" s="8">
        <v>41582.603472222225</v>
      </c>
      <c r="J266" s="8" t="str">
        <f ca="1">IF(I266="",IF(NOW()&gt;G266,"Retrasado","Pendiente"),IF(I266&lt;G266,"Resuelto a Tiempo","Resuelto NO a Tiempo"))</f>
        <v>Resuelto a Tiempo</v>
      </c>
      <c r="K266" t="s">
        <v>1728</v>
      </c>
    </row>
    <row r="267" spans="1:11" x14ac:dyDescent="0.25">
      <c r="A267" s="7" t="s">
        <v>1039</v>
      </c>
      <c r="B267" s="7" t="s">
        <v>1726</v>
      </c>
      <c r="C267" s="8">
        <v>41582.583333333336</v>
      </c>
      <c r="D267" s="32" t="s">
        <v>513</v>
      </c>
      <c r="E267" s="32" t="s">
        <v>513</v>
      </c>
      <c r="F267" s="32">
        <f>VLOOKUP(E267&amp;WEEKDAY(C267,2),Hoja3!A:B,2,FALSE)*24</f>
        <v>1056</v>
      </c>
      <c r="G267" s="59">
        <f t="shared" si="26"/>
        <v>41626.583333333336</v>
      </c>
      <c r="H267" s="59">
        <v>41582.708333333336</v>
      </c>
      <c r="I267" s="8">
        <v>41607.416666666664</v>
      </c>
      <c r="J267" s="8" t="str">
        <f ca="1">IF(I267="",IF(NOW()&gt;G267,"Retrasado","Pendiente"),IF(I267&lt;G267,"Resuelto a Tiempo","Resuelto NO a Tiempo"))</f>
        <v>Resuelto a Tiempo</v>
      </c>
      <c r="K267" t="s">
        <v>1728</v>
      </c>
    </row>
    <row r="268" spans="1:11" x14ac:dyDescent="0.25">
      <c r="A268" s="7" t="s">
        <v>1040</v>
      </c>
      <c r="B268" s="7" t="s">
        <v>1726</v>
      </c>
      <c r="C268" s="8">
        <v>41583.333333333336</v>
      </c>
      <c r="D268" s="32" t="s">
        <v>15</v>
      </c>
      <c r="E268" s="32" t="s">
        <v>10</v>
      </c>
      <c r="F268" s="32">
        <f>VLOOKUP(E268&amp;WEEKDAY(C268,2),Hoja3!A:B,2,FALSE)*24</f>
        <v>24</v>
      </c>
      <c r="G268" s="59">
        <f t="shared" si="26"/>
        <v>41584.333333333336</v>
      </c>
      <c r="H268" s="59">
        <v>41583.354166666664</v>
      </c>
      <c r="I268" s="8">
        <v>41599.416666666664</v>
      </c>
      <c r="J268" s="8" t="s">
        <v>975</v>
      </c>
      <c r="K268" t="s">
        <v>1138</v>
      </c>
    </row>
    <row r="269" spans="1:11" x14ac:dyDescent="0.25">
      <c r="A269" s="7" t="s">
        <v>1042</v>
      </c>
      <c r="B269" s="7" t="s">
        <v>1726</v>
      </c>
      <c r="C269" s="8">
        <v>41583.458333333336</v>
      </c>
      <c r="D269" s="32" t="s">
        <v>52</v>
      </c>
      <c r="E269" s="32" t="s">
        <v>52</v>
      </c>
      <c r="F269" s="32">
        <f>VLOOKUP(E269&amp;WEEKDAY(C269,2),Hoja3!A:B,2,FALSE)*24</f>
        <v>72</v>
      </c>
      <c r="G269" s="59">
        <f t="shared" si="26"/>
        <v>41586.458333333336</v>
      </c>
      <c r="H269" s="59">
        <v>41583.458333333336</v>
      </c>
      <c r="I269" s="8">
        <v>41586.4375</v>
      </c>
      <c r="J269" s="8" t="str">
        <f ca="1">IF(I269="",IF(NOW()&gt;G269,"Retrasado","Pendiente"),IF(I269&lt;G269,"Resuelto a Tiempo","Resuelto NO a Tiempo"))</f>
        <v>Resuelto a Tiempo</v>
      </c>
      <c r="K269" t="s">
        <v>1138</v>
      </c>
    </row>
    <row r="270" spans="1:11" x14ac:dyDescent="0.25">
      <c r="A270" s="7" t="s">
        <v>1043</v>
      </c>
      <c r="B270" s="7" t="s">
        <v>1726</v>
      </c>
      <c r="C270" s="8">
        <v>41583.458333333336</v>
      </c>
      <c r="D270" s="32" t="s">
        <v>15</v>
      </c>
      <c r="E270" s="32" t="s">
        <v>52</v>
      </c>
      <c r="F270" s="32">
        <f>VLOOKUP(E270&amp;WEEKDAY(C270,2),Hoja3!A:B,2,FALSE)*24</f>
        <v>72</v>
      </c>
      <c r="G270" s="59">
        <f t="shared" si="26"/>
        <v>41586.458333333336</v>
      </c>
      <c r="H270" s="59">
        <v>41583.458333333336</v>
      </c>
      <c r="I270" s="8">
        <v>41584.333333333336</v>
      </c>
      <c r="J270" s="8" t="str">
        <f ca="1">IF(I270="",IF(NOW()&gt;G270,"Retrasado","Pendiente"),IF(I270&lt;G270,"Resuelto a Tiempo","Resuelto NO a Tiempo"))</f>
        <v>Resuelto a Tiempo</v>
      </c>
      <c r="K270" t="s">
        <v>1739</v>
      </c>
    </row>
    <row r="271" spans="1:11" x14ac:dyDescent="0.25">
      <c r="A271" s="7" t="s">
        <v>1044</v>
      </c>
      <c r="B271" s="7" t="s">
        <v>1726</v>
      </c>
      <c r="C271" s="8">
        <v>41583.583333333336</v>
      </c>
      <c r="D271" s="32" t="s">
        <v>15</v>
      </c>
      <c r="E271" s="32" t="s">
        <v>52</v>
      </c>
      <c r="F271" s="32">
        <f>VLOOKUP(E271&amp;WEEKDAY(C271,2),Hoja3!A:B,2,FALSE)*24</f>
        <v>72</v>
      </c>
      <c r="G271" s="59">
        <f t="shared" si="26"/>
        <v>41586.583333333336</v>
      </c>
      <c r="H271" s="59">
        <v>41583.625</v>
      </c>
      <c r="I271" s="8">
        <v>41596.604166666664</v>
      </c>
      <c r="J271" s="8" t="s">
        <v>975</v>
      </c>
      <c r="K271" t="s">
        <v>1728</v>
      </c>
    </row>
    <row r="272" spans="1:11" x14ac:dyDescent="0.25">
      <c r="A272" s="7" t="s">
        <v>1045</v>
      </c>
      <c r="B272" s="7" t="s">
        <v>1726</v>
      </c>
      <c r="C272" s="8">
        <v>41583.708333333336</v>
      </c>
      <c r="D272" s="32" t="s">
        <v>15</v>
      </c>
      <c r="E272" s="32" t="s">
        <v>52</v>
      </c>
      <c r="F272" s="32">
        <f>VLOOKUP(E272&amp;WEEKDAY(C272,2),Hoja3!A:B,2,FALSE)*24</f>
        <v>72</v>
      </c>
      <c r="G272" s="59">
        <f t="shared" si="26"/>
        <v>41586.708333333336</v>
      </c>
      <c r="H272" s="59">
        <v>41583.729166666664</v>
      </c>
      <c r="I272" s="8">
        <v>41584.416666666664</v>
      </c>
      <c r="J272" s="8" t="str">
        <f ca="1">IF(I272="",IF(NOW()&gt;G272,"Retrasado","Pendiente"),IF(I272&lt;G272,"Resuelto a Tiempo","Resuelto NO a Tiempo"))</f>
        <v>Resuelto a Tiempo</v>
      </c>
      <c r="K272" t="s">
        <v>1740</v>
      </c>
    </row>
    <row r="273" spans="1:11" x14ac:dyDescent="0.25">
      <c r="A273" s="7" t="s">
        <v>1046</v>
      </c>
      <c r="B273" s="7" t="s">
        <v>1726</v>
      </c>
      <c r="C273" s="8">
        <v>41584.416666666664</v>
      </c>
      <c r="D273" s="32" t="s">
        <v>15</v>
      </c>
      <c r="E273" s="32" t="s">
        <v>52</v>
      </c>
      <c r="F273" s="32">
        <f>VLOOKUP(E273&amp;WEEKDAY(C273,2),Hoja3!A:B,2,FALSE)*24</f>
        <v>120</v>
      </c>
      <c r="G273" s="59">
        <f t="shared" si="26"/>
        <v>41589.416666666664</v>
      </c>
      <c r="H273" s="59">
        <v>41584.416666666664</v>
      </c>
      <c r="I273" s="8">
        <v>41584.625</v>
      </c>
      <c r="J273" s="8" t="str">
        <f ca="1">IF(I273="",IF(NOW()&gt;G273,"Retrasado","Pendiente"),IF(I273&lt;G273,"Resuelto a Tiempo","Resuelto NO a Tiempo"))</f>
        <v>Resuelto a Tiempo</v>
      </c>
      <c r="K273" t="s">
        <v>1734</v>
      </c>
    </row>
    <row r="274" spans="1:11" x14ac:dyDescent="0.25">
      <c r="A274" s="7" t="s">
        <v>1047</v>
      </c>
      <c r="B274" s="7" t="s">
        <v>1726</v>
      </c>
      <c r="C274" s="8">
        <v>41584.4375</v>
      </c>
      <c r="D274" s="32" t="s">
        <v>10</v>
      </c>
      <c r="E274" s="32" t="s">
        <v>52</v>
      </c>
      <c r="F274" s="32">
        <f>VLOOKUP(E274&amp;WEEKDAY(C274,2),Hoja3!A:B,2,FALSE)*24</f>
        <v>120</v>
      </c>
      <c r="G274" s="59">
        <f t="shared" si="26"/>
        <v>41589.4375</v>
      </c>
      <c r="H274" s="59">
        <v>41584.4375</v>
      </c>
      <c r="I274" s="8">
        <v>41589.416666666664</v>
      </c>
      <c r="J274" s="8" t="str">
        <f ca="1">IF(I274="",IF(NOW()&gt;G274,"Retrasado","Pendiente"),IF(I274&lt;G274,"Resuelto a Tiempo","Resuelto NO a Tiempo"))</f>
        <v>Resuelto a Tiempo</v>
      </c>
      <c r="K274" t="s">
        <v>1739</v>
      </c>
    </row>
    <row r="275" spans="1:11" x14ac:dyDescent="0.25">
      <c r="A275" s="7" t="s">
        <v>1048</v>
      </c>
      <c r="B275" s="7" t="s">
        <v>1726</v>
      </c>
      <c r="C275" s="8">
        <v>41584.604166666664</v>
      </c>
      <c r="D275" s="32" t="s">
        <v>15</v>
      </c>
      <c r="E275" s="32" t="s">
        <v>10</v>
      </c>
      <c r="F275" s="32">
        <f>VLOOKUP(E275&amp;WEEKDAY(C275,2),Hoja3!A:B,2,FALSE)*24</f>
        <v>24</v>
      </c>
      <c r="G275" s="59">
        <f t="shared" si="26"/>
        <v>41585.604166666664</v>
      </c>
      <c r="H275" s="59">
        <v>41584.625</v>
      </c>
      <c r="I275" s="8">
        <v>41585.472222222219</v>
      </c>
      <c r="J275" s="8" t="str">
        <f ca="1">IF(I275="",IF(NOW()&gt;G275,"Retrasado","Pendiente"),IF(I275&lt;G275,"Resuelto a Tiempo","Resuelto NO a Tiempo"))</f>
        <v>Resuelto a Tiempo</v>
      </c>
      <c r="K275" t="s">
        <v>1729</v>
      </c>
    </row>
    <row r="276" spans="1:11" x14ac:dyDescent="0.25">
      <c r="A276" s="7" t="s">
        <v>1049</v>
      </c>
      <c r="B276" s="7" t="s">
        <v>1726</v>
      </c>
      <c r="C276" s="8">
        <v>41584.625</v>
      </c>
      <c r="D276" s="32" t="s">
        <v>15</v>
      </c>
      <c r="E276" s="32" t="s">
        <v>52</v>
      </c>
      <c r="F276" s="32">
        <f>VLOOKUP(E276&amp;WEEKDAY(C276,2),Hoja3!A:B,2,FALSE)*24</f>
        <v>120</v>
      </c>
      <c r="G276" s="59">
        <f t="shared" si="26"/>
        <v>41589.625</v>
      </c>
      <c r="H276" s="59">
        <v>41584.645833333336</v>
      </c>
      <c r="I276" s="8">
        <v>41586.416666666664</v>
      </c>
      <c r="J276" s="8" t="str">
        <f ca="1">IF(I276="",IF(NOW()&gt;G276,"Retrasado","Pendiente"),IF(I276&lt;G276,"Resuelto a Tiempo","Resuelto NO a Tiempo"))</f>
        <v>Resuelto a Tiempo</v>
      </c>
      <c r="K276" t="s">
        <v>1728</v>
      </c>
    </row>
    <row r="277" spans="1:11" x14ac:dyDescent="0.25">
      <c r="A277" s="7" t="s">
        <v>1050</v>
      </c>
      <c r="B277" s="7" t="s">
        <v>1726</v>
      </c>
      <c r="C277" s="8">
        <v>41584.729166666664</v>
      </c>
      <c r="D277" s="32" t="s">
        <v>10</v>
      </c>
      <c r="E277" s="32" t="s">
        <v>10</v>
      </c>
      <c r="F277" s="32">
        <f>VLOOKUP(E277&amp;WEEKDAY(C277,2),Hoja3!A:B,2,FALSE)*24</f>
        <v>24</v>
      </c>
      <c r="G277" s="59">
        <f t="shared" si="26"/>
        <v>41585.729166666664</v>
      </c>
      <c r="H277" s="59">
        <v>41584.229166666664</v>
      </c>
      <c r="I277" s="8">
        <v>41612.430555555555</v>
      </c>
      <c r="J277" s="8" t="s">
        <v>1113</v>
      </c>
      <c r="K277" t="s">
        <v>1728</v>
      </c>
    </row>
    <row r="278" spans="1:11" x14ac:dyDescent="0.25">
      <c r="A278" s="7" t="s">
        <v>1052</v>
      </c>
      <c r="B278" s="7" t="s">
        <v>1726</v>
      </c>
      <c r="C278" s="8">
        <v>41585.416666666664</v>
      </c>
      <c r="D278" s="32" t="s">
        <v>15</v>
      </c>
      <c r="E278" s="32" t="s">
        <v>52</v>
      </c>
      <c r="F278" s="32">
        <f>VLOOKUP(E278&amp;WEEKDAY(C278,2),Hoja3!A:B,2,FALSE)*24</f>
        <v>120</v>
      </c>
      <c r="G278" s="59">
        <f t="shared" si="26"/>
        <v>41590.416666666664</v>
      </c>
      <c r="H278" s="59">
        <v>41585.416666666664</v>
      </c>
      <c r="I278" s="8">
        <v>41586.333333333336</v>
      </c>
      <c r="J278" s="8" t="str">
        <f ca="1">IF(I278="",IF(NOW()&gt;G278,"Retrasado","Pendiente"),IF(I278&lt;G278,"Resuelto a Tiempo","Resuelto NO a Tiempo"))</f>
        <v>Resuelto a Tiempo</v>
      </c>
      <c r="K278" t="s">
        <v>1733</v>
      </c>
    </row>
    <row r="279" spans="1:11" x14ac:dyDescent="0.25">
      <c r="A279" s="7" t="s">
        <v>1053</v>
      </c>
      <c r="B279" s="7" t="s">
        <v>1726</v>
      </c>
      <c r="C279" s="8">
        <v>41585.5</v>
      </c>
      <c r="D279" s="32" t="s">
        <v>10</v>
      </c>
      <c r="E279" s="32" t="s">
        <v>10</v>
      </c>
      <c r="F279" s="32">
        <f>VLOOKUP(E279&amp;WEEKDAY(C279,2),Hoja3!A:B,2,FALSE)*24</f>
        <v>24</v>
      </c>
      <c r="G279" s="59">
        <f t="shared" si="26"/>
        <v>41586.5</v>
      </c>
      <c r="H279" s="59">
        <v>41585.5</v>
      </c>
      <c r="I279" s="8">
        <v>41586.416666666664</v>
      </c>
      <c r="J279" s="8" t="str">
        <f ca="1">IF(I279="",IF(NOW()&gt;G279,"Retrasado","Pendiente"),IF(I279&lt;G279,"Resuelto a Tiempo","Resuelto NO a Tiempo"))</f>
        <v>Resuelto a Tiempo</v>
      </c>
      <c r="K279" t="s">
        <v>1728</v>
      </c>
    </row>
    <row r="280" spans="1:11" x14ac:dyDescent="0.25">
      <c r="A280" s="3" t="s">
        <v>1056</v>
      </c>
      <c r="B280" s="7" t="s">
        <v>1726</v>
      </c>
      <c r="C280" s="4">
        <v>41585.666666666664</v>
      </c>
      <c r="D280" s="35" t="s">
        <v>10</v>
      </c>
      <c r="E280" s="35" t="s">
        <v>10</v>
      </c>
      <c r="F280" s="35">
        <f>VLOOKUP(E280&amp;WEEKDAY(C280,2),Hoja3!A:B,2,FALSE)*24</f>
        <v>24</v>
      </c>
      <c r="G280" s="63">
        <f t="shared" si="26"/>
        <v>41586.666666666664</v>
      </c>
      <c r="H280" s="63">
        <v>41585.666666666664</v>
      </c>
      <c r="I280" s="4">
        <v>41589.65625</v>
      </c>
      <c r="J280" s="4" t="s">
        <v>1149</v>
      </c>
      <c r="K280" t="s">
        <v>1734</v>
      </c>
    </row>
    <row r="281" spans="1:11" x14ac:dyDescent="0.25">
      <c r="A281" s="7" t="s">
        <v>1055</v>
      </c>
      <c r="B281" s="7" t="s">
        <v>1726</v>
      </c>
      <c r="C281" s="8">
        <v>41586.333333333336</v>
      </c>
      <c r="D281" s="32" t="s">
        <v>15</v>
      </c>
      <c r="E281" s="32" t="s">
        <v>52</v>
      </c>
      <c r="F281" s="32">
        <f>VLOOKUP(E281&amp;WEEKDAY(C281,2),Hoja3!A:B,2,FALSE)*24</f>
        <v>120</v>
      </c>
      <c r="G281" s="59">
        <f t="shared" si="26"/>
        <v>41591.333333333336</v>
      </c>
      <c r="H281" s="59">
        <v>41586.333333333336</v>
      </c>
      <c r="I281" s="8">
        <v>41586.4375</v>
      </c>
      <c r="J281" s="8" t="str">
        <f ca="1">IF(I281="",IF(NOW()&gt;G281,"Retrasado","Pendiente"),IF(I281&lt;G281,"Resuelto a Tiempo","Resuelto NO a Tiempo"))</f>
        <v>Resuelto a Tiempo</v>
      </c>
      <c r="K281" t="s">
        <v>1741</v>
      </c>
    </row>
    <row r="282" spans="1:11" x14ac:dyDescent="0.25">
      <c r="A282" s="7" t="s">
        <v>1054</v>
      </c>
      <c r="B282" s="7" t="s">
        <v>1726</v>
      </c>
      <c r="C282" s="8">
        <v>41586.333333333336</v>
      </c>
      <c r="D282" s="32" t="s">
        <v>10</v>
      </c>
      <c r="E282" s="32" t="s">
        <v>10</v>
      </c>
      <c r="F282" s="32">
        <f>VLOOKUP(E282&amp;WEEKDAY(C282,2),Hoja3!A:B,2,FALSE)*24</f>
        <v>24</v>
      </c>
      <c r="G282" s="59">
        <f t="shared" si="26"/>
        <v>41587.333333333336</v>
      </c>
      <c r="H282" s="59">
        <v>41586.333333333336</v>
      </c>
      <c r="I282" s="8">
        <v>41598.756944444445</v>
      </c>
      <c r="J282" s="8" t="s">
        <v>975</v>
      </c>
      <c r="K282" t="s">
        <v>1728</v>
      </c>
    </row>
    <row r="283" spans="1:11" x14ac:dyDescent="0.25">
      <c r="A283" s="7" t="s">
        <v>1057</v>
      </c>
      <c r="B283" s="7" t="s">
        <v>1726</v>
      </c>
      <c r="C283" s="8">
        <v>41586.590277777781</v>
      </c>
      <c r="D283" s="32" t="s">
        <v>15</v>
      </c>
      <c r="E283" s="32" t="s">
        <v>15</v>
      </c>
      <c r="F283" s="32">
        <f>VLOOKUP(E283&amp;WEEKDAY(C283,2),Hoja3!A:B,2,FALSE)*24</f>
        <v>4</v>
      </c>
      <c r="G283" s="59">
        <f t="shared" si="26"/>
        <v>41586.756944444445</v>
      </c>
      <c r="H283" s="59">
        <v>41586.666666608799</v>
      </c>
      <c r="I283" s="8">
        <v>41586.635416666664</v>
      </c>
      <c r="J283" s="8" t="str">
        <f ca="1">IF(I283="",IF(NOW()&gt;G283,"Retrasado","Pendiente"),IF(I283&lt;G283,"Resuelto a Tiempo","Resuelto NO a Tiempo"))</f>
        <v>Resuelto a Tiempo</v>
      </c>
      <c r="K283" t="s">
        <v>1140</v>
      </c>
    </row>
    <row r="284" spans="1:11" x14ac:dyDescent="0.25">
      <c r="A284" s="7" t="s">
        <v>1082</v>
      </c>
      <c r="B284" s="7" t="s">
        <v>1726</v>
      </c>
      <c r="C284" s="8">
        <v>41593.458333333336</v>
      </c>
      <c r="D284" s="32" t="s">
        <v>15</v>
      </c>
      <c r="E284" s="32" t="s">
        <v>52</v>
      </c>
      <c r="F284" s="32">
        <f>VLOOKUP(E284&amp;WEEKDAY(C284,2),Hoja3!A:B,2,FALSE)*24</f>
        <v>120</v>
      </c>
      <c r="G284" s="59">
        <f t="shared" si="26"/>
        <v>41598.458333333336</v>
      </c>
      <c r="H284" s="59">
        <v>41593.458333333336</v>
      </c>
      <c r="I284" s="8">
        <v>41596.458333333336</v>
      </c>
      <c r="J284" s="8" t="str">
        <f ca="1">IF(I284="",IF(NOW()&gt;G284,"Retrasado","Pendiente"),IF(I284&lt;G284,"Resuelto a Tiempo","Resuelto NO a Tiempo"))</f>
        <v>Resuelto a Tiempo</v>
      </c>
      <c r="K284" t="s">
        <v>1742</v>
      </c>
    </row>
    <row r="285" spans="1:11" x14ac:dyDescent="0.25">
      <c r="A285" s="3" t="s">
        <v>1058</v>
      </c>
      <c r="B285" s="7" t="s">
        <v>1726</v>
      </c>
      <c r="C285" s="4">
        <v>41589.333333333336</v>
      </c>
      <c r="D285" s="35" t="s">
        <v>10</v>
      </c>
      <c r="E285" s="35" t="s">
        <v>10</v>
      </c>
      <c r="F285" s="35">
        <f>VLOOKUP(E285&amp;WEEKDAY(C285,2),Hoja3!A:B,2,FALSE)*24</f>
        <v>24</v>
      </c>
      <c r="G285" s="63">
        <f t="shared" si="26"/>
        <v>41590.333333333336</v>
      </c>
      <c r="H285" s="63">
        <v>41589.333333333336</v>
      </c>
      <c r="I285" s="4">
        <v>41593.402777777781</v>
      </c>
      <c r="J285" s="4" t="s">
        <v>1149</v>
      </c>
      <c r="K285" t="s">
        <v>1728</v>
      </c>
    </row>
    <row r="286" spans="1:11" x14ac:dyDescent="0.25">
      <c r="A286" s="7" t="s">
        <v>1059</v>
      </c>
      <c r="B286" s="7" t="s">
        <v>1726</v>
      </c>
      <c r="C286" s="8">
        <v>41590.375</v>
      </c>
      <c r="D286" s="32" t="s">
        <v>15</v>
      </c>
      <c r="E286" s="32" t="s">
        <v>52</v>
      </c>
      <c r="F286" s="32">
        <f>VLOOKUP(E286&amp;WEEKDAY(C286,2),Hoja3!A:B,2,FALSE)*24</f>
        <v>72</v>
      </c>
      <c r="G286" s="59">
        <f t="shared" si="26"/>
        <v>41593.375</v>
      </c>
      <c r="H286" s="59">
        <v>41590.375</v>
      </c>
      <c r="I286" s="8">
        <v>41591.333333333336</v>
      </c>
      <c r="J286" s="8" t="str">
        <f t="shared" ref="J286:J303" ca="1" si="27">IF(I286="",IF(NOW()&gt;G286,"Retrasado","Pendiente"),IF(I286&lt;G286,"Resuelto a Tiempo","Resuelto NO a Tiempo"))</f>
        <v>Resuelto a Tiempo</v>
      </c>
      <c r="K286" t="s">
        <v>1140</v>
      </c>
    </row>
    <row r="287" spans="1:11" x14ac:dyDescent="0.25">
      <c r="A287" s="7" t="s">
        <v>1060</v>
      </c>
      <c r="B287" s="7" t="s">
        <v>1726</v>
      </c>
      <c r="C287" s="8">
        <v>41590.458333333336</v>
      </c>
      <c r="D287" s="32" t="s">
        <v>15</v>
      </c>
      <c r="E287" s="32" t="s">
        <v>52</v>
      </c>
      <c r="F287" s="32">
        <f>VLOOKUP(E287&amp;WEEKDAY(C287,2),Hoja3!A:B,2,FALSE)*24</f>
        <v>72</v>
      </c>
      <c r="G287" s="59">
        <f t="shared" si="26"/>
        <v>41593.458333333336</v>
      </c>
      <c r="H287" s="59">
        <v>41590.458333333336</v>
      </c>
      <c r="I287" s="8">
        <v>41590.5625</v>
      </c>
      <c r="J287" s="8" t="str">
        <f t="shared" ca="1" si="27"/>
        <v>Resuelto a Tiempo</v>
      </c>
      <c r="K287" t="s">
        <v>1728</v>
      </c>
    </row>
    <row r="288" spans="1:11" x14ac:dyDescent="0.25">
      <c r="A288" s="7" t="s">
        <v>1062</v>
      </c>
      <c r="B288" s="7" t="s">
        <v>1726</v>
      </c>
      <c r="C288" s="8">
        <v>41590.458333333336</v>
      </c>
      <c r="D288" s="32" t="s">
        <v>15</v>
      </c>
      <c r="E288" s="32" t="s">
        <v>52</v>
      </c>
      <c r="F288" s="32">
        <f>VLOOKUP(E288&amp;WEEKDAY(C288,2),Hoja3!A:B,2,FALSE)*24</f>
        <v>72</v>
      </c>
      <c r="G288" s="59">
        <f t="shared" si="26"/>
        <v>41593.458333333336</v>
      </c>
      <c r="H288" s="59">
        <v>41590.479166666664</v>
      </c>
      <c r="I288" s="8">
        <v>41590.5625</v>
      </c>
      <c r="J288" s="8" t="str">
        <f t="shared" ca="1" si="27"/>
        <v>Resuelto a Tiempo</v>
      </c>
      <c r="K288" t="s">
        <v>1728</v>
      </c>
    </row>
    <row r="289" spans="1:11" x14ac:dyDescent="0.25">
      <c r="A289" s="7" t="s">
        <v>1061</v>
      </c>
      <c r="B289" s="7" t="s">
        <v>1726</v>
      </c>
      <c r="C289" s="8">
        <v>41590.479166666664</v>
      </c>
      <c r="D289" s="32" t="s">
        <v>15</v>
      </c>
      <c r="E289" s="32" t="s">
        <v>15</v>
      </c>
      <c r="F289" s="32">
        <f>VLOOKUP(E289&amp;WEEKDAY(C289,2),Hoja3!A:B,2,FALSE)*24</f>
        <v>4</v>
      </c>
      <c r="G289" s="59">
        <f t="shared" si="26"/>
        <v>41590.645833333328</v>
      </c>
      <c r="H289" s="59">
        <v>41590.479166666664</v>
      </c>
      <c r="I289" s="8">
        <v>41590.638888888891</v>
      </c>
      <c r="J289" s="8" t="str">
        <f t="shared" ca="1" si="27"/>
        <v>Resuelto a Tiempo</v>
      </c>
      <c r="K289" t="s">
        <v>1728</v>
      </c>
    </row>
    <row r="290" spans="1:11" x14ac:dyDescent="0.25">
      <c r="A290" s="7" t="s">
        <v>1063</v>
      </c>
      <c r="B290" s="7" t="s">
        <v>1726</v>
      </c>
      <c r="C290" s="8">
        <v>41590.5</v>
      </c>
      <c r="D290" s="32" t="s">
        <v>52</v>
      </c>
      <c r="E290" s="32" t="s">
        <v>52</v>
      </c>
      <c r="F290" s="32">
        <f>VLOOKUP(E290&amp;WEEKDAY(C290,2),Hoja3!A:B,2,FALSE)*24</f>
        <v>72</v>
      </c>
      <c r="G290" s="59">
        <f t="shared" ref="G290:G321" si="28">C290+F290/24</f>
        <v>41593.5</v>
      </c>
      <c r="H290" s="59">
        <v>41590.5</v>
      </c>
      <c r="I290" s="8">
        <v>41590.708333333336</v>
      </c>
      <c r="J290" s="8" t="str">
        <f t="shared" ca="1" si="27"/>
        <v>Resuelto a Tiempo</v>
      </c>
      <c r="K290" t="s">
        <v>1743</v>
      </c>
    </row>
    <row r="291" spans="1:11" x14ac:dyDescent="0.25">
      <c r="A291" s="7" t="s">
        <v>1064</v>
      </c>
      <c r="B291" s="7" t="s">
        <v>1726</v>
      </c>
      <c r="C291" s="8">
        <v>41590.583333333336</v>
      </c>
      <c r="D291" s="32" t="s">
        <v>15</v>
      </c>
      <c r="E291" s="32" t="s">
        <v>10</v>
      </c>
      <c r="F291" s="32">
        <f>VLOOKUP(E291&amp;WEEKDAY(C291,2),Hoja3!A:B,2,FALSE)*24</f>
        <v>24</v>
      </c>
      <c r="G291" s="59">
        <f t="shared" si="28"/>
        <v>41591.583333333336</v>
      </c>
      <c r="H291" s="59">
        <v>41590.583333333336</v>
      </c>
      <c r="I291" s="8">
        <v>41590.708333333336</v>
      </c>
      <c r="J291" s="8" t="str">
        <f t="shared" ca="1" si="27"/>
        <v>Resuelto a Tiempo</v>
      </c>
      <c r="K291" t="s">
        <v>1729</v>
      </c>
    </row>
    <row r="292" spans="1:11" x14ac:dyDescent="0.25">
      <c r="A292" s="7" t="s">
        <v>1065</v>
      </c>
      <c r="B292" s="7" t="s">
        <v>1726</v>
      </c>
      <c r="C292" s="8">
        <v>41590.625</v>
      </c>
      <c r="D292" s="32" t="s">
        <v>15</v>
      </c>
      <c r="E292" s="32" t="s">
        <v>52</v>
      </c>
      <c r="F292" s="32">
        <f>VLOOKUP(E292&amp;WEEKDAY(C292,2),Hoja3!A:B,2,FALSE)*24</f>
        <v>72</v>
      </c>
      <c r="G292" s="59">
        <f t="shared" si="28"/>
        <v>41593.625</v>
      </c>
      <c r="H292" s="59">
        <v>41590.625</v>
      </c>
      <c r="I292" s="8">
        <v>41591.333333333336</v>
      </c>
      <c r="J292" s="8" t="str">
        <f t="shared" ca="1" si="27"/>
        <v>Resuelto a Tiempo</v>
      </c>
      <c r="K292" t="s">
        <v>1729</v>
      </c>
    </row>
    <row r="293" spans="1:11" x14ac:dyDescent="0.25">
      <c r="A293" s="7" t="s">
        <v>1066</v>
      </c>
      <c r="B293" s="7" t="s">
        <v>1726</v>
      </c>
      <c r="C293" s="8">
        <v>41590.625</v>
      </c>
      <c r="D293" s="32" t="s">
        <v>15</v>
      </c>
      <c r="E293" s="32" t="s">
        <v>52</v>
      </c>
      <c r="F293" s="32">
        <f>VLOOKUP(E293&amp;WEEKDAY(C293,2),Hoja3!A:B,2,FALSE)*24</f>
        <v>72</v>
      </c>
      <c r="G293" s="59">
        <f t="shared" si="28"/>
        <v>41593.625</v>
      </c>
      <c r="H293" s="59">
        <v>41590.625</v>
      </c>
      <c r="I293" s="8">
        <v>41591.333333333336</v>
      </c>
      <c r="J293" s="8" t="str">
        <f t="shared" ca="1" si="27"/>
        <v>Resuelto a Tiempo</v>
      </c>
      <c r="K293" t="s">
        <v>1728</v>
      </c>
    </row>
    <row r="294" spans="1:11" x14ac:dyDescent="0.25">
      <c r="A294" s="7" t="s">
        <v>1068</v>
      </c>
      <c r="B294" s="7" t="s">
        <v>1726</v>
      </c>
      <c r="C294" s="8">
        <v>41590.625</v>
      </c>
      <c r="D294" s="32" t="s">
        <v>15</v>
      </c>
      <c r="E294" s="32" t="s">
        <v>52</v>
      </c>
      <c r="F294" s="32">
        <f>VLOOKUP(E294&amp;WEEKDAY(C294,2),Hoja3!A:B,2,FALSE)*24</f>
        <v>72</v>
      </c>
      <c r="G294" s="59">
        <f t="shared" si="28"/>
        <v>41593.625</v>
      </c>
      <c r="H294" s="59">
        <v>41590.625</v>
      </c>
      <c r="I294" s="8">
        <v>41591.333333333336</v>
      </c>
      <c r="J294" s="8" t="str">
        <f t="shared" ca="1" si="27"/>
        <v>Resuelto a Tiempo</v>
      </c>
      <c r="K294" t="s">
        <v>1728</v>
      </c>
    </row>
    <row r="295" spans="1:11" x14ac:dyDescent="0.25">
      <c r="A295" s="7" t="s">
        <v>1067</v>
      </c>
      <c r="B295" s="7" t="s">
        <v>1726</v>
      </c>
      <c r="C295" s="8">
        <v>41590.625</v>
      </c>
      <c r="D295" s="32" t="s">
        <v>15</v>
      </c>
      <c r="E295" s="32" t="s">
        <v>52</v>
      </c>
      <c r="F295" s="32">
        <f>VLOOKUP(E295&amp;WEEKDAY(C295,2),Hoja3!A:B,2,FALSE)*24</f>
        <v>72</v>
      </c>
      <c r="G295" s="59">
        <f t="shared" si="28"/>
        <v>41593.625</v>
      </c>
      <c r="H295" s="59">
        <v>41590.625</v>
      </c>
      <c r="I295" s="8">
        <v>41591.333333333336</v>
      </c>
      <c r="J295" s="8" t="str">
        <f t="shared" ca="1" si="27"/>
        <v>Resuelto a Tiempo</v>
      </c>
      <c r="K295" t="s">
        <v>1728</v>
      </c>
    </row>
    <row r="296" spans="1:11" x14ac:dyDescent="0.25">
      <c r="A296" s="7" t="s">
        <v>1069</v>
      </c>
      <c r="B296" s="7" t="s">
        <v>1726</v>
      </c>
      <c r="C296" s="8">
        <v>41590.697916666664</v>
      </c>
      <c r="D296" s="32" t="s">
        <v>15</v>
      </c>
      <c r="E296" s="32" t="s">
        <v>52</v>
      </c>
      <c r="F296" s="32">
        <f>VLOOKUP(E296&amp;WEEKDAY(C296,2),Hoja3!A:B,2,FALSE)*24</f>
        <v>72</v>
      </c>
      <c r="G296" s="59">
        <f t="shared" si="28"/>
        <v>41593.697916666664</v>
      </c>
      <c r="H296" s="59">
        <v>41590.697916666664</v>
      </c>
      <c r="I296" s="8">
        <v>41590.729166666664</v>
      </c>
      <c r="J296" s="8" t="str">
        <f t="shared" ca="1" si="27"/>
        <v>Resuelto a Tiempo</v>
      </c>
      <c r="K296" t="s">
        <v>1728</v>
      </c>
    </row>
    <row r="297" spans="1:11" x14ac:dyDescent="0.25">
      <c r="A297" s="7" t="s">
        <v>1070</v>
      </c>
      <c r="B297" s="7" t="s">
        <v>1726</v>
      </c>
      <c r="C297" s="8">
        <v>41591.375</v>
      </c>
      <c r="D297" s="32" t="s">
        <v>15</v>
      </c>
      <c r="E297" s="32" t="s">
        <v>52</v>
      </c>
      <c r="F297" s="32">
        <f>VLOOKUP(E297&amp;WEEKDAY(C297,2),Hoja3!A:B,2,FALSE)*24</f>
        <v>120</v>
      </c>
      <c r="G297" s="59">
        <f t="shared" si="28"/>
        <v>41596.375</v>
      </c>
      <c r="H297" s="59">
        <v>41591.375</v>
      </c>
      <c r="I297" s="8">
        <v>41591.583333333336</v>
      </c>
      <c r="J297" s="8" t="str">
        <f t="shared" ca="1" si="27"/>
        <v>Resuelto a Tiempo</v>
      </c>
      <c r="K297" t="s">
        <v>1728</v>
      </c>
    </row>
    <row r="298" spans="1:11" x14ac:dyDescent="0.25">
      <c r="A298" s="7" t="s">
        <v>1071</v>
      </c>
      <c r="B298" s="7" t="s">
        <v>1726</v>
      </c>
      <c r="C298" s="8">
        <v>41591.375</v>
      </c>
      <c r="D298" s="32" t="s">
        <v>15</v>
      </c>
      <c r="E298" s="32" t="s">
        <v>52</v>
      </c>
      <c r="F298" s="32">
        <f>VLOOKUP(E298&amp;WEEKDAY(C298,2),Hoja3!A:B,2,FALSE)*24</f>
        <v>120</v>
      </c>
      <c r="G298" s="59">
        <f t="shared" si="28"/>
        <v>41596.375</v>
      </c>
      <c r="H298" s="59">
        <v>41591.375</v>
      </c>
      <c r="I298" s="8">
        <v>41591.583333333336</v>
      </c>
      <c r="J298" s="8" t="str">
        <f t="shared" ca="1" si="27"/>
        <v>Resuelto a Tiempo</v>
      </c>
      <c r="K298" t="s">
        <v>1728</v>
      </c>
    </row>
    <row r="299" spans="1:11" x14ac:dyDescent="0.25">
      <c r="A299" s="7" t="s">
        <v>1072</v>
      </c>
      <c r="B299" s="7" t="s">
        <v>1726</v>
      </c>
      <c r="C299" s="8">
        <v>41591.375</v>
      </c>
      <c r="D299" s="32" t="s">
        <v>15</v>
      </c>
      <c r="E299" s="32" t="s">
        <v>52</v>
      </c>
      <c r="F299" s="32">
        <f>VLOOKUP(E299&amp;WEEKDAY(C299,2),Hoja3!A:B,2,FALSE)*24</f>
        <v>120</v>
      </c>
      <c r="G299" s="59">
        <f t="shared" si="28"/>
        <v>41596.375</v>
      </c>
      <c r="H299" s="59">
        <v>41591.375</v>
      </c>
      <c r="I299" s="8">
        <v>41591.590277777781</v>
      </c>
      <c r="J299" s="8" t="str">
        <f t="shared" ca="1" si="27"/>
        <v>Resuelto a Tiempo</v>
      </c>
      <c r="K299" t="s">
        <v>1728</v>
      </c>
    </row>
    <row r="300" spans="1:11" x14ac:dyDescent="0.25">
      <c r="A300" s="7" t="s">
        <v>1073</v>
      </c>
      <c r="B300" s="7" t="s">
        <v>1726</v>
      </c>
      <c r="C300" s="8">
        <v>41591.375</v>
      </c>
      <c r="D300" s="32" t="s">
        <v>15</v>
      </c>
      <c r="E300" s="32" t="s">
        <v>52</v>
      </c>
      <c r="F300" s="32">
        <f>VLOOKUP(E300&amp;WEEKDAY(C300,2),Hoja3!A:B,2,FALSE)*24</f>
        <v>120</v>
      </c>
      <c r="G300" s="59">
        <f t="shared" si="28"/>
        <v>41596.375</v>
      </c>
      <c r="H300" s="59">
        <v>41591.375</v>
      </c>
      <c r="I300" s="8">
        <v>41591.597222222219</v>
      </c>
      <c r="J300" s="8" t="str">
        <f t="shared" ca="1" si="27"/>
        <v>Resuelto a Tiempo</v>
      </c>
      <c r="K300" t="s">
        <v>1728</v>
      </c>
    </row>
    <row r="301" spans="1:11" x14ac:dyDescent="0.25">
      <c r="A301" s="7" t="s">
        <v>1074</v>
      </c>
      <c r="B301" s="7" t="s">
        <v>1726</v>
      </c>
      <c r="C301" s="8">
        <v>41591.416666666664</v>
      </c>
      <c r="D301" s="32" t="s">
        <v>15</v>
      </c>
      <c r="E301" s="32" t="s">
        <v>52</v>
      </c>
      <c r="F301" s="32">
        <f>VLOOKUP(E301&amp;WEEKDAY(C301,2),Hoja3!A:B,2,FALSE)*24</f>
        <v>120</v>
      </c>
      <c r="G301" s="59">
        <f t="shared" si="28"/>
        <v>41596.416666666664</v>
      </c>
      <c r="H301" s="59">
        <v>41591.458333333336</v>
      </c>
      <c r="I301" s="8">
        <v>41592.569444444445</v>
      </c>
      <c r="J301" s="8" t="str">
        <f t="shared" ca="1" si="27"/>
        <v>Resuelto a Tiempo</v>
      </c>
      <c r="K301" t="s">
        <v>1728</v>
      </c>
    </row>
    <row r="302" spans="1:11" x14ac:dyDescent="0.25">
      <c r="A302" s="7" t="s">
        <v>1075</v>
      </c>
      <c r="B302" s="7" t="s">
        <v>1726</v>
      </c>
      <c r="C302" s="8">
        <v>41591.458333333336</v>
      </c>
      <c r="D302" s="32" t="s">
        <v>15</v>
      </c>
      <c r="E302" s="32" t="s">
        <v>52</v>
      </c>
      <c r="F302" s="32">
        <f>VLOOKUP(E302&amp;WEEKDAY(C302,2),Hoja3!A:B,2,FALSE)*24</f>
        <v>120</v>
      </c>
      <c r="G302" s="59">
        <f t="shared" si="28"/>
        <v>41596.458333333336</v>
      </c>
      <c r="H302" s="59">
        <v>41591.458333333336</v>
      </c>
      <c r="I302" s="8">
        <v>41592.458333333336</v>
      </c>
      <c r="J302" s="8" t="str">
        <f t="shared" ca="1" si="27"/>
        <v>Resuelto a Tiempo</v>
      </c>
      <c r="K302" t="s">
        <v>1728</v>
      </c>
    </row>
    <row r="303" spans="1:11" x14ac:dyDescent="0.25">
      <c r="A303" s="7" t="s">
        <v>1076</v>
      </c>
      <c r="B303" s="7" t="s">
        <v>1726</v>
      </c>
      <c r="C303" s="8">
        <v>41592.333333333336</v>
      </c>
      <c r="D303" s="32" t="s">
        <v>15</v>
      </c>
      <c r="E303" s="32" t="s">
        <v>52</v>
      </c>
      <c r="F303" s="32">
        <f>VLOOKUP(E303&amp;WEEKDAY(C303,2),Hoja3!A:B,2,FALSE)*24</f>
        <v>120</v>
      </c>
      <c r="G303" s="59">
        <f t="shared" si="28"/>
        <v>41597.333333333336</v>
      </c>
      <c r="H303" s="59">
        <v>41592.333333333336</v>
      </c>
      <c r="I303" s="8">
        <v>41592.5625</v>
      </c>
      <c r="J303" s="8" t="str">
        <f t="shared" ca="1" si="27"/>
        <v>Resuelto a Tiempo</v>
      </c>
      <c r="K303" t="s">
        <v>1728</v>
      </c>
    </row>
    <row r="304" spans="1:11" x14ac:dyDescent="0.25">
      <c r="A304" s="7" t="s">
        <v>1077</v>
      </c>
      <c r="B304" s="7" t="s">
        <v>1726</v>
      </c>
      <c r="C304" s="8">
        <v>41592.458333333336</v>
      </c>
      <c r="D304" s="32" t="s">
        <v>10</v>
      </c>
      <c r="E304" s="32" t="s">
        <v>10</v>
      </c>
      <c r="F304" s="32">
        <f>VLOOKUP(E304&amp;WEEKDAY(C304,2),Hoja3!A:B,2,FALSE)*24</f>
        <v>24</v>
      </c>
      <c r="G304" s="59">
        <f t="shared" si="28"/>
        <v>41593.458333333336</v>
      </c>
      <c r="H304" s="59">
        <v>41592.458333333336</v>
      </c>
      <c r="I304" s="8">
        <v>41612.416666666664</v>
      </c>
      <c r="J304" s="8" t="s">
        <v>1113</v>
      </c>
      <c r="K304" t="s">
        <v>1728</v>
      </c>
    </row>
    <row r="305" spans="1:11" x14ac:dyDescent="0.25">
      <c r="A305" s="7" t="s">
        <v>1078</v>
      </c>
      <c r="B305" s="7" t="s">
        <v>1726</v>
      </c>
      <c r="C305" s="8">
        <v>41592.5</v>
      </c>
      <c r="D305" s="32" t="s">
        <v>15</v>
      </c>
      <c r="E305" s="32" t="s">
        <v>10</v>
      </c>
      <c r="F305" s="32">
        <f>VLOOKUP(E305&amp;WEEKDAY(C305,2),Hoja3!A:B,2,FALSE)*24</f>
        <v>24</v>
      </c>
      <c r="G305" s="59">
        <f t="shared" si="28"/>
        <v>41593.5</v>
      </c>
      <c r="H305" s="59">
        <v>41592.5</v>
      </c>
      <c r="I305" s="8">
        <v>41593.451388888891</v>
      </c>
      <c r="J305" s="8" t="str">
        <f t="shared" ref="J305:J315" ca="1" si="29">IF(I305="",IF(NOW()&gt;G305,"Retrasado","Pendiente"),IF(I305&lt;G305,"Resuelto a Tiempo","Resuelto NO a Tiempo"))</f>
        <v>Resuelto a Tiempo</v>
      </c>
      <c r="K305" t="s">
        <v>1140</v>
      </c>
    </row>
    <row r="306" spans="1:11" x14ac:dyDescent="0.25">
      <c r="A306" s="7" t="s">
        <v>1079</v>
      </c>
      <c r="B306" s="7" t="s">
        <v>1726</v>
      </c>
      <c r="C306" s="8">
        <v>41592.541666666664</v>
      </c>
      <c r="D306" s="32" t="s">
        <v>10</v>
      </c>
      <c r="E306" s="32" t="s">
        <v>10</v>
      </c>
      <c r="F306" s="32">
        <f>VLOOKUP(E306&amp;WEEKDAY(C306,2),Hoja3!A:B,2,FALSE)*24</f>
        <v>24</v>
      </c>
      <c r="G306" s="59">
        <f t="shared" si="28"/>
        <v>41593.541666666664</v>
      </c>
      <c r="H306" s="59">
        <v>41592.541666666664</v>
      </c>
      <c r="I306" s="8">
        <v>41593.416666666664</v>
      </c>
      <c r="J306" s="8" t="str">
        <f t="shared" ca="1" si="29"/>
        <v>Resuelto a Tiempo</v>
      </c>
      <c r="K306" t="s">
        <v>1728</v>
      </c>
    </row>
    <row r="307" spans="1:11" x14ac:dyDescent="0.25">
      <c r="A307" s="56" t="s">
        <v>1080</v>
      </c>
      <c r="B307" s="7" t="s">
        <v>1726</v>
      </c>
      <c r="C307" s="57">
        <v>41592.666666666664</v>
      </c>
      <c r="D307" s="58" t="s">
        <v>10</v>
      </c>
      <c r="E307" s="58" t="s">
        <v>10</v>
      </c>
      <c r="F307" s="58">
        <f>VLOOKUP(E307&amp;WEEKDAY(C307,2),Hoja3!A:B,2,FALSE)*24</f>
        <v>24</v>
      </c>
      <c r="G307" s="68">
        <f t="shared" si="28"/>
        <v>41593.666666666664</v>
      </c>
      <c r="H307" s="68">
        <v>41592.666666666664</v>
      </c>
      <c r="I307" s="57">
        <v>41593.333333333336</v>
      </c>
      <c r="J307" s="57" t="str">
        <f t="shared" ca="1" si="29"/>
        <v>Resuelto a Tiempo</v>
      </c>
      <c r="K307" t="s">
        <v>1729</v>
      </c>
    </row>
    <row r="308" spans="1:11" x14ac:dyDescent="0.25">
      <c r="A308" s="7" t="s">
        <v>1081</v>
      </c>
      <c r="B308" s="7" t="s">
        <v>1726</v>
      </c>
      <c r="C308" s="8">
        <v>41593.333333333336</v>
      </c>
      <c r="D308" s="32" t="s">
        <v>15</v>
      </c>
      <c r="E308" s="32" t="s">
        <v>52</v>
      </c>
      <c r="F308" s="32">
        <f>VLOOKUP(E308&amp;WEEKDAY(C308,2),Hoja3!A:B,2,FALSE)*24</f>
        <v>120</v>
      </c>
      <c r="G308" s="59">
        <f t="shared" si="28"/>
        <v>41598.333333333336</v>
      </c>
      <c r="H308" s="59">
        <v>41593.333333333336</v>
      </c>
      <c r="I308" s="8">
        <v>41593.409722222219</v>
      </c>
      <c r="J308" s="8" t="str">
        <f t="shared" ca="1" si="29"/>
        <v>Resuelto a Tiempo</v>
      </c>
      <c r="K308" t="s">
        <v>1744</v>
      </c>
    </row>
    <row r="309" spans="1:11" x14ac:dyDescent="0.25">
      <c r="A309" s="7" t="s">
        <v>1083</v>
      </c>
      <c r="B309" s="7" t="s">
        <v>1726</v>
      </c>
      <c r="C309" s="8">
        <v>41593.625</v>
      </c>
      <c r="D309" s="32" t="s">
        <v>15</v>
      </c>
      <c r="E309" s="32" t="s">
        <v>52</v>
      </c>
      <c r="F309" s="32">
        <f>VLOOKUP(E309&amp;WEEKDAY(C309,2),Hoja3!A:B,2,FALSE)*24</f>
        <v>120</v>
      </c>
      <c r="G309" s="59">
        <f t="shared" si="28"/>
        <v>41598.625</v>
      </c>
      <c r="H309" s="59">
        <v>41593.625</v>
      </c>
      <c r="I309" s="8">
        <v>41596.541666666664</v>
      </c>
      <c r="J309" s="8" t="str">
        <f t="shared" ca="1" si="29"/>
        <v>Resuelto a Tiempo</v>
      </c>
      <c r="K309" t="s">
        <v>1728</v>
      </c>
    </row>
    <row r="310" spans="1:11" x14ac:dyDescent="0.25">
      <c r="A310" s="7" t="s">
        <v>1084</v>
      </c>
      <c r="B310" s="7" t="s">
        <v>1726</v>
      </c>
      <c r="C310" s="8">
        <v>41593.666666666664</v>
      </c>
      <c r="D310" s="32" t="s">
        <v>15</v>
      </c>
      <c r="E310" s="32" t="s">
        <v>10</v>
      </c>
      <c r="F310" s="32">
        <f>VLOOKUP(E310&amp;WEEKDAY(C310,2),Hoja3!A:B,2,FALSE)*24</f>
        <v>24</v>
      </c>
      <c r="G310" s="59">
        <f t="shared" si="28"/>
        <v>41594.666666666664</v>
      </c>
      <c r="H310" s="59">
        <v>41593.666666666664</v>
      </c>
      <c r="I310" s="8">
        <v>41593.75</v>
      </c>
      <c r="J310" s="8" t="str">
        <f t="shared" ca="1" si="29"/>
        <v>Resuelto a Tiempo</v>
      </c>
      <c r="K310" t="s">
        <v>1728</v>
      </c>
    </row>
    <row r="311" spans="1:11" x14ac:dyDescent="0.25">
      <c r="A311" s="7" t="s">
        <v>1085</v>
      </c>
      <c r="B311" s="7" t="s">
        <v>1726</v>
      </c>
      <c r="C311" s="8">
        <v>41596.333333333336</v>
      </c>
      <c r="D311" s="32" t="s">
        <v>10</v>
      </c>
      <c r="E311" s="32" t="s">
        <v>52</v>
      </c>
      <c r="F311" s="32">
        <f>VLOOKUP(E311&amp;WEEKDAY(C311,2),Hoja3!A:B,2,FALSE)*24</f>
        <v>72</v>
      </c>
      <c r="G311" s="59">
        <f t="shared" si="28"/>
        <v>41599.333333333336</v>
      </c>
      <c r="H311" s="59">
        <v>41596.333333333336</v>
      </c>
      <c r="I311" s="8">
        <v>41597.496527777781</v>
      </c>
      <c r="J311" s="8" t="str">
        <f t="shared" ca="1" si="29"/>
        <v>Resuelto a Tiempo</v>
      </c>
      <c r="K311" t="s">
        <v>1729</v>
      </c>
    </row>
    <row r="312" spans="1:11" x14ac:dyDescent="0.25">
      <c r="A312" s="7" t="s">
        <v>1087</v>
      </c>
      <c r="B312" s="7" t="s">
        <v>1726</v>
      </c>
      <c r="C312" s="8">
        <v>41596.333333333336</v>
      </c>
      <c r="D312" s="32" t="s">
        <v>15</v>
      </c>
      <c r="E312" s="32" t="s">
        <v>15</v>
      </c>
      <c r="F312" s="32">
        <f>VLOOKUP(E312&amp;WEEKDAY(C312,2),Hoja3!A:B,2,FALSE)*24</f>
        <v>4</v>
      </c>
      <c r="G312" s="59">
        <f t="shared" si="28"/>
        <v>41596.5</v>
      </c>
      <c r="H312" s="59">
        <v>41596.333333333336</v>
      </c>
      <c r="I312" s="8">
        <v>41596.493055555555</v>
      </c>
      <c r="J312" s="8" t="str">
        <f t="shared" ca="1" si="29"/>
        <v>Resuelto a Tiempo</v>
      </c>
      <c r="K312" t="s">
        <v>1729</v>
      </c>
    </row>
    <row r="313" spans="1:11" x14ac:dyDescent="0.25">
      <c r="A313" s="7" t="s">
        <v>1086</v>
      </c>
      <c r="B313" s="7" t="s">
        <v>1726</v>
      </c>
      <c r="C313" s="8">
        <v>41596.333333333336</v>
      </c>
      <c r="D313" s="32" t="s">
        <v>10</v>
      </c>
      <c r="E313" s="32" t="s">
        <v>52</v>
      </c>
      <c r="F313" s="32">
        <f>VLOOKUP(E313&amp;WEEKDAY(C313,2),Hoja3!A:B,2,FALSE)*24</f>
        <v>72</v>
      </c>
      <c r="G313" s="59">
        <f t="shared" si="28"/>
        <v>41599.333333333336</v>
      </c>
      <c r="H313" s="59">
        <v>41596.333333333336</v>
      </c>
      <c r="I313" s="8">
        <v>41597.493055555555</v>
      </c>
      <c r="J313" s="8" t="str">
        <f t="shared" ca="1" si="29"/>
        <v>Resuelto a Tiempo</v>
      </c>
      <c r="K313" t="s">
        <v>1730</v>
      </c>
    </row>
    <row r="314" spans="1:11" x14ac:dyDescent="0.25">
      <c r="A314" s="7" t="s">
        <v>1088</v>
      </c>
      <c r="B314" s="7" t="s">
        <v>1726</v>
      </c>
      <c r="C314" s="8">
        <v>41596.458333333336</v>
      </c>
      <c r="D314" s="32" t="s">
        <v>15</v>
      </c>
      <c r="E314" s="32" t="s">
        <v>52</v>
      </c>
      <c r="F314" s="32">
        <f>VLOOKUP(E314&amp;WEEKDAY(C314,2),Hoja3!A:B,2,FALSE)*24</f>
        <v>72</v>
      </c>
      <c r="G314" s="59">
        <f t="shared" si="28"/>
        <v>41599.458333333336</v>
      </c>
      <c r="H314" s="59">
        <v>41596.5</v>
      </c>
      <c r="I314" s="59">
        <v>41598.395833333336</v>
      </c>
      <c r="J314" s="8" t="str">
        <f t="shared" ca="1" si="29"/>
        <v>Resuelto a Tiempo</v>
      </c>
      <c r="K314" t="s">
        <v>1729</v>
      </c>
    </row>
    <row r="315" spans="1:11" x14ac:dyDescent="0.25">
      <c r="A315" s="7" t="s">
        <v>1089</v>
      </c>
      <c r="B315" s="7" t="s">
        <v>1726</v>
      </c>
      <c r="C315" s="8">
        <v>41596.541666666664</v>
      </c>
      <c r="D315" s="32" t="s">
        <v>15</v>
      </c>
      <c r="E315" s="32" t="s">
        <v>52</v>
      </c>
      <c r="F315" s="32">
        <f>VLOOKUP(E315&amp;WEEKDAY(C315,2),Hoja3!A:B,2,FALSE)*24</f>
        <v>72</v>
      </c>
      <c r="G315" s="59">
        <f t="shared" si="28"/>
        <v>41599.541666666664</v>
      </c>
      <c r="H315" s="59">
        <v>41596.541666666664</v>
      </c>
      <c r="I315" s="8">
        <v>41598.682638888888</v>
      </c>
      <c r="J315" s="8" t="str">
        <f t="shared" ca="1" si="29"/>
        <v>Resuelto a Tiempo</v>
      </c>
      <c r="K315" t="s">
        <v>1728</v>
      </c>
    </row>
    <row r="316" spans="1:11" x14ac:dyDescent="0.25">
      <c r="A316" s="3" t="s">
        <v>1090</v>
      </c>
      <c r="B316" s="7" t="s">
        <v>1726</v>
      </c>
      <c r="C316" s="4">
        <v>41596.541666666664</v>
      </c>
      <c r="D316" s="35" t="s">
        <v>10</v>
      </c>
      <c r="E316" s="35" t="s">
        <v>10</v>
      </c>
      <c r="F316" s="35">
        <f>VLOOKUP(E316&amp;WEEKDAY(C316,2),Hoja3!A:B,2,FALSE)*24</f>
        <v>24</v>
      </c>
      <c r="G316" s="63">
        <f t="shared" si="28"/>
        <v>41597.541666666664</v>
      </c>
      <c r="H316" s="63">
        <v>41596.541666666664</v>
      </c>
      <c r="I316" s="4">
        <v>41611.493055555555</v>
      </c>
      <c r="J316" s="4" t="s">
        <v>1149</v>
      </c>
      <c r="K316" t="s">
        <v>1728</v>
      </c>
    </row>
    <row r="317" spans="1:11" x14ac:dyDescent="0.25">
      <c r="A317" s="7" t="s">
        <v>1091</v>
      </c>
      <c r="B317" s="7" t="s">
        <v>1726</v>
      </c>
      <c r="C317" s="8">
        <v>41596.708333333336</v>
      </c>
      <c r="D317" s="32" t="s">
        <v>15</v>
      </c>
      <c r="E317" s="32" t="s">
        <v>15</v>
      </c>
      <c r="F317" s="32">
        <f>VLOOKUP(E317&amp;WEEKDAY(C317,2),Hoja3!A:B,2,FALSE)*24</f>
        <v>4</v>
      </c>
      <c r="G317" s="59">
        <f t="shared" si="28"/>
        <v>41596.875</v>
      </c>
      <c r="H317" s="59">
        <v>41596.708333333336</v>
      </c>
      <c r="I317" s="8">
        <v>41596.729166666664</v>
      </c>
      <c r="J317" s="8" t="str">
        <f t="shared" ref="J317:J324" ca="1" si="30">IF(I317="",IF(NOW()&gt;G317,"Retrasado","Pendiente"),IF(I317&lt;G317,"Resuelto a Tiempo","Resuelto NO a Tiempo"))</f>
        <v>Resuelto a Tiempo</v>
      </c>
      <c r="K317" t="s">
        <v>1141</v>
      </c>
    </row>
    <row r="318" spans="1:11" x14ac:dyDescent="0.25">
      <c r="A318" s="7" t="s">
        <v>1092</v>
      </c>
      <c r="B318" s="7" t="s">
        <v>1726</v>
      </c>
      <c r="C318" s="8">
        <v>41597.541666666664</v>
      </c>
      <c r="D318" s="32" t="s">
        <v>10</v>
      </c>
      <c r="E318" s="32" t="s">
        <v>10</v>
      </c>
      <c r="F318" s="32">
        <f>VLOOKUP(E318&amp;WEEKDAY(C318,2),Hoja3!A:B,2,FALSE)*24</f>
        <v>24</v>
      </c>
      <c r="G318" s="59">
        <f t="shared" si="28"/>
        <v>41598.541666666664</v>
      </c>
      <c r="H318" s="59">
        <v>41597.541666666664</v>
      </c>
      <c r="I318" s="8">
        <v>41598.5</v>
      </c>
      <c r="J318" s="8" t="str">
        <f t="shared" ca="1" si="30"/>
        <v>Resuelto a Tiempo</v>
      </c>
      <c r="K318" t="s">
        <v>1732</v>
      </c>
    </row>
    <row r="319" spans="1:11" x14ac:dyDescent="0.25">
      <c r="A319" s="7" t="s">
        <v>1093</v>
      </c>
      <c r="B319" s="7" t="s">
        <v>1726</v>
      </c>
      <c r="C319" s="8">
        <v>41597.541666666664</v>
      </c>
      <c r="D319" s="32" t="s">
        <v>15</v>
      </c>
      <c r="E319" s="32" t="s">
        <v>52</v>
      </c>
      <c r="F319" s="32">
        <f>VLOOKUP(E319&amp;WEEKDAY(C319,2),Hoja3!A:B,2,FALSE)*24</f>
        <v>72</v>
      </c>
      <c r="G319" s="59">
        <f t="shared" si="28"/>
        <v>41600.541666666664</v>
      </c>
      <c r="H319" s="59">
        <v>41597.541666666664</v>
      </c>
      <c r="I319" s="8">
        <v>41598.541666666664</v>
      </c>
      <c r="J319" s="8" t="str">
        <f t="shared" ca="1" si="30"/>
        <v>Resuelto a Tiempo</v>
      </c>
      <c r="K319" t="s">
        <v>1745</v>
      </c>
    </row>
    <row r="320" spans="1:11" x14ac:dyDescent="0.25">
      <c r="A320" s="7" t="s">
        <v>1094</v>
      </c>
      <c r="B320" s="7" t="s">
        <v>1726</v>
      </c>
      <c r="C320" s="8">
        <v>41597.541666666664</v>
      </c>
      <c r="D320" s="32" t="s">
        <v>15</v>
      </c>
      <c r="E320" s="32" t="s">
        <v>52</v>
      </c>
      <c r="F320" s="32">
        <f>VLOOKUP(E320&amp;WEEKDAY(C320,2),Hoja3!A:B,2,FALSE)*24</f>
        <v>72</v>
      </c>
      <c r="G320" s="59">
        <f t="shared" si="28"/>
        <v>41600.541666666664</v>
      </c>
      <c r="H320" s="59">
        <v>41597.541666666664</v>
      </c>
      <c r="I320" s="8">
        <v>41598.770833333336</v>
      </c>
      <c r="J320" s="8" t="str">
        <f t="shared" ca="1" si="30"/>
        <v>Resuelto a Tiempo</v>
      </c>
      <c r="K320" t="s">
        <v>1728</v>
      </c>
    </row>
    <row r="321" spans="1:11" x14ac:dyDescent="0.25">
      <c r="A321" s="7" t="s">
        <v>1095</v>
      </c>
      <c r="B321" s="7" t="s">
        <v>1726</v>
      </c>
      <c r="C321" s="8">
        <v>41597.583333333336</v>
      </c>
      <c r="D321" s="32" t="s">
        <v>15</v>
      </c>
      <c r="E321" s="32" t="s">
        <v>52</v>
      </c>
      <c r="F321" s="32">
        <f>VLOOKUP(E321&amp;WEEKDAY(C321,2),Hoja3!A:B,2,FALSE)*24</f>
        <v>72</v>
      </c>
      <c r="G321" s="59">
        <f t="shared" si="28"/>
        <v>41600.583333333336</v>
      </c>
      <c r="H321" s="59">
        <v>41597.583333333336</v>
      </c>
      <c r="I321" s="8">
        <v>41599.333333333336</v>
      </c>
      <c r="J321" s="8" t="str">
        <f t="shared" ca="1" si="30"/>
        <v>Resuelto a Tiempo</v>
      </c>
      <c r="K321" t="s">
        <v>1728</v>
      </c>
    </row>
    <row r="322" spans="1:11" x14ac:dyDescent="0.25">
      <c r="A322" s="7" t="s">
        <v>1096</v>
      </c>
      <c r="B322" s="7" t="s">
        <v>1726</v>
      </c>
      <c r="C322" s="8">
        <v>41597.583333333336</v>
      </c>
      <c r="D322" s="32" t="s">
        <v>15</v>
      </c>
      <c r="E322" s="32" t="s">
        <v>52</v>
      </c>
      <c r="F322" s="32">
        <f>VLOOKUP(E322&amp;WEEKDAY(C322,2),Hoja3!A:B,2,FALSE)*24</f>
        <v>72</v>
      </c>
      <c r="G322" s="59">
        <f t="shared" ref="G322:G353" si="31">C322+F322/24</f>
        <v>41600.583333333336</v>
      </c>
      <c r="H322" s="59">
        <v>41597.583333333336</v>
      </c>
      <c r="I322" s="8">
        <v>41599.375</v>
      </c>
      <c r="J322" s="8" t="str">
        <f t="shared" ca="1" si="30"/>
        <v>Resuelto a Tiempo</v>
      </c>
      <c r="K322" t="s">
        <v>1728</v>
      </c>
    </row>
    <row r="323" spans="1:11" x14ac:dyDescent="0.25">
      <c r="A323" s="7" t="s">
        <v>1098</v>
      </c>
      <c r="B323" s="7" t="s">
        <v>1726</v>
      </c>
      <c r="C323" s="8">
        <v>41597.708333333336</v>
      </c>
      <c r="D323" s="32" t="s">
        <v>15</v>
      </c>
      <c r="E323" s="32" t="s">
        <v>52</v>
      </c>
      <c r="F323" s="32">
        <f>VLOOKUP(E323&amp;WEEKDAY(C323,2),Hoja3!A:B,2,FALSE)*24</f>
        <v>72</v>
      </c>
      <c r="G323" s="59">
        <f t="shared" si="31"/>
        <v>41600.708333333336</v>
      </c>
      <c r="H323" s="59">
        <v>41597.708333333336</v>
      </c>
      <c r="I323" s="8">
        <v>41599.375</v>
      </c>
      <c r="J323" s="8" t="str">
        <f t="shared" ca="1" si="30"/>
        <v>Resuelto a Tiempo</v>
      </c>
      <c r="K323" t="s">
        <v>1728</v>
      </c>
    </row>
    <row r="324" spans="1:11" x14ac:dyDescent="0.25">
      <c r="A324" s="7" t="s">
        <v>1097</v>
      </c>
      <c r="B324" s="7" t="s">
        <v>1726</v>
      </c>
      <c r="C324" s="8">
        <v>41597.708333333336</v>
      </c>
      <c r="D324" s="32" t="s">
        <v>10</v>
      </c>
      <c r="E324" s="32" t="s">
        <v>10</v>
      </c>
      <c r="F324" s="32">
        <f>VLOOKUP(E324&amp;WEEKDAY(C324,2),Hoja3!A:B,2,FALSE)*24</f>
        <v>24</v>
      </c>
      <c r="G324" s="59">
        <f t="shared" si="31"/>
        <v>41598.708333333336</v>
      </c>
      <c r="H324" s="59">
        <v>41597.708333333336</v>
      </c>
      <c r="I324" s="8">
        <v>41598.375</v>
      </c>
      <c r="J324" s="8" t="str">
        <f t="shared" ca="1" si="30"/>
        <v>Resuelto a Tiempo</v>
      </c>
      <c r="K324" t="s">
        <v>1739</v>
      </c>
    </row>
    <row r="325" spans="1:11" x14ac:dyDescent="0.25">
      <c r="A325" s="3" t="s">
        <v>1099</v>
      </c>
      <c r="B325" s="7" t="s">
        <v>1726</v>
      </c>
      <c r="C325" s="4">
        <v>41597.715277777781</v>
      </c>
      <c r="D325" s="35" t="s">
        <v>10</v>
      </c>
      <c r="E325" s="35" t="s">
        <v>10</v>
      </c>
      <c r="F325" s="35">
        <f>VLOOKUP(E325&amp;WEEKDAY(C325,2),Hoja3!A:B,2,FALSE)*24</f>
        <v>24</v>
      </c>
      <c r="G325" s="63">
        <f t="shared" si="31"/>
        <v>41598.715277777781</v>
      </c>
      <c r="H325" s="63">
        <v>41597.708333333336</v>
      </c>
      <c r="I325" s="4">
        <v>41600.4375</v>
      </c>
      <c r="J325" s="4" t="s">
        <v>1113</v>
      </c>
      <c r="K325" t="s">
        <v>1734</v>
      </c>
    </row>
    <row r="326" spans="1:11" x14ac:dyDescent="0.25">
      <c r="A326" s="7" t="s">
        <v>1100</v>
      </c>
      <c r="B326" s="7" t="s">
        <v>1726</v>
      </c>
      <c r="C326" s="8">
        <v>41598.333333333336</v>
      </c>
      <c r="D326" s="32" t="s">
        <v>10</v>
      </c>
      <c r="E326" s="32" t="s">
        <v>425</v>
      </c>
      <c r="F326" s="32">
        <f>VLOOKUP(E326&amp;WEEKDAY(C326,2),Hoja3!A:B,2,FALSE)*24</f>
        <v>24</v>
      </c>
      <c r="G326" s="59">
        <f t="shared" si="31"/>
        <v>41599.333333333336</v>
      </c>
      <c r="H326" s="59">
        <v>41598.333333333336</v>
      </c>
      <c r="I326" s="8">
        <v>41598.78125</v>
      </c>
      <c r="J326" s="8" t="str">
        <f t="shared" ref="J326:J333" ca="1" si="32">IF(I326="",IF(NOW()&gt;G326,"Retrasado","Pendiente"),IF(I326&lt;G326,"Resuelto a Tiempo","Resuelto NO a Tiempo"))</f>
        <v>Resuelto a Tiempo</v>
      </c>
      <c r="K326" t="s">
        <v>1738</v>
      </c>
    </row>
    <row r="327" spans="1:11" x14ac:dyDescent="0.25">
      <c r="A327" s="7" t="s">
        <v>1101</v>
      </c>
      <c r="B327" s="7" t="s">
        <v>1726</v>
      </c>
      <c r="C327" s="8">
        <v>41598.375</v>
      </c>
      <c r="D327" s="32" t="s">
        <v>10</v>
      </c>
      <c r="E327" s="32" t="s">
        <v>10</v>
      </c>
      <c r="F327" s="32">
        <f>VLOOKUP(E327&amp;WEEKDAY(C327,2),Hoja3!A:B,2,FALSE)*24</f>
        <v>24</v>
      </c>
      <c r="G327" s="59">
        <f t="shared" si="31"/>
        <v>41599.375</v>
      </c>
      <c r="H327" s="59">
        <v>41598.375</v>
      </c>
      <c r="I327" s="8">
        <v>41598.760416666664</v>
      </c>
      <c r="J327" s="8" t="str">
        <f t="shared" ca="1" si="32"/>
        <v>Resuelto a Tiempo</v>
      </c>
      <c r="K327" t="s">
        <v>1734</v>
      </c>
    </row>
    <row r="328" spans="1:11" x14ac:dyDescent="0.25">
      <c r="A328" s="7" t="s">
        <v>1102</v>
      </c>
      <c r="B328" s="7" t="s">
        <v>1726</v>
      </c>
      <c r="C328" s="8">
        <v>41598.416666666664</v>
      </c>
      <c r="D328" s="32" t="s">
        <v>52</v>
      </c>
      <c r="E328" s="32" t="s">
        <v>52</v>
      </c>
      <c r="F328" s="32">
        <f>VLOOKUP(E328&amp;WEEKDAY(C328,2),Hoja3!A:B,2,FALSE)*24</f>
        <v>120</v>
      </c>
      <c r="G328" s="59">
        <f t="shared" si="31"/>
        <v>41603.416666666664</v>
      </c>
      <c r="H328" s="59">
        <v>41598.416666666664</v>
      </c>
      <c r="I328" s="8">
        <v>41599.333333333336</v>
      </c>
      <c r="J328" s="8" t="str">
        <f t="shared" ca="1" si="32"/>
        <v>Resuelto a Tiempo</v>
      </c>
      <c r="K328" t="s">
        <v>1140</v>
      </c>
    </row>
    <row r="329" spans="1:11" x14ac:dyDescent="0.25">
      <c r="A329" s="7" t="s">
        <v>1103</v>
      </c>
      <c r="B329" s="7" t="s">
        <v>1726</v>
      </c>
      <c r="C329" s="8">
        <v>41598.416666666664</v>
      </c>
      <c r="D329" s="32" t="s">
        <v>10</v>
      </c>
      <c r="E329" s="32" t="s">
        <v>10</v>
      </c>
      <c r="F329" s="32">
        <f>VLOOKUP(E329&amp;WEEKDAY(C329,2),Hoja3!A:B,2,FALSE)*24</f>
        <v>24</v>
      </c>
      <c r="G329" s="59">
        <f t="shared" si="31"/>
        <v>41599.416666666664</v>
      </c>
      <c r="H329" s="59">
        <v>41598.416666666664</v>
      </c>
      <c r="I329" s="8">
        <v>41598.770833333336</v>
      </c>
      <c r="J329" s="8" t="str">
        <f t="shared" ca="1" si="32"/>
        <v>Resuelto a Tiempo</v>
      </c>
      <c r="K329" t="s">
        <v>1739</v>
      </c>
    </row>
    <row r="330" spans="1:11" x14ac:dyDescent="0.25">
      <c r="A330" s="7" t="s">
        <v>1105</v>
      </c>
      <c r="B330" s="7" t="s">
        <v>1726</v>
      </c>
      <c r="C330" s="8">
        <v>41598.5</v>
      </c>
      <c r="D330" s="32" t="s">
        <v>10</v>
      </c>
      <c r="E330" s="32" t="s">
        <v>10</v>
      </c>
      <c r="F330" s="32">
        <f>VLOOKUP(E330&amp;WEEKDAY(C330,2),Hoja3!A:B,2,FALSE)*24</f>
        <v>24</v>
      </c>
      <c r="G330" s="59">
        <f t="shared" si="31"/>
        <v>41599.5</v>
      </c>
      <c r="H330" s="59">
        <v>41598.5</v>
      </c>
      <c r="I330" s="8">
        <v>41599.493055555555</v>
      </c>
      <c r="J330" s="8" t="str">
        <f t="shared" ca="1" si="32"/>
        <v>Resuelto a Tiempo</v>
      </c>
      <c r="K330" t="s">
        <v>1140</v>
      </c>
    </row>
    <row r="331" spans="1:11" x14ac:dyDescent="0.25">
      <c r="A331" s="7" t="s">
        <v>1106</v>
      </c>
      <c r="B331" s="7" t="s">
        <v>1726</v>
      </c>
      <c r="C331" s="8">
        <v>41598.541666666664</v>
      </c>
      <c r="D331" s="32" t="s">
        <v>15</v>
      </c>
      <c r="E331" s="32" t="s">
        <v>52</v>
      </c>
      <c r="F331" s="32">
        <f>VLOOKUP(E331&amp;WEEKDAY(C331,2),Hoja3!A:B,2,FALSE)*24</f>
        <v>120</v>
      </c>
      <c r="G331" s="59">
        <f t="shared" si="31"/>
        <v>41603.541666666664</v>
      </c>
      <c r="H331" s="59">
        <v>41598.541666666664</v>
      </c>
      <c r="I331" s="8">
        <v>41600.5625</v>
      </c>
      <c r="J331" s="8" t="str">
        <f t="shared" ca="1" si="32"/>
        <v>Resuelto a Tiempo</v>
      </c>
      <c r="K331" t="s">
        <v>1141</v>
      </c>
    </row>
    <row r="332" spans="1:11" x14ac:dyDescent="0.25">
      <c r="A332" s="7" t="s">
        <v>1107</v>
      </c>
      <c r="B332" s="7" t="s">
        <v>1726</v>
      </c>
      <c r="C332" s="8">
        <v>41598.625</v>
      </c>
      <c r="D332" s="32" t="s">
        <v>52</v>
      </c>
      <c r="E332" s="32" t="s">
        <v>52</v>
      </c>
      <c r="F332" s="32">
        <f>VLOOKUP(E332&amp;WEEKDAY(C332,2),Hoja3!A:B,2,FALSE)*24</f>
        <v>120</v>
      </c>
      <c r="G332" s="59">
        <f t="shared" si="31"/>
        <v>41603.625</v>
      </c>
      <c r="H332" s="59">
        <v>41598.625</v>
      </c>
      <c r="I332" s="8">
        <v>41600.5625</v>
      </c>
      <c r="J332" s="8" t="str">
        <f t="shared" ca="1" si="32"/>
        <v>Resuelto a Tiempo</v>
      </c>
      <c r="K332" t="s">
        <v>1728</v>
      </c>
    </row>
    <row r="333" spans="1:11" x14ac:dyDescent="0.25">
      <c r="A333" s="7" t="s">
        <v>1109</v>
      </c>
      <c r="B333" s="7" t="s">
        <v>1726</v>
      </c>
      <c r="C333" s="8">
        <v>41599.333333333336</v>
      </c>
      <c r="D333" s="32" t="s">
        <v>52</v>
      </c>
      <c r="E333" s="32" t="s">
        <v>52</v>
      </c>
      <c r="F333" s="32">
        <f>VLOOKUP(E333&amp;WEEKDAY(C333,2),Hoja3!A:B,2,FALSE)*24</f>
        <v>120</v>
      </c>
      <c r="G333" s="59">
        <f t="shared" si="31"/>
        <v>41604.333333333336</v>
      </c>
      <c r="H333" s="59">
        <v>41599.333333333336</v>
      </c>
      <c r="I333" s="8">
        <v>41600.63958333333</v>
      </c>
      <c r="J333" s="8" t="str">
        <f t="shared" ca="1" si="32"/>
        <v>Resuelto a Tiempo</v>
      </c>
      <c r="K333" t="s">
        <v>1728</v>
      </c>
    </row>
    <row r="334" spans="1:11" x14ac:dyDescent="0.25">
      <c r="A334" s="3" t="s">
        <v>1108</v>
      </c>
      <c r="B334" s="7" t="s">
        <v>1726</v>
      </c>
      <c r="C334" s="4">
        <v>41599.333333333336</v>
      </c>
      <c r="D334" s="35" t="s">
        <v>10</v>
      </c>
      <c r="E334" s="35" t="s">
        <v>10</v>
      </c>
      <c r="F334" s="35">
        <f>VLOOKUP(E334&amp;WEEKDAY(C334,2),Hoja3!A:B,2,FALSE)*24</f>
        <v>24</v>
      </c>
      <c r="G334" s="63">
        <f t="shared" si="31"/>
        <v>41600.333333333336</v>
      </c>
      <c r="H334" s="63">
        <v>41599.333333333336</v>
      </c>
      <c r="I334" s="4">
        <v>41603.611111111109</v>
      </c>
      <c r="J334" s="4" t="s">
        <v>1113</v>
      </c>
      <c r="K334" t="s">
        <v>1728</v>
      </c>
    </row>
    <row r="335" spans="1:11" x14ac:dyDescent="0.25">
      <c r="A335" s="7" t="s">
        <v>1110</v>
      </c>
      <c r="B335" s="7" t="s">
        <v>1726</v>
      </c>
      <c r="C335" s="8">
        <v>41599.375</v>
      </c>
      <c r="D335" s="32" t="s">
        <v>52</v>
      </c>
      <c r="E335" s="32" t="s">
        <v>52</v>
      </c>
      <c r="F335" s="32">
        <f>VLOOKUP(E335&amp;WEEKDAY(C335,2),Hoja3!A:B,2,FALSE)*24</f>
        <v>120</v>
      </c>
      <c r="G335" s="59">
        <f t="shared" si="31"/>
        <v>41604.375</v>
      </c>
      <c r="H335" s="59">
        <v>41599.375</v>
      </c>
      <c r="I335" s="8">
        <v>41600.677083333336</v>
      </c>
      <c r="J335" s="8" t="str">
        <f t="shared" ref="J335:J349" ca="1" si="33">IF(I335="",IF(NOW()&gt;G335,"Retrasado","Pendiente"),IF(I335&lt;G335,"Resuelto a Tiempo","Resuelto NO a Tiempo"))</f>
        <v>Resuelto a Tiempo</v>
      </c>
      <c r="K335" t="s">
        <v>1731</v>
      </c>
    </row>
    <row r="336" spans="1:11" x14ac:dyDescent="0.25">
      <c r="A336" s="7" t="s">
        <v>1111</v>
      </c>
      <c r="B336" s="7" t="s">
        <v>1726</v>
      </c>
      <c r="C336" s="8">
        <v>41599.583333333336</v>
      </c>
      <c r="D336" s="32" t="s">
        <v>52</v>
      </c>
      <c r="E336" s="32" t="s">
        <v>52</v>
      </c>
      <c r="F336" s="32">
        <f>VLOOKUP(E336&amp;WEEKDAY(C336,2),Hoja3!A:B,2,FALSE)*24</f>
        <v>120</v>
      </c>
      <c r="G336" s="59">
        <f t="shared" si="31"/>
        <v>41604.583333333336</v>
      </c>
      <c r="H336" s="59">
        <v>41599.583333333336</v>
      </c>
      <c r="I336" s="8">
        <v>41600.701388888891</v>
      </c>
      <c r="J336" s="8" t="str">
        <f t="shared" ca="1" si="33"/>
        <v>Resuelto a Tiempo</v>
      </c>
      <c r="K336" t="s">
        <v>1728</v>
      </c>
    </row>
    <row r="337" spans="1:11" x14ac:dyDescent="0.25">
      <c r="A337" s="7" t="s">
        <v>1112</v>
      </c>
      <c r="B337" s="7" t="s">
        <v>1726</v>
      </c>
      <c r="C337" s="8">
        <v>41600.333333333336</v>
      </c>
      <c r="D337" s="32" t="s">
        <v>15</v>
      </c>
      <c r="E337" s="32" t="s">
        <v>52</v>
      </c>
      <c r="F337" s="32">
        <f>VLOOKUP(E337&amp;WEEKDAY(C337,2),Hoja3!A:B,2,FALSE)*24</f>
        <v>120</v>
      </c>
      <c r="G337" s="59">
        <f t="shared" si="31"/>
        <v>41605.333333333336</v>
      </c>
      <c r="H337" s="59">
        <v>41600.333333333336</v>
      </c>
      <c r="I337" s="8">
        <v>41600.479166666664</v>
      </c>
      <c r="J337" s="8" t="str">
        <f t="shared" ca="1" si="33"/>
        <v>Resuelto a Tiempo</v>
      </c>
      <c r="K337" t="s">
        <v>1728</v>
      </c>
    </row>
    <row r="338" spans="1:11" x14ac:dyDescent="0.25">
      <c r="A338" s="7" t="s">
        <v>1114</v>
      </c>
      <c r="B338" s="7" t="s">
        <v>1726</v>
      </c>
      <c r="C338" s="8">
        <v>41601.333333333336</v>
      </c>
      <c r="D338" s="32" t="s">
        <v>52</v>
      </c>
      <c r="E338" s="32" t="s">
        <v>52</v>
      </c>
      <c r="F338" s="32">
        <f>VLOOKUP(E338&amp;WEEKDAY(C338,2),Hoja3!A:B,2,FALSE)*24</f>
        <v>120</v>
      </c>
      <c r="G338" s="59">
        <f t="shared" si="31"/>
        <v>41606.333333333336</v>
      </c>
      <c r="H338" s="59">
        <v>41603.333333333336</v>
      </c>
      <c r="I338" s="8">
        <v>41603.458333333336</v>
      </c>
      <c r="J338" s="8" t="str">
        <f t="shared" ca="1" si="33"/>
        <v>Resuelto a Tiempo</v>
      </c>
      <c r="K338" t="s">
        <v>1138</v>
      </c>
    </row>
    <row r="339" spans="1:11" x14ac:dyDescent="0.25">
      <c r="A339" s="7" t="s">
        <v>1115</v>
      </c>
      <c r="B339" s="7" t="s">
        <v>1726</v>
      </c>
      <c r="C339" s="8">
        <v>41601.333333333336</v>
      </c>
      <c r="D339" s="32" t="s">
        <v>52</v>
      </c>
      <c r="E339" s="32" t="s">
        <v>52</v>
      </c>
      <c r="F339" s="32">
        <f>VLOOKUP(E339&amp;WEEKDAY(C339,2),Hoja3!A:B,2,FALSE)*24</f>
        <v>120</v>
      </c>
      <c r="G339" s="59">
        <f t="shared" si="31"/>
        <v>41606.333333333336</v>
      </c>
      <c r="H339" s="59">
        <v>41603.333333333336</v>
      </c>
      <c r="I339" s="8">
        <v>41603.489583333336</v>
      </c>
      <c r="J339" s="8" t="str">
        <f t="shared" ca="1" si="33"/>
        <v>Resuelto a Tiempo</v>
      </c>
      <c r="K339" t="s">
        <v>1728</v>
      </c>
    </row>
    <row r="340" spans="1:11" x14ac:dyDescent="0.25">
      <c r="A340" s="7" t="s">
        <v>1116</v>
      </c>
      <c r="B340" s="7" t="s">
        <v>1726</v>
      </c>
      <c r="C340" s="8">
        <v>41603.375</v>
      </c>
      <c r="D340" s="32" t="s">
        <v>10</v>
      </c>
      <c r="E340" s="32" t="s">
        <v>52</v>
      </c>
      <c r="F340" s="32">
        <f>VLOOKUP(E340&amp;WEEKDAY(C340,2),Hoja3!A:B,2,FALSE)*24</f>
        <v>72</v>
      </c>
      <c r="G340" s="59">
        <f t="shared" si="31"/>
        <v>41606.375</v>
      </c>
      <c r="H340" s="59">
        <v>41603.375</v>
      </c>
      <c r="I340" s="8">
        <v>41603.333333333336</v>
      </c>
      <c r="J340" s="8" t="str">
        <f t="shared" ca="1" si="33"/>
        <v>Resuelto a Tiempo</v>
      </c>
      <c r="K340" t="s">
        <v>1728</v>
      </c>
    </row>
    <row r="341" spans="1:11" x14ac:dyDescent="0.25">
      <c r="A341" s="7" t="s">
        <v>1117</v>
      </c>
      <c r="B341" s="7" t="s">
        <v>1726</v>
      </c>
      <c r="C341" s="8">
        <v>41603.416666666664</v>
      </c>
      <c r="D341" s="32" t="s">
        <v>10</v>
      </c>
      <c r="E341" s="32" t="s">
        <v>10</v>
      </c>
      <c r="F341" s="32">
        <f>VLOOKUP(E341&amp;WEEKDAY(C341,2),Hoja3!A:B,2,FALSE)*24</f>
        <v>24</v>
      </c>
      <c r="G341" s="59">
        <f t="shared" si="31"/>
        <v>41604.416666666664</v>
      </c>
      <c r="H341" s="59">
        <v>41603.416666666664</v>
      </c>
      <c r="I341" s="8">
        <v>41603.708333333336</v>
      </c>
      <c r="J341" s="8" t="str">
        <f t="shared" ca="1" si="33"/>
        <v>Resuelto a Tiempo</v>
      </c>
      <c r="K341" t="s">
        <v>1138</v>
      </c>
    </row>
    <row r="342" spans="1:11" x14ac:dyDescent="0.25">
      <c r="A342" s="7" t="s">
        <v>1120</v>
      </c>
      <c r="B342" s="7" t="s">
        <v>1726</v>
      </c>
      <c r="C342" s="8">
        <v>41603.4375</v>
      </c>
      <c r="D342" s="32" t="s">
        <v>15</v>
      </c>
      <c r="E342" s="32" t="s">
        <v>52</v>
      </c>
      <c r="F342" s="32">
        <f>VLOOKUP(E342&amp;WEEKDAY(C342,2),Hoja3!A:B,2,FALSE)*24</f>
        <v>72</v>
      </c>
      <c r="G342" s="59">
        <f t="shared" si="31"/>
        <v>41606.4375</v>
      </c>
      <c r="H342" s="59">
        <v>41603.416666666664</v>
      </c>
      <c r="I342" s="8">
        <v>41603.5625</v>
      </c>
      <c r="J342" s="8" t="str">
        <f t="shared" ca="1" si="33"/>
        <v>Resuelto a Tiempo</v>
      </c>
      <c r="K342" t="s">
        <v>1734</v>
      </c>
    </row>
    <row r="343" spans="1:11" x14ac:dyDescent="0.25">
      <c r="A343" s="7" t="s">
        <v>1118</v>
      </c>
      <c r="B343" s="7" t="s">
        <v>1726</v>
      </c>
      <c r="C343" s="8">
        <v>41603.416666666664</v>
      </c>
      <c r="D343" s="32" t="s">
        <v>15</v>
      </c>
      <c r="E343" s="32" t="s">
        <v>52</v>
      </c>
      <c r="F343" s="32">
        <f>VLOOKUP(E343&amp;WEEKDAY(C343,2),Hoja3!A:B,2,FALSE)*24</f>
        <v>72</v>
      </c>
      <c r="G343" s="59">
        <f t="shared" si="31"/>
        <v>41606.416666666664</v>
      </c>
      <c r="H343" s="59">
        <v>41603.416666666664</v>
      </c>
      <c r="I343" s="8">
        <v>41603.59375</v>
      </c>
      <c r="J343" s="8" t="str">
        <f t="shared" ca="1" si="33"/>
        <v>Resuelto a Tiempo</v>
      </c>
      <c r="K343" t="s">
        <v>1728</v>
      </c>
    </row>
    <row r="344" spans="1:11" x14ac:dyDescent="0.25">
      <c r="A344" s="7" t="s">
        <v>1119</v>
      </c>
      <c r="B344" s="7" t="s">
        <v>1726</v>
      </c>
      <c r="C344" s="8">
        <v>41603.4375</v>
      </c>
      <c r="D344" s="32" t="s">
        <v>52</v>
      </c>
      <c r="E344" s="32" t="s">
        <v>52</v>
      </c>
      <c r="F344" s="32">
        <f>VLOOKUP(E344&amp;WEEKDAY(C344,2),Hoja3!A:B,2,FALSE)*24</f>
        <v>72</v>
      </c>
      <c r="G344" s="59">
        <f t="shared" si="31"/>
        <v>41606.4375</v>
      </c>
      <c r="H344" s="59">
        <v>41603.416666666664</v>
      </c>
      <c r="I344" s="8">
        <v>41603.569444444445</v>
      </c>
      <c r="J344" s="8" t="str">
        <f t="shared" ca="1" si="33"/>
        <v>Resuelto a Tiempo</v>
      </c>
      <c r="K344" t="s">
        <v>1728</v>
      </c>
    </row>
    <row r="345" spans="1:11" x14ac:dyDescent="0.25">
      <c r="A345" s="7" t="s">
        <v>1121</v>
      </c>
      <c r="B345" s="7" t="s">
        <v>1726</v>
      </c>
      <c r="C345" s="8">
        <v>41603.4375</v>
      </c>
      <c r="D345" s="32" t="s">
        <v>52</v>
      </c>
      <c r="E345" s="32" t="s">
        <v>52</v>
      </c>
      <c r="F345" s="32">
        <f>VLOOKUP(E345&amp;WEEKDAY(C345,2),Hoja3!A:B,2,FALSE)*24</f>
        <v>72</v>
      </c>
      <c r="G345" s="59">
        <f t="shared" si="31"/>
        <v>41606.4375</v>
      </c>
      <c r="H345" s="59">
        <v>41603.416666666664</v>
      </c>
      <c r="I345" s="8">
        <v>41604.569444444445</v>
      </c>
      <c r="J345" s="8" t="str">
        <f t="shared" ca="1" si="33"/>
        <v>Resuelto a Tiempo</v>
      </c>
      <c r="K345" t="s">
        <v>1728</v>
      </c>
    </row>
    <row r="346" spans="1:11" x14ac:dyDescent="0.25">
      <c r="A346" s="7" t="s">
        <v>1122</v>
      </c>
      <c r="B346" s="7" t="s">
        <v>1726</v>
      </c>
      <c r="C346" s="8">
        <v>41603.666666666664</v>
      </c>
      <c r="D346" s="32" t="s">
        <v>15</v>
      </c>
      <c r="E346" s="32" t="s">
        <v>10</v>
      </c>
      <c r="F346" s="32">
        <f>VLOOKUP(E346&amp;WEEKDAY(C346,2),Hoja3!A:B,2,FALSE)*24</f>
        <v>24</v>
      </c>
      <c r="G346" s="59">
        <f t="shared" si="31"/>
        <v>41604.666666666664</v>
      </c>
      <c r="H346" s="59">
        <v>41603.666666666664</v>
      </c>
      <c r="I346" s="8">
        <v>41603.708333333336</v>
      </c>
      <c r="J346" s="8" t="str">
        <f t="shared" ca="1" si="33"/>
        <v>Resuelto a Tiempo</v>
      </c>
      <c r="K346" t="s">
        <v>1728</v>
      </c>
    </row>
    <row r="347" spans="1:11" x14ac:dyDescent="0.25">
      <c r="A347" s="7" t="s">
        <v>1123</v>
      </c>
      <c r="B347" s="7" t="s">
        <v>1726</v>
      </c>
      <c r="C347" s="8">
        <v>41603.6875</v>
      </c>
      <c r="D347" s="32" t="s">
        <v>15</v>
      </c>
      <c r="E347" s="32" t="s">
        <v>15</v>
      </c>
      <c r="F347" s="32">
        <f>VLOOKUP(E347&amp;WEEKDAY(C347,2),Hoja3!A:B,2,FALSE)*24</f>
        <v>4</v>
      </c>
      <c r="G347" s="59">
        <f t="shared" si="31"/>
        <v>41603.854166666664</v>
      </c>
      <c r="H347" s="59">
        <v>41603.6875</v>
      </c>
      <c r="I347" s="8">
        <v>41603.729166666664</v>
      </c>
      <c r="J347" s="8" t="str">
        <f t="shared" ca="1" si="33"/>
        <v>Resuelto a Tiempo</v>
      </c>
      <c r="K347" t="s">
        <v>1729</v>
      </c>
    </row>
    <row r="348" spans="1:11" x14ac:dyDescent="0.25">
      <c r="A348" s="7" t="s">
        <v>1124</v>
      </c>
      <c r="B348" s="7" t="s">
        <v>1726</v>
      </c>
      <c r="C348" s="8">
        <v>41603.6875</v>
      </c>
      <c r="D348" s="32" t="s">
        <v>52</v>
      </c>
      <c r="E348" s="32" t="s">
        <v>52</v>
      </c>
      <c r="F348" s="32">
        <f>VLOOKUP(E348&amp;WEEKDAY(C348,2),Hoja3!A:B,2,FALSE)*24</f>
        <v>72</v>
      </c>
      <c r="G348" s="59">
        <f t="shared" si="31"/>
        <v>41606.6875</v>
      </c>
      <c r="H348" s="59">
        <v>41603.6875</v>
      </c>
      <c r="I348" s="8">
        <v>41604.602083333331</v>
      </c>
      <c r="J348" s="8" t="str">
        <f t="shared" ca="1" si="33"/>
        <v>Resuelto a Tiempo</v>
      </c>
      <c r="K348" t="s">
        <v>1141</v>
      </c>
    </row>
    <row r="349" spans="1:11" x14ac:dyDescent="0.25">
      <c r="A349" s="7" t="s">
        <v>1125</v>
      </c>
      <c r="B349" s="7" t="s">
        <v>1726</v>
      </c>
      <c r="C349" s="8">
        <v>41603.708333333336</v>
      </c>
      <c r="D349" s="32" t="s">
        <v>52</v>
      </c>
      <c r="E349" s="32" t="s">
        <v>52</v>
      </c>
      <c r="F349" s="32">
        <f>VLOOKUP(E349&amp;WEEKDAY(C349,2),Hoja3!A:B,2,FALSE)*24</f>
        <v>72</v>
      </c>
      <c r="G349" s="59">
        <f t="shared" si="31"/>
        <v>41606.708333333336</v>
      </c>
      <c r="H349" s="59">
        <v>41603.708333333336</v>
      </c>
      <c r="I349" s="8">
        <v>41604.605555555558</v>
      </c>
      <c r="J349" s="8" t="str">
        <f t="shared" ca="1" si="33"/>
        <v>Resuelto a Tiempo</v>
      </c>
      <c r="K349" t="s">
        <v>1728</v>
      </c>
    </row>
    <row r="350" spans="1:11" x14ac:dyDescent="0.25">
      <c r="A350" s="7" t="s">
        <v>1126</v>
      </c>
      <c r="B350" s="7" t="s">
        <v>1726</v>
      </c>
      <c r="C350" s="8">
        <v>41604.458333333336</v>
      </c>
      <c r="D350" s="32" t="s">
        <v>15</v>
      </c>
      <c r="E350" s="32" t="s">
        <v>10</v>
      </c>
      <c r="F350" s="32">
        <f>VLOOKUP(E350&amp;WEEKDAY(C350,2),Hoja3!A:B,2,FALSE)*24</f>
        <v>24</v>
      </c>
      <c r="G350" s="59">
        <f t="shared" si="31"/>
        <v>41605.458333333336</v>
      </c>
      <c r="H350" s="59">
        <v>41604.375</v>
      </c>
      <c r="I350" s="8">
        <v>41612.333333333336</v>
      </c>
      <c r="J350" s="8" t="s">
        <v>1113</v>
      </c>
      <c r="K350" t="s">
        <v>1728</v>
      </c>
    </row>
    <row r="351" spans="1:11" x14ac:dyDescent="0.25">
      <c r="A351" s="3" t="s">
        <v>1127</v>
      </c>
      <c r="B351" s="7" t="s">
        <v>1726</v>
      </c>
      <c r="C351" s="4">
        <v>41604.541666666664</v>
      </c>
      <c r="D351" s="35" t="s">
        <v>15</v>
      </c>
      <c r="E351" s="35" t="s">
        <v>10</v>
      </c>
      <c r="F351" s="35">
        <f>VLOOKUP(E351&amp;WEEKDAY(C351,2),Hoja3!A:B,2,FALSE)*24</f>
        <v>24</v>
      </c>
      <c r="G351" s="63">
        <f t="shared" si="31"/>
        <v>41605.541666666664</v>
      </c>
      <c r="H351" s="63">
        <v>41604.541666666664</v>
      </c>
      <c r="I351" s="4">
        <v>41626.458333333336</v>
      </c>
      <c r="J351" s="4" t="s">
        <v>975</v>
      </c>
      <c r="K351" t="s">
        <v>1138</v>
      </c>
    </row>
    <row r="352" spans="1:11" x14ac:dyDescent="0.25">
      <c r="A352" s="7" t="s">
        <v>1128</v>
      </c>
      <c r="B352" s="7" t="s">
        <v>1726</v>
      </c>
      <c r="C352" s="8">
        <v>41604.541666666664</v>
      </c>
      <c r="D352" s="32" t="s">
        <v>10</v>
      </c>
      <c r="E352" s="32" t="s">
        <v>10</v>
      </c>
      <c r="F352" s="32">
        <f>VLOOKUP(E352&amp;WEEKDAY(C352,2),Hoja3!A:B,2,FALSE)*24</f>
        <v>24</v>
      </c>
      <c r="G352" s="59">
        <f t="shared" si="31"/>
        <v>41605.541666666664</v>
      </c>
      <c r="H352" s="59">
        <v>41604.541666666664</v>
      </c>
      <c r="I352" s="8">
        <v>41605.4375</v>
      </c>
      <c r="J352" s="8" t="str">
        <f ca="1">IF(I352="",IF(NOW()&gt;G352,"Retrasado","Pendiente"),IF(I352&lt;G352,"Resuelto a Tiempo","Resuelto NO a Tiempo"))</f>
        <v>Resuelto a Tiempo</v>
      </c>
      <c r="K352" t="s">
        <v>1138</v>
      </c>
    </row>
    <row r="353" spans="1:11" x14ac:dyDescent="0.25">
      <c r="A353" s="3" t="s">
        <v>1130</v>
      </c>
      <c r="B353" s="7" t="s">
        <v>1726</v>
      </c>
      <c r="C353" s="4">
        <v>41605.333333333336</v>
      </c>
      <c r="D353" s="35" t="s">
        <v>10</v>
      </c>
      <c r="E353" s="35" t="s">
        <v>10</v>
      </c>
      <c r="F353" s="35">
        <f>VLOOKUP(E353&amp;WEEKDAY(C353,2),Hoja3!A:B,2,FALSE)*24</f>
        <v>24</v>
      </c>
      <c r="G353" s="63">
        <f t="shared" si="31"/>
        <v>41606.333333333336</v>
      </c>
      <c r="H353" s="63">
        <v>41605.333333333336</v>
      </c>
      <c r="I353" s="4">
        <v>41614.4375</v>
      </c>
      <c r="J353" s="4" t="s">
        <v>1149</v>
      </c>
      <c r="K353" t="s">
        <v>1734</v>
      </c>
    </row>
    <row r="354" spans="1:11" x14ac:dyDescent="0.25">
      <c r="A354" s="7" t="s">
        <v>1129</v>
      </c>
      <c r="B354" s="7" t="s">
        <v>1726</v>
      </c>
      <c r="C354" s="8">
        <v>41605.291666666664</v>
      </c>
      <c r="D354" s="32" t="s">
        <v>10</v>
      </c>
      <c r="E354" s="32" t="s">
        <v>52</v>
      </c>
      <c r="F354" s="32">
        <f>VLOOKUP(E354&amp;WEEKDAY(C354,2),Hoja3!A:B,2,FALSE)*24</f>
        <v>120</v>
      </c>
      <c r="G354" s="59">
        <f t="shared" ref="G354:G371" si="34">C354+F354/24</f>
        <v>41610.291666666664</v>
      </c>
      <c r="H354" s="59">
        <v>41605.291666666664</v>
      </c>
      <c r="I354" s="8">
        <v>41605.805555555555</v>
      </c>
      <c r="J354" s="8" t="str">
        <f ca="1">IF(I354="",IF(NOW()&gt;G354,"Retrasado","Pendiente"),IF(I354&lt;G354,"Resuelto a Tiempo","Resuelto NO a Tiempo"))</f>
        <v>Resuelto a Tiempo</v>
      </c>
      <c r="K354" t="s">
        <v>1141</v>
      </c>
    </row>
    <row r="355" spans="1:11" x14ac:dyDescent="0.25">
      <c r="A355" s="7" t="s">
        <v>1267</v>
      </c>
      <c r="B355" s="7" t="s">
        <v>1726</v>
      </c>
      <c r="C355" s="8">
        <v>41655.652777777781</v>
      </c>
      <c r="D355" s="32" t="s">
        <v>10</v>
      </c>
      <c r="E355" s="32" t="s">
        <v>10</v>
      </c>
      <c r="F355" s="32">
        <f>VLOOKUP(E355&amp;WEEKDAY(C355,2),Hoja3!A:B,2,FALSE)*24</f>
        <v>24</v>
      </c>
      <c r="G355" s="59">
        <f t="shared" si="34"/>
        <v>41656.652777777781</v>
      </c>
      <c r="H355" s="59">
        <v>41655.652777777781</v>
      </c>
      <c r="I355" s="8">
        <v>41656.416666666664</v>
      </c>
      <c r="J355" s="8" t="str">
        <f ca="1">IF(I355="",IF(NOW()&gt;G355,"Retrasado","Pendiente"),IF(I355&lt;G355,"Resuelto a Tiempo","Resuelto NO a Tiempo"))</f>
        <v>Resuelto a Tiempo</v>
      </c>
      <c r="K355" t="s">
        <v>1745</v>
      </c>
    </row>
    <row r="356" spans="1:11" x14ac:dyDescent="0.25">
      <c r="A356" s="3" t="s">
        <v>1132</v>
      </c>
      <c r="B356" s="7" t="s">
        <v>1726</v>
      </c>
      <c r="C356" s="4">
        <v>41606.291666666664</v>
      </c>
      <c r="D356" s="35" t="s">
        <v>10</v>
      </c>
      <c r="E356" s="35" t="s">
        <v>10</v>
      </c>
      <c r="F356" s="35">
        <f>VLOOKUP(E356&amp;WEEKDAY(C356,2),Hoja3!A:B,2,FALSE)*24</f>
        <v>24</v>
      </c>
      <c r="G356" s="63">
        <f t="shared" si="34"/>
        <v>41607.291666666664</v>
      </c>
      <c r="H356" s="63">
        <v>41606.291666666664</v>
      </c>
      <c r="I356" s="4">
        <v>41608.416666666664</v>
      </c>
      <c r="J356" s="4" t="s">
        <v>1149</v>
      </c>
    </row>
    <row r="357" spans="1:11" x14ac:dyDescent="0.25">
      <c r="A357" s="7" t="s">
        <v>1133</v>
      </c>
      <c r="B357" s="7" t="s">
        <v>1726</v>
      </c>
      <c r="C357" s="8">
        <v>41606.479166666664</v>
      </c>
      <c r="D357" s="32" t="s">
        <v>10</v>
      </c>
      <c r="E357" s="32" t="s">
        <v>10</v>
      </c>
      <c r="F357" s="32">
        <f>VLOOKUP(E357&amp;WEEKDAY(C357,2),Hoja3!A:B,2,FALSE)*24</f>
        <v>24</v>
      </c>
      <c r="G357" s="59">
        <f t="shared" si="34"/>
        <v>41607.479166666664</v>
      </c>
      <c r="H357" s="59">
        <v>41606.479166666664</v>
      </c>
      <c r="I357" s="8">
        <v>41606.677083333336</v>
      </c>
      <c r="J357" s="8" t="str">
        <f ca="1">IF(I357="",IF(NOW()&gt;G357,"Retrasado","Pendiente"),IF(I357&lt;G357,"Resuelto a Tiempo","Resuelto NO a Tiempo"))</f>
        <v>Resuelto a Tiempo</v>
      </c>
      <c r="K357" t="s">
        <v>1728</v>
      </c>
    </row>
    <row r="358" spans="1:11" x14ac:dyDescent="0.25">
      <c r="A358" s="3" t="s">
        <v>1134</v>
      </c>
      <c r="B358" s="7" t="s">
        <v>1726</v>
      </c>
      <c r="C358" s="4">
        <v>41606.479166666664</v>
      </c>
      <c r="D358" s="35" t="s">
        <v>10</v>
      </c>
      <c r="E358" s="35" t="s">
        <v>10</v>
      </c>
      <c r="F358" s="35">
        <f>VLOOKUP(E358&amp;WEEKDAY(C358,2),Hoja3!A:B,2,FALSE)*24</f>
        <v>24</v>
      </c>
      <c r="G358" s="63">
        <f t="shared" si="34"/>
        <v>41607.479166666664</v>
      </c>
      <c r="H358" s="63">
        <v>41606.479166666664</v>
      </c>
      <c r="I358" s="4">
        <v>41607.652777777781</v>
      </c>
      <c r="J358" s="4" t="s">
        <v>1149</v>
      </c>
      <c r="K358" t="s">
        <v>1728</v>
      </c>
    </row>
    <row r="359" spans="1:11" x14ac:dyDescent="0.25">
      <c r="A359" s="7" t="s">
        <v>1148</v>
      </c>
      <c r="B359" s="7" t="s">
        <v>1726</v>
      </c>
      <c r="C359" s="8">
        <v>41607.333333333336</v>
      </c>
      <c r="D359" s="32" t="s">
        <v>52</v>
      </c>
      <c r="E359" s="32" t="s">
        <v>52</v>
      </c>
      <c r="F359" s="32">
        <f>VLOOKUP(E359&amp;WEEKDAY(C359,2),Hoja3!A:B,2,FALSE)*24</f>
        <v>120</v>
      </c>
      <c r="G359" s="59">
        <f t="shared" si="34"/>
        <v>41612.333333333336</v>
      </c>
      <c r="H359" s="59">
        <v>41607.333333333336</v>
      </c>
      <c r="I359" s="8">
        <v>41610.333333333336</v>
      </c>
      <c r="J359" s="8" t="str">
        <f t="shared" ref="J359:J365" ca="1" si="35">IF(I359="",IF(NOW()&gt;G359,"Retrasado","Pendiente"),IF(I359&lt;G359,"Resuelto a Tiempo","Resuelto NO a Tiempo"))</f>
        <v>Resuelto a Tiempo</v>
      </c>
    </row>
    <row r="360" spans="1:11" x14ac:dyDescent="0.25">
      <c r="A360" s="7" t="s">
        <v>1218</v>
      </c>
      <c r="B360" s="7" t="s">
        <v>1726</v>
      </c>
      <c r="C360" s="8">
        <v>41641.416666666664</v>
      </c>
      <c r="D360" s="32" t="s">
        <v>52</v>
      </c>
      <c r="E360" s="32" t="s">
        <v>52</v>
      </c>
      <c r="F360" s="32">
        <f>VLOOKUP(E360&amp;WEEKDAY(C360,2),Hoja3!A:B,2,FALSE)*24</f>
        <v>120</v>
      </c>
      <c r="G360" s="59">
        <f t="shared" si="34"/>
        <v>41646.416666666664</v>
      </c>
      <c r="H360" s="59">
        <v>41641.416666666664</v>
      </c>
      <c r="I360" s="8">
        <v>41277.416666666664</v>
      </c>
      <c r="J360" s="8" t="str">
        <f t="shared" ca="1" si="35"/>
        <v>Resuelto a Tiempo</v>
      </c>
      <c r="K360" t="s">
        <v>1734</v>
      </c>
    </row>
    <row r="361" spans="1:11" x14ac:dyDescent="0.25">
      <c r="A361" s="7" t="s">
        <v>1152</v>
      </c>
      <c r="B361" s="7" t="s">
        <v>1726</v>
      </c>
      <c r="C361" s="8">
        <v>41610.416666666664</v>
      </c>
      <c r="D361" s="32" t="s">
        <v>15</v>
      </c>
      <c r="E361" s="32" t="s">
        <v>52</v>
      </c>
      <c r="F361" s="32">
        <f>VLOOKUP(E361&amp;WEEKDAY(C361,2),Hoja3!A:B,2,FALSE)*24</f>
        <v>72</v>
      </c>
      <c r="G361" s="59">
        <f t="shared" si="34"/>
        <v>41613.416666666664</v>
      </c>
      <c r="H361" s="59">
        <v>41610.416666666664</v>
      </c>
      <c r="I361" s="8">
        <v>41610.5625</v>
      </c>
      <c r="J361" s="8" t="str">
        <f t="shared" ca="1" si="35"/>
        <v>Resuelto a Tiempo</v>
      </c>
      <c r="K361" t="s">
        <v>1739</v>
      </c>
    </row>
    <row r="362" spans="1:11" x14ac:dyDescent="0.25">
      <c r="A362" s="7" t="s">
        <v>1150</v>
      </c>
      <c r="B362" s="7" t="s">
        <v>1726</v>
      </c>
      <c r="C362" s="8">
        <v>41610.333333333336</v>
      </c>
      <c r="D362" s="32" t="s">
        <v>10</v>
      </c>
      <c r="E362" s="32" t="s">
        <v>10</v>
      </c>
      <c r="F362" s="32">
        <f>VLOOKUP(E362&amp;WEEKDAY(C362,2),Hoja3!A:B,2,FALSE)*24</f>
        <v>24</v>
      </c>
      <c r="G362" s="59">
        <f t="shared" si="34"/>
        <v>41611.333333333336</v>
      </c>
      <c r="H362" s="59">
        <v>41610.333333333336</v>
      </c>
      <c r="I362" s="8">
        <v>41610.625</v>
      </c>
      <c r="J362" s="8" t="str">
        <f t="shared" ca="1" si="35"/>
        <v>Resuelto a Tiempo</v>
      </c>
      <c r="K362" t="s">
        <v>1728</v>
      </c>
    </row>
    <row r="363" spans="1:11" x14ac:dyDescent="0.25">
      <c r="A363" s="7" t="s">
        <v>1151</v>
      </c>
      <c r="B363" s="7" t="s">
        <v>1726</v>
      </c>
      <c r="C363" s="8">
        <v>41610.333333333336</v>
      </c>
      <c r="D363" s="32" t="s">
        <v>52</v>
      </c>
      <c r="E363" s="32" t="s">
        <v>52</v>
      </c>
      <c r="F363" s="32">
        <f>VLOOKUP(E363&amp;WEEKDAY(C363,2),Hoja3!A:B,2,FALSE)*24</f>
        <v>72</v>
      </c>
      <c r="G363" s="59">
        <f t="shared" si="34"/>
        <v>41613.333333333336</v>
      </c>
      <c r="H363" s="59">
        <v>41610.333333333336</v>
      </c>
      <c r="I363" s="8">
        <v>41612.701388888891</v>
      </c>
      <c r="J363" s="8" t="str">
        <f t="shared" ca="1" si="35"/>
        <v>Resuelto a Tiempo</v>
      </c>
      <c r="K363" t="s">
        <v>1728</v>
      </c>
    </row>
    <row r="364" spans="1:11" x14ac:dyDescent="0.25">
      <c r="A364" s="7" t="s">
        <v>1153</v>
      </c>
      <c r="B364" s="7" t="s">
        <v>1726</v>
      </c>
      <c r="C364" s="8">
        <v>41610.416666666664</v>
      </c>
      <c r="D364" s="32" t="s">
        <v>52</v>
      </c>
      <c r="E364" s="32" t="s">
        <v>52</v>
      </c>
      <c r="F364" s="32">
        <f>VLOOKUP(E364&amp;WEEKDAY(C364,2),Hoja3!A:B,2,FALSE)*24</f>
        <v>72</v>
      </c>
      <c r="G364" s="59">
        <f t="shared" si="34"/>
        <v>41613.416666666664</v>
      </c>
      <c r="H364" s="59">
        <v>41610.458333333336</v>
      </c>
      <c r="I364" s="8">
        <v>41612.715277777781</v>
      </c>
      <c r="J364" s="8" t="str">
        <f t="shared" ca="1" si="35"/>
        <v>Resuelto a Tiempo</v>
      </c>
      <c r="K364" t="s">
        <v>1728</v>
      </c>
    </row>
    <row r="365" spans="1:11" x14ac:dyDescent="0.25">
      <c r="A365" s="7" t="s">
        <v>1154</v>
      </c>
      <c r="B365" s="7" t="s">
        <v>1726</v>
      </c>
      <c r="C365" s="8">
        <v>41610.583333333336</v>
      </c>
      <c r="D365" s="32" t="s">
        <v>15</v>
      </c>
      <c r="E365" s="32" t="s">
        <v>52</v>
      </c>
      <c r="F365" s="32">
        <f>VLOOKUP(E365&amp;WEEKDAY(C365,2),Hoja3!A:B,2,FALSE)*24</f>
        <v>72</v>
      </c>
      <c r="G365" s="59">
        <f t="shared" si="34"/>
        <v>41613.583333333336</v>
      </c>
      <c r="H365" s="59">
        <v>41610.75</v>
      </c>
      <c r="I365" s="8">
        <v>41610.659722222219</v>
      </c>
      <c r="J365" s="8" t="str">
        <f t="shared" ca="1" si="35"/>
        <v>Resuelto a Tiempo</v>
      </c>
      <c r="K365" t="s">
        <v>1728</v>
      </c>
    </row>
    <row r="366" spans="1:11" x14ac:dyDescent="0.25">
      <c r="A366" s="3" t="s">
        <v>1155</v>
      </c>
      <c r="B366" s="7" t="s">
        <v>1726</v>
      </c>
      <c r="C366" s="4">
        <v>41611.375</v>
      </c>
      <c r="D366" s="35" t="s">
        <v>15</v>
      </c>
      <c r="E366" s="35" t="s">
        <v>52</v>
      </c>
      <c r="F366" s="35">
        <f>VLOOKUP(E366&amp;WEEKDAY(C366,2),Hoja3!A:B,2,FALSE)*24</f>
        <v>72</v>
      </c>
      <c r="G366" s="63">
        <f t="shared" si="34"/>
        <v>41614.375</v>
      </c>
      <c r="H366" s="63">
        <v>41611.375</v>
      </c>
      <c r="I366" s="4">
        <v>41680.635416666664</v>
      </c>
      <c r="J366" s="4" t="s">
        <v>1113</v>
      </c>
      <c r="K366" t="s">
        <v>1729</v>
      </c>
    </row>
    <row r="367" spans="1:11" x14ac:dyDescent="0.25">
      <c r="A367" s="7" t="s">
        <v>1156</v>
      </c>
      <c r="B367" s="7" t="s">
        <v>1726</v>
      </c>
      <c r="C367" s="8">
        <v>41611.375</v>
      </c>
      <c r="D367" s="32" t="s">
        <v>10</v>
      </c>
      <c r="E367" s="32" t="s">
        <v>10</v>
      </c>
      <c r="F367" s="32">
        <f>VLOOKUP(E367&amp;WEEKDAY(C367,2),Hoja3!A:B,2,FALSE)*24</f>
        <v>24</v>
      </c>
      <c r="G367" s="59">
        <f t="shared" si="34"/>
        <v>41612.375</v>
      </c>
      <c r="H367" s="59">
        <v>41611.375</v>
      </c>
      <c r="I367" s="8">
        <v>41612.333333333336</v>
      </c>
      <c r="J367" s="8" t="str">
        <f t="shared" ref="J367:J374" ca="1" si="36">IF(I367="",IF(NOW()&gt;G367,"Retrasado","Pendiente"),IF(I367&lt;G367,"Resuelto a Tiempo","Resuelto NO a Tiempo"))</f>
        <v>Resuelto a Tiempo</v>
      </c>
      <c r="K367" t="s">
        <v>1141</v>
      </c>
    </row>
    <row r="368" spans="1:11" x14ac:dyDescent="0.25">
      <c r="A368" s="7" t="s">
        <v>1157</v>
      </c>
      <c r="B368" s="7" t="s">
        <v>1726</v>
      </c>
      <c r="C368" s="8">
        <v>41611.5</v>
      </c>
      <c r="D368" s="32" t="s">
        <v>10</v>
      </c>
      <c r="E368" s="32" t="s">
        <v>10</v>
      </c>
      <c r="F368" s="32">
        <f>VLOOKUP(E368&amp;WEEKDAY(C368,2),Hoja3!A:B,2,FALSE)*24</f>
        <v>24</v>
      </c>
      <c r="G368" s="59">
        <f t="shared" si="34"/>
        <v>41612.5</v>
      </c>
      <c r="H368" s="59">
        <v>41611.5</v>
      </c>
      <c r="I368" s="8">
        <v>41612.416666666664</v>
      </c>
      <c r="J368" s="8" t="str">
        <f t="shared" ca="1" si="36"/>
        <v>Resuelto a Tiempo</v>
      </c>
      <c r="K368" t="s">
        <v>1745</v>
      </c>
    </row>
    <row r="369" spans="1:11" x14ac:dyDescent="0.25">
      <c r="A369" s="7" t="s">
        <v>1158</v>
      </c>
      <c r="B369" s="7" t="s">
        <v>1726</v>
      </c>
      <c r="C369" s="8">
        <v>41611.583333333336</v>
      </c>
      <c r="D369" s="32" t="s">
        <v>52</v>
      </c>
      <c r="E369" s="32" t="s">
        <v>52</v>
      </c>
      <c r="F369" s="32">
        <f>VLOOKUP(E369&amp;WEEKDAY(C369,2),Hoja3!A:B,2,FALSE)*24</f>
        <v>72</v>
      </c>
      <c r="G369" s="59">
        <f t="shared" si="34"/>
        <v>41614.583333333336</v>
      </c>
      <c r="H369" s="59">
        <v>41611.583333333336</v>
      </c>
      <c r="I369" s="8">
        <v>41614.479166666664</v>
      </c>
      <c r="J369" s="8" t="str">
        <f t="shared" ca="1" si="36"/>
        <v>Resuelto a Tiempo</v>
      </c>
      <c r="K369" t="s">
        <v>1141</v>
      </c>
    </row>
    <row r="370" spans="1:11" x14ac:dyDescent="0.25">
      <c r="A370" s="7" t="s">
        <v>1159</v>
      </c>
      <c r="B370" s="7" t="s">
        <v>1726</v>
      </c>
      <c r="C370" s="8">
        <v>41611.625</v>
      </c>
      <c r="D370" s="32" t="s">
        <v>52</v>
      </c>
      <c r="E370" s="32" t="s">
        <v>52</v>
      </c>
      <c r="F370" s="32">
        <f>VLOOKUP(E370&amp;WEEKDAY(C370,2),Hoja3!A:B,2,FALSE)*24</f>
        <v>72</v>
      </c>
      <c r="G370" s="59">
        <f t="shared" si="34"/>
        <v>41614.625</v>
      </c>
      <c r="H370" s="59">
        <v>41611.625</v>
      </c>
      <c r="I370" s="8">
        <v>41614.493055555555</v>
      </c>
      <c r="J370" s="8" t="str">
        <f t="shared" ca="1" si="36"/>
        <v>Resuelto a Tiempo</v>
      </c>
      <c r="K370" t="s">
        <v>1728</v>
      </c>
    </row>
    <row r="371" spans="1:11" x14ac:dyDescent="0.25">
      <c r="A371" s="7" t="s">
        <v>1160</v>
      </c>
      <c r="B371" s="7" t="s">
        <v>1726</v>
      </c>
      <c r="C371" s="8">
        <v>41611.645833333336</v>
      </c>
      <c r="D371" s="32" t="s">
        <v>52</v>
      </c>
      <c r="E371" s="32" t="s">
        <v>52</v>
      </c>
      <c r="F371" s="32">
        <f>VLOOKUP(E371&amp;WEEKDAY(C371,2),Hoja3!A:B,2,FALSE)*24</f>
        <v>72</v>
      </c>
      <c r="G371" s="59">
        <f t="shared" si="34"/>
        <v>41614.645833333336</v>
      </c>
      <c r="H371" s="59">
        <v>41611.645833333336</v>
      </c>
      <c r="I371" s="8">
        <v>41614.583333333336</v>
      </c>
      <c r="J371" s="8" t="str">
        <f t="shared" ca="1" si="36"/>
        <v>Resuelto a Tiempo</v>
      </c>
      <c r="K371" t="s">
        <v>1728</v>
      </c>
    </row>
    <row r="372" spans="1:11" x14ac:dyDescent="0.25">
      <c r="A372" s="7" t="s">
        <v>1161</v>
      </c>
      <c r="B372" s="7" t="s">
        <v>1726</v>
      </c>
      <c r="C372" s="8">
        <v>41612.333333333336</v>
      </c>
      <c r="D372" s="32" t="s">
        <v>513</v>
      </c>
      <c r="E372" s="32" t="s">
        <v>513</v>
      </c>
      <c r="F372" s="32">
        <f>VLOOKUP(E372&amp;WEEKDAY(C372,2),Hoja3!A:B,2,FALSE)*24</f>
        <v>1056</v>
      </c>
      <c r="G372" s="59">
        <v>41626.333333333336</v>
      </c>
      <c r="H372" s="59">
        <v>41612.645833333336</v>
      </c>
      <c r="I372" s="8">
        <v>41626.3125</v>
      </c>
      <c r="J372" s="8" t="str">
        <f t="shared" ca="1" si="36"/>
        <v>Resuelto a Tiempo</v>
      </c>
      <c r="K372" t="s">
        <v>1728</v>
      </c>
    </row>
    <row r="373" spans="1:11" x14ac:dyDescent="0.25">
      <c r="A373" s="7" t="s">
        <v>1162</v>
      </c>
      <c r="B373" s="7" t="s">
        <v>1726</v>
      </c>
      <c r="C373" s="8">
        <v>41613.416666666664</v>
      </c>
      <c r="D373" s="32" t="s">
        <v>425</v>
      </c>
      <c r="E373" s="32" t="s">
        <v>10</v>
      </c>
      <c r="F373" s="32">
        <f>VLOOKUP(E373&amp;WEEKDAY(C373,2),Hoja3!A:B,2,FALSE)*24</f>
        <v>24</v>
      </c>
      <c r="G373" s="59">
        <f t="shared" ref="G373:G417" si="37">C373+F373/24</f>
        <v>41614.416666666664</v>
      </c>
      <c r="H373" s="59">
        <v>41613.416666666664</v>
      </c>
      <c r="I373" s="8">
        <v>41613.541666666664</v>
      </c>
      <c r="J373" s="8" t="str">
        <f t="shared" ca="1" si="36"/>
        <v>Resuelto a Tiempo</v>
      </c>
      <c r="K373" t="s">
        <v>1138</v>
      </c>
    </row>
    <row r="374" spans="1:11" x14ac:dyDescent="0.25">
      <c r="A374" s="7" t="s">
        <v>1163</v>
      </c>
      <c r="B374" s="7" t="s">
        <v>1726</v>
      </c>
      <c r="C374" s="8">
        <v>41613.416666666664</v>
      </c>
      <c r="D374" s="32" t="s">
        <v>10</v>
      </c>
      <c r="E374" s="32" t="s">
        <v>10</v>
      </c>
      <c r="F374" s="32">
        <f>VLOOKUP(E374&amp;WEEKDAY(C374,2),Hoja3!A:B,2,FALSE)*24</f>
        <v>24</v>
      </c>
      <c r="G374" s="59">
        <f t="shared" si="37"/>
        <v>41614.416666666664</v>
      </c>
      <c r="H374" s="59">
        <v>41613.416666666664</v>
      </c>
      <c r="I374" s="8">
        <v>41613.645833333336</v>
      </c>
      <c r="J374" s="8" t="str">
        <f t="shared" ca="1" si="36"/>
        <v>Resuelto a Tiempo</v>
      </c>
      <c r="K374" t="s">
        <v>1728</v>
      </c>
    </row>
    <row r="375" spans="1:11" x14ac:dyDescent="0.25">
      <c r="A375" s="3" t="s">
        <v>1164</v>
      </c>
      <c r="B375" s="7" t="s">
        <v>1726</v>
      </c>
      <c r="C375" s="4">
        <v>41613.583333333336</v>
      </c>
      <c r="D375" s="35" t="s">
        <v>15</v>
      </c>
      <c r="E375" s="35" t="s">
        <v>15</v>
      </c>
      <c r="F375" s="35">
        <f>VLOOKUP(E375&amp;WEEKDAY(C375,2),Hoja3!A:B,2,FALSE)*24</f>
        <v>4</v>
      </c>
      <c r="G375" s="63">
        <f t="shared" si="37"/>
        <v>41613.75</v>
      </c>
      <c r="H375" s="63">
        <v>41613.583333333336</v>
      </c>
      <c r="I375" s="4">
        <v>41618.495138888888</v>
      </c>
      <c r="J375" s="4" t="s">
        <v>1113</v>
      </c>
      <c r="K375" t="s">
        <v>1733</v>
      </c>
    </row>
    <row r="376" spans="1:11" x14ac:dyDescent="0.25">
      <c r="A376" s="3" t="s">
        <v>1165</v>
      </c>
      <c r="B376" s="7" t="s">
        <v>1726</v>
      </c>
      <c r="C376" s="4">
        <v>41613.666666666664</v>
      </c>
      <c r="D376" s="35" t="s">
        <v>15</v>
      </c>
      <c r="E376" s="35" t="s">
        <v>10</v>
      </c>
      <c r="F376" s="35">
        <f>VLOOKUP(E376&amp;WEEKDAY(C376,2),Hoja3!A:B,2,FALSE)*24</f>
        <v>24</v>
      </c>
      <c r="G376" s="63">
        <f t="shared" si="37"/>
        <v>41614.666666666664</v>
      </c>
      <c r="H376" s="63">
        <v>41613.666666666664</v>
      </c>
      <c r="I376" s="4">
        <v>41617.458333333336</v>
      </c>
      <c r="J376" s="4" t="s">
        <v>1149</v>
      </c>
      <c r="K376" t="s">
        <v>1731</v>
      </c>
    </row>
    <row r="377" spans="1:11" x14ac:dyDescent="0.25">
      <c r="A377" s="7" t="s">
        <v>1166</v>
      </c>
      <c r="B377" s="7" t="s">
        <v>1726</v>
      </c>
      <c r="C377" s="8">
        <v>41614.333333333336</v>
      </c>
      <c r="D377" s="32" t="s">
        <v>52</v>
      </c>
      <c r="E377" s="32" t="s">
        <v>52</v>
      </c>
      <c r="F377" s="32">
        <f>VLOOKUP(E377&amp;WEEKDAY(C377,2),Hoja3!A:B,2,FALSE)*24</f>
        <v>120</v>
      </c>
      <c r="G377" s="59">
        <f t="shared" si="37"/>
        <v>41619.333333333336</v>
      </c>
      <c r="H377" s="59">
        <v>41614.333333333336</v>
      </c>
      <c r="I377" s="8">
        <v>41614.625</v>
      </c>
      <c r="J377" s="8" t="str">
        <f ca="1">IF(I377="",IF(NOW()&gt;G377,"Retrasado","Pendiente"),IF(I377&lt;G377,"Resuelto a Tiempo","Resuelto NO a Tiempo"))</f>
        <v>Resuelto a Tiempo</v>
      </c>
      <c r="K377" t="s">
        <v>1739</v>
      </c>
    </row>
    <row r="378" spans="1:11" x14ac:dyDescent="0.25">
      <c r="A378" s="7" t="s">
        <v>1169</v>
      </c>
      <c r="B378" s="7" t="s">
        <v>1726</v>
      </c>
      <c r="C378" s="8">
        <v>41614.604166666664</v>
      </c>
      <c r="D378" s="32" t="s">
        <v>10</v>
      </c>
      <c r="E378" s="32" t="s">
        <v>10</v>
      </c>
      <c r="F378" s="32">
        <f>VLOOKUP(E378&amp;WEEKDAY(C378,2),Hoja3!A:B,2,FALSE)*24</f>
        <v>24</v>
      </c>
      <c r="G378" s="59">
        <f t="shared" si="37"/>
        <v>41615.604166666664</v>
      </c>
      <c r="H378" s="59">
        <v>41614.604166666664</v>
      </c>
      <c r="I378" s="8">
        <v>41614.708333333336</v>
      </c>
      <c r="J378" s="8" t="str">
        <f ca="1">IF(I378="",IF(NOW()&gt;G378,"Retrasado","Pendiente"),IF(I378&lt;G378,"Resuelto a Tiempo","Resuelto NO a Tiempo"))</f>
        <v>Resuelto a Tiempo</v>
      </c>
      <c r="K378" t="s">
        <v>1728</v>
      </c>
    </row>
    <row r="379" spans="1:11" x14ac:dyDescent="0.25">
      <c r="A379" s="7" t="s">
        <v>1167</v>
      </c>
      <c r="B379" s="7" t="s">
        <v>1726</v>
      </c>
      <c r="C379" s="8">
        <v>41614.458333333336</v>
      </c>
      <c r="D379" s="32" t="s">
        <v>15</v>
      </c>
      <c r="E379" s="32" t="s">
        <v>52</v>
      </c>
      <c r="F379" s="32">
        <f>VLOOKUP(E379&amp;WEEKDAY(C379,2),Hoja3!A:B,2,FALSE)*24</f>
        <v>120</v>
      </c>
      <c r="G379" s="59">
        <f t="shared" si="37"/>
        <v>41619.458333333336</v>
      </c>
      <c r="H379" s="59">
        <v>41614.458333333336</v>
      </c>
      <c r="I379" s="8">
        <v>41614.65625</v>
      </c>
      <c r="J379" s="8" t="str">
        <f ca="1">IF(I379="",IF(NOW()&gt;G379,"Retrasado","Pendiente"),IF(I379&lt;G379,"Resuelto a Tiempo","Resuelto NO a Tiempo"))</f>
        <v>Resuelto a Tiempo</v>
      </c>
      <c r="K379" t="s">
        <v>1141</v>
      </c>
    </row>
    <row r="380" spans="1:11" x14ac:dyDescent="0.25">
      <c r="A380" s="7" t="s">
        <v>1168</v>
      </c>
      <c r="B380" s="7" t="s">
        <v>1726</v>
      </c>
      <c r="C380" s="8">
        <v>41614.604166666664</v>
      </c>
      <c r="D380" s="32" t="s">
        <v>15</v>
      </c>
      <c r="E380" s="32" t="s">
        <v>10</v>
      </c>
      <c r="F380" s="32">
        <f>VLOOKUP(E380&amp;WEEKDAY(C380,2),Hoja3!A:B,2,FALSE)*24</f>
        <v>24</v>
      </c>
      <c r="G380" s="59">
        <f t="shared" si="37"/>
        <v>41615.604166666664</v>
      </c>
      <c r="H380" s="59">
        <v>41614.583333333336</v>
      </c>
      <c r="I380" s="8">
        <v>41617.708333333336</v>
      </c>
      <c r="J380" s="8" t="s">
        <v>1149</v>
      </c>
      <c r="K380" t="s">
        <v>1728</v>
      </c>
    </row>
    <row r="381" spans="1:11" x14ac:dyDescent="0.25">
      <c r="A381" s="7" t="s">
        <v>1170</v>
      </c>
      <c r="B381" s="7" t="s">
        <v>1726</v>
      </c>
      <c r="C381" s="8">
        <v>41614.666666666664</v>
      </c>
      <c r="D381" s="32" t="s">
        <v>15</v>
      </c>
      <c r="E381" s="32" t="s">
        <v>52</v>
      </c>
      <c r="F381" s="32">
        <f>VLOOKUP(E381&amp;WEEKDAY(C381,2),Hoja3!A:B,2,FALSE)*24</f>
        <v>120</v>
      </c>
      <c r="G381" s="59">
        <f t="shared" si="37"/>
        <v>41619.666666666664</v>
      </c>
      <c r="H381" s="59">
        <v>41614.666666666664</v>
      </c>
      <c r="I381" s="8">
        <v>41614.729166666664</v>
      </c>
      <c r="J381" s="8" t="str">
        <f t="shared" ref="J381:J386" ca="1" si="38">IF(I381="",IF(NOW()&gt;G381,"Retrasado","Pendiente"),IF(I381&lt;G381,"Resuelto a Tiempo","Resuelto NO a Tiempo"))</f>
        <v>Resuelto a Tiempo</v>
      </c>
      <c r="K381" t="s">
        <v>1141</v>
      </c>
    </row>
    <row r="382" spans="1:11" x14ac:dyDescent="0.25">
      <c r="A382" s="7" t="s">
        <v>1172</v>
      </c>
      <c r="B382" s="7" t="s">
        <v>1726</v>
      </c>
      <c r="C382" s="8">
        <v>41615.333333333336</v>
      </c>
      <c r="D382" s="32" t="s">
        <v>52</v>
      </c>
      <c r="E382" s="32" t="s">
        <v>52</v>
      </c>
      <c r="F382" s="32">
        <f>VLOOKUP(E382&amp;WEEKDAY(C382,2),Hoja3!A:B,2,FALSE)*24</f>
        <v>120</v>
      </c>
      <c r="G382" s="59">
        <f t="shared" si="37"/>
        <v>41620.333333333336</v>
      </c>
      <c r="H382" s="59">
        <v>41617.333333333336</v>
      </c>
      <c r="I382" s="8">
        <v>41618.395833333336</v>
      </c>
      <c r="J382" s="8" t="str">
        <f t="shared" ca="1" si="38"/>
        <v>Resuelto a Tiempo</v>
      </c>
      <c r="K382" t="s">
        <v>1138</v>
      </c>
    </row>
    <row r="383" spans="1:11" x14ac:dyDescent="0.25">
      <c r="A383" s="7" t="s">
        <v>1171</v>
      </c>
      <c r="B383" s="7" t="s">
        <v>1726</v>
      </c>
      <c r="C383" s="8">
        <v>41615.333333333336</v>
      </c>
      <c r="D383" s="32" t="s">
        <v>52</v>
      </c>
      <c r="E383" s="32" t="s">
        <v>52</v>
      </c>
      <c r="F383" s="32">
        <f>VLOOKUP(E383&amp;WEEKDAY(C383,2),Hoja3!A:B,2,FALSE)*24</f>
        <v>120</v>
      </c>
      <c r="G383" s="59">
        <f t="shared" si="37"/>
        <v>41620.333333333336</v>
      </c>
      <c r="H383" s="59">
        <v>41617.333333333336</v>
      </c>
      <c r="I383" s="8">
        <v>41617.458333333336</v>
      </c>
      <c r="J383" s="8" t="str">
        <f t="shared" ca="1" si="38"/>
        <v>Resuelto a Tiempo</v>
      </c>
      <c r="K383" t="s">
        <v>1728</v>
      </c>
    </row>
    <row r="384" spans="1:11" x14ac:dyDescent="0.25">
      <c r="A384" s="7" t="s">
        <v>1174</v>
      </c>
      <c r="B384" s="7" t="s">
        <v>1726</v>
      </c>
      <c r="C384" s="8">
        <v>41617.375</v>
      </c>
      <c r="D384" s="32" t="s">
        <v>52</v>
      </c>
      <c r="E384" s="32" t="s">
        <v>52</v>
      </c>
      <c r="F384" s="32">
        <f>VLOOKUP(E384&amp;WEEKDAY(C384,2),Hoja3!A:B,2,FALSE)*24</f>
        <v>72</v>
      </c>
      <c r="G384" s="59">
        <f t="shared" si="37"/>
        <v>41620.375</v>
      </c>
      <c r="H384" s="59">
        <v>41617.375</v>
      </c>
      <c r="I384" s="8">
        <v>41618.479166666664</v>
      </c>
      <c r="J384" s="8" t="str">
        <f t="shared" ca="1" si="38"/>
        <v>Resuelto a Tiempo</v>
      </c>
      <c r="K384" t="s">
        <v>1728</v>
      </c>
    </row>
    <row r="385" spans="1:11" x14ac:dyDescent="0.25">
      <c r="A385" s="7" t="s">
        <v>1175</v>
      </c>
      <c r="B385" s="7" t="s">
        <v>1726</v>
      </c>
      <c r="C385" s="8">
        <v>41617.375</v>
      </c>
      <c r="D385" s="32" t="s">
        <v>52</v>
      </c>
      <c r="E385" s="32" t="s">
        <v>52</v>
      </c>
      <c r="F385" s="32">
        <f>VLOOKUP(E385&amp;WEEKDAY(C385,2),Hoja3!A:B,2,FALSE)*24</f>
        <v>72</v>
      </c>
      <c r="G385" s="59">
        <f t="shared" si="37"/>
        <v>41620.375</v>
      </c>
      <c r="H385" s="59">
        <v>41617.375</v>
      </c>
      <c r="I385" s="8">
        <v>41618.458333333336</v>
      </c>
      <c r="J385" s="8" t="str">
        <f t="shared" ca="1" si="38"/>
        <v>Resuelto a Tiempo</v>
      </c>
      <c r="K385" t="s">
        <v>1728</v>
      </c>
    </row>
    <row r="386" spans="1:11" x14ac:dyDescent="0.25">
      <c r="A386" s="7" t="s">
        <v>1176</v>
      </c>
      <c r="B386" s="7" t="s">
        <v>1726</v>
      </c>
      <c r="C386" s="8">
        <v>41617.375</v>
      </c>
      <c r="D386" s="32" t="s">
        <v>52</v>
      </c>
      <c r="E386" s="32" t="s">
        <v>52</v>
      </c>
      <c r="F386" s="32">
        <f>VLOOKUP(E386&amp;WEEKDAY(C386,2),Hoja3!A:B,2,FALSE)*24</f>
        <v>72</v>
      </c>
      <c r="G386" s="59">
        <f t="shared" si="37"/>
        <v>41620.375</v>
      </c>
      <c r="H386" s="59">
        <v>41617.375</v>
      </c>
      <c r="I386" s="8">
        <v>41618.46875</v>
      </c>
      <c r="J386" s="8" t="str">
        <f t="shared" ca="1" si="38"/>
        <v>Resuelto a Tiempo</v>
      </c>
      <c r="K386" t="s">
        <v>1728</v>
      </c>
    </row>
    <row r="387" spans="1:11" x14ac:dyDescent="0.25">
      <c r="A387" s="3" t="s">
        <v>1173</v>
      </c>
      <c r="B387" s="7" t="s">
        <v>1726</v>
      </c>
      <c r="C387" s="4">
        <v>41617.375</v>
      </c>
      <c r="D387" s="35" t="s">
        <v>10</v>
      </c>
      <c r="E387" s="35" t="s">
        <v>10</v>
      </c>
      <c r="F387" s="35">
        <f>VLOOKUP(E387&amp;WEEKDAY(C387,2),Hoja3!A:B,2,FALSE)*24</f>
        <v>24</v>
      </c>
      <c r="G387" s="63">
        <f t="shared" si="37"/>
        <v>41618.375</v>
      </c>
      <c r="H387" s="63">
        <v>41617.375</v>
      </c>
      <c r="I387" s="4">
        <v>41621.493055555555</v>
      </c>
      <c r="J387" s="4" t="s">
        <v>1149</v>
      </c>
      <c r="K387" t="s">
        <v>1728</v>
      </c>
    </row>
    <row r="388" spans="1:11" x14ac:dyDescent="0.25">
      <c r="A388" s="7" t="s">
        <v>1177</v>
      </c>
      <c r="B388" s="7" t="s">
        <v>1726</v>
      </c>
      <c r="C388" s="8">
        <v>41617.5</v>
      </c>
      <c r="D388" s="32" t="s">
        <v>10</v>
      </c>
      <c r="E388" s="32" t="s">
        <v>10</v>
      </c>
      <c r="F388" s="32">
        <f>VLOOKUP(E388&amp;WEEKDAY(C388,2),Hoja3!A:B,2,FALSE)*24</f>
        <v>24</v>
      </c>
      <c r="G388" s="59">
        <f t="shared" si="37"/>
        <v>41618.5</v>
      </c>
      <c r="H388" s="59">
        <v>41617.458333333336</v>
      </c>
      <c r="I388" s="8">
        <v>41620.520833333336</v>
      </c>
      <c r="J388" s="8" t="s">
        <v>1149</v>
      </c>
      <c r="K388" t="s">
        <v>1140</v>
      </c>
    </row>
    <row r="389" spans="1:11" x14ac:dyDescent="0.25">
      <c r="A389" s="7" t="s">
        <v>1178</v>
      </c>
      <c r="B389" s="7" t="s">
        <v>1726</v>
      </c>
      <c r="C389" s="8">
        <v>41618.458333333336</v>
      </c>
      <c r="D389" s="32" t="s">
        <v>10</v>
      </c>
      <c r="E389" s="32" t="s">
        <v>10</v>
      </c>
      <c r="F389" s="32">
        <f>VLOOKUP(E389&amp;WEEKDAY(C389,2),Hoja3!A:B,2,FALSE)*24</f>
        <v>24</v>
      </c>
      <c r="G389" s="59">
        <f t="shared" si="37"/>
        <v>41619.458333333336</v>
      </c>
      <c r="H389" s="59">
        <v>41617.375</v>
      </c>
      <c r="I389" s="8">
        <v>41618.625</v>
      </c>
      <c r="J389" s="8" t="str">
        <f ca="1">IF(I389="",IF(NOW()&gt;G389,"Retrasado","Pendiente"),IF(I389&lt;G389,"Resuelto a Tiempo","Resuelto NO a Tiempo"))</f>
        <v>Resuelto a Tiempo</v>
      </c>
      <c r="K389" t="s">
        <v>1141</v>
      </c>
    </row>
    <row r="390" spans="1:11" x14ac:dyDescent="0.25">
      <c r="A390" s="7" t="s">
        <v>1179</v>
      </c>
      <c r="B390" s="7" t="s">
        <v>1726</v>
      </c>
      <c r="C390" s="8">
        <v>41619.333333333336</v>
      </c>
      <c r="D390" s="32" t="s">
        <v>15</v>
      </c>
      <c r="E390" s="32" t="s">
        <v>52</v>
      </c>
      <c r="F390" s="32">
        <f>VLOOKUP(E390&amp;WEEKDAY(C390,2),Hoja3!A:B,2,FALSE)*24</f>
        <v>120</v>
      </c>
      <c r="G390" s="59">
        <f t="shared" si="37"/>
        <v>41624.333333333336</v>
      </c>
      <c r="H390" s="59">
        <v>41619.333333333336</v>
      </c>
      <c r="I390" s="8">
        <v>41619.458333333336</v>
      </c>
      <c r="J390" s="8" t="str">
        <f ca="1">IF(I390="",IF(NOW()&gt;G390,"Retrasado","Pendiente"),IF(I390&lt;G390,"Resuelto a Tiempo","Resuelto NO a Tiempo"))</f>
        <v>Resuelto a Tiempo</v>
      </c>
      <c r="K390" t="s">
        <v>1728</v>
      </c>
    </row>
    <row r="391" spans="1:11" x14ac:dyDescent="0.25">
      <c r="A391" s="7" t="s">
        <v>1180</v>
      </c>
      <c r="B391" s="7" t="s">
        <v>1726</v>
      </c>
      <c r="C391" s="8">
        <v>41619.416666666664</v>
      </c>
      <c r="D391" s="32" t="s">
        <v>52</v>
      </c>
      <c r="E391" s="32" t="s">
        <v>52</v>
      </c>
      <c r="F391" s="32">
        <f>VLOOKUP(E391&amp;WEEKDAY(C391,2),Hoja3!A:B,2,FALSE)*24</f>
        <v>120</v>
      </c>
      <c r="G391" s="59">
        <f t="shared" si="37"/>
        <v>41624.416666666664</v>
      </c>
      <c r="H391" s="59">
        <v>41619.416666666664</v>
      </c>
      <c r="I391" s="8">
        <v>41621.625</v>
      </c>
      <c r="J391" s="8" t="str">
        <f ca="1">IF(I391="",IF(NOW()&gt;G391,"Retrasado","Pendiente"),IF(I391&lt;G391,"Resuelto a Tiempo","Resuelto NO a Tiempo"))</f>
        <v>Resuelto a Tiempo</v>
      </c>
      <c r="K391" t="s">
        <v>1728</v>
      </c>
    </row>
    <row r="392" spans="1:11" x14ac:dyDescent="0.25">
      <c r="A392" s="3" t="s">
        <v>1181</v>
      </c>
      <c r="B392" s="7" t="s">
        <v>1726</v>
      </c>
      <c r="C392" s="4">
        <v>41619.666666666664</v>
      </c>
      <c r="D392" s="35" t="s">
        <v>10</v>
      </c>
      <c r="E392" s="35" t="s">
        <v>10</v>
      </c>
      <c r="F392" s="35">
        <f>VLOOKUP(E392&amp;WEEKDAY(C392,2),Hoja3!A:B,2,FALSE)*24</f>
        <v>24</v>
      </c>
      <c r="G392" s="63">
        <f t="shared" si="37"/>
        <v>41620.666666666664</v>
      </c>
      <c r="H392" s="63">
        <v>41619.666666666664</v>
      </c>
      <c r="I392" s="4">
        <v>41624.475694444445</v>
      </c>
      <c r="J392" s="4" t="s">
        <v>1149</v>
      </c>
      <c r="K392" t="s">
        <v>1141</v>
      </c>
    </row>
    <row r="393" spans="1:11" x14ac:dyDescent="0.25">
      <c r="A393" s="7" t="s">
        <v>1182</v>
      </c>
      <c r="B393" s="7" t="s">
        <v>1726</v>
      </c>
      <c r="C393" s="8">
        <v>41620.375</v>
      </c>
      <c r="D393" s="32" t="s">
        <v>52</v>
      </c>
      <c r="E393" s="32" t="s">
        <v>52</v>
      </c>
      <c r="F393" s="32">
        <f>VLOOKUP(E393&amp;WEEKDAY(C393,2),Hoja3!A:B,2,FALSE)*24</f>
        <v>120</v>
      </c>
      <c r="G393" s="59">
        <f t="shared" si="37"/>
        <v>41625.375</v>
      </c>
      <c r="H393" s="59">
        <v>41620.375</v>
      </c>
      <c r="I393" s="8">
        <v>41624.333333333336</v>
      </c>
      <c r="J393" s="8" t="str">
        <f t="shared" ref="J393:J398" ca="1" si="39">IF(I393="",IF(NOW()&gt;G393,"Retrasado","Pendiente"),IF(I393&lt;G393,"Resuelto a Tiempo","Resuelto NO a Tiempo"))</f>
        <v>Resuelto a Tiempo</v>
      </c>
      <c r="K393" t="s">
        <v>1733</v>
      </c>
    </row>
    <row r="394" spans="1:11" x14ac:dyDescent="0.25">
      <c r="A394" s="7" t="s">
        <v>1183</v>
      </c>
      <c r="B394" s="7" t="s">
        <v>1726</v>
      </c>
      <c r="C394" s="8">
        <v>41621.416666666664</v>
      </c>
      <c r="D394" s="32" t="s">
        <v>10</v>
      </c>
      <c r="E394" s="32" t="s">
        <v>10</v>
      </c>
      <c r="F394" s="32">
        <f>VLOOKUP(E394&amp;WEEKDAY(C394,2),Hoja3!A:B,2,FALSE)*24</f>
        <v>24</v>
      </c>
      <c r="G394" s="59">
        <f t="shared" si="37"/>
        <v>41622.416666666664</v>
      </c>
      <c r="H394" s="59">
        <v>41621.416666666664</v>
      </c>
      <c r="I394" s="8">
        <v>41621.493055555555</v>
      </c>
      <c r="J394" s="8" t="str">
        <f t="shared" ca="1" si="39"/>
        <v>Resuelto a Tiempo</v>
      </c>
      <c r="K394" t="s">
        <v>1739</v>
      </c>
    </row>
    <row r="395" spans="1:11" x14ac:dyDescent="0.25">
      <c r="A395" s="7" t="s">
        <v>1185</v>
      </c>
      <c r="B395" s="7" t="s">
        <v>1726</v>
      </c>
      <c r="C395" s="8">
        <v>41624.333333333336</v>
      </c>
      <c r="D395" s="32" t="s">
        <v>52</v>
      </c>
      <c r="E395" s="32" t="s">
        <v>52</v>
      </c>
      <c r="F395" s="32">
        <f>VLOOKUP(E395&amp;WEEKDAY(C395,2),Hoja3!A:B,2,FALSE)*24</f>
        <v>72</v>
      </c>
      <c r="G395" s="59">
        <f t="shared" si="37"/>
        <v>41627.333333333336</v>
      </c>
      <c r="H395" s="59">
        <v>41624.333333333336</v>
      </c>
      <c r="I395" s="8">
        <v>41626.541666666664</v>
      </c>
      <c r="J395" s="8" t="str">
        <f t="shared" ca="1" si="39"/>
        <v>Resuelto a Tiempo</v>
      </c>
      <c r="K395" t="s">
        <v>1739</v>
      </c>
    </row>
    <row r="396" spans="1:11" x14ac:dyDescent="0.25">
      <c r="A396" s="7" t="s">
        <v>1186</v>
      </c>
      <c r="B396" s="7" t="s">
        <v>1726</v>
      </c>
      <c r="C396" s="8">
        <v>41624.375</v>
      </c>
      <c r="D396" s="32" t="s">
        <v>52</v>
      </c>
      <c r="E396" s="32" t="s">
        <v>52</v>
      </c>
      <c r="F396" s="32">
        <f>VLOOKUP(E396&amp;WEEKDAY(C396,2),Hoja3!A:B,2,FALSE)*24</f>
        <v>72</v>
      </c>
      <c r="G396" s="59">
        <f t="shared" si="37"/>
        <v>41627.375</v>
      </c>
      <c r="H396" s="59">
        <v>41624.333333333336</v>
      </c>
      <c r="I396" s="8">
        <v>41626.604166666664</v>
      </c>
      <c r="J396" s="8" t="str">
        <f t="shared" ca="1" si="39"/>
        <v>Resuelto a Tiempo</v>
      </c>
      <c r="K396" t="s">
        <v>1728</v>
      </c>
    </row>
    <row r="397" spans="1:11" x14ac:dyDescent="0.25">
      <c r="A397" s="7" t="s">
        <v>1187</v>
      </c>
      <c r="B397" s="7" t="s">
        <v>1726</v>
      </c>
      <c r="C397" s="8">
        <v>41624.375</v>
      </c>
      <c r="D397" s="32" t="s">
        <v>52</v>
      </c>
      <c r="E397" s="32" t="s">
        <v>52</v>
      </c>
      <c r="F397" s="32">
        <f>VLOOKUP(E397&amp;WEEKDAY(C397,2),Hoja3!A:B,2,FALSE)*24</f>
        <v>72</v>
      </c>
      <c r="G397" s="59">
        <f t="shared" si="37"/>
        <v>41627.375</v>
      </c>
      <c r="H397" s="59">
        <v>41624.375</v>
      </c>
      <c r="I397" s="8">
        <v>41626.708333333336</v>
      </c>
      <c r="J397" s="8" t="str">
        <f t="shared" ca="1" si="39"/>
        <v>Resuelto a Tiempo</v>
      </c>
      <c r="K397" t="s">
        <v>1728</v>
      </c>
    </row>
    <row r="398" spans="1:11" x14ac:dyDescent="0.25">
      <c r="A398" s="7" t="s">
        <v>1184</v>
      </c>
      <c r="B398" s="7" t="s">
        <v>1726</v>
      </c>
      <c r="C398" s="8">
        <v>41624.333333333336</v>
      </c>
      <c r="D398" s="32" t="s">
        <v>10</v>
      </c>
      <c r="E398" s="32" t="s">
        <v>10</v>
      </c>
      <c r="F398" s="32">
        <f>VLOOKUP(E398&amp;WEEKDAY(C398,2),Hoja3!A:B,2,FALSE)*24</f>
        <v>24</v>
      </c>
      <c r="G398" s="59">
        <f t="shared" si="37"/>
        <v>41625.333333333336</v>
      </c>
      <c r="H398" s="59">
        <v>41624.333333333336</v>
      </c>
      <c r="I398" s="8">
        <v>41624.6875</v>
      </c>
      <c r="J398" s="8" t="str">
        <f t="shared" ca="1" si="39"/>
        <v>Resuelto a Tiempo</v>
      </c>
      <c r="K398" t="s">
        <v>1728</v>
      </c>
    </row>
    <row r="399" spans="1:11" x14ac:dyDescent="0.25">
      <c r="A399" s="3" t="s">
        <v>1188</v>
      </c>
      <c r="B399" s="7" t="s">
        <v>1726</v>
      </c>
      <c r="C399" s="4">
        <v>41624.416666666664</v>
      </c>
      <c r="D399" s="35" t="s">
        <v>10</v>
      </c>
      <c r="E399" s="35" t="s">
        <v>10</v>
      </c>
      <c r="F399" s="35">
        <f>VLOOKUP(E399&amp;WEEKDAY(C399,2),Hoja3!A:B,2,FALSE)*24</f>
        <v>24</v>
      </c>
      <c r="G399" s="63">
        <f t="shared" si="37"/>
        <v>41625.416666666664</v>
      </c>
      <c r="H399" s="63">
        <v>41624.416666666664</v>
      </c>
      <c r="I399" s="4">
        <v>41701.607638888891</v>
      </c>
      <c r="J399" s="4" t="s">
        <v>1113</v>
      </c>
      <c r="K399" t="s">
        <v>1733</v>
      </c>
    </row>
    <row r="400" spans="1:11" x14ac:dyDescent="0.25">
      <c r="A400" s="7" t="s">
        <v>1189</v>
      </c>
      <c r="B400" s="7" t="s">
        <v>1726</v>
      </c>
      <c r="C400" s="8">
        <v>41624.666666666664</v>
      </c>
      <c r="D400" s="32" t="s">
        <v>52</v>
      </c>
      <c r="E400" s="32" t="s">
        <v>52</v>
      </c>
      <c r="F400" s="32">
        <f>VLOOKUP(E400&amp;WEEKDAY(C400,2),Hoja3!A:B,2,FALSE)*24</f>
        <v>72</v>
      </c>
      <c r="G400" s="59">
        <f t="shared" si="37"/>
        <v>41627.666666666664</v>
      </c>
      <c r="H400" s="59">
        <v>41627.458333333336</v>
      </c>
      <c r="I400" s="8">
        <v>41627.645833333336</v>
      </c>
      <c r="J400" s="8" t="str">
        <f ca="1">IF(I400="",IF(NOW()&gt;G400,"Retrasado","Pendiente"),IF(I400&lt;G400,"Resuelto a Tiempo","Resuelto NO a Tiempo"))</f>
        <v>Resuelto a Tiempo</v>
      </c>
      <c r="K400" t="s">
        <v>1732</v>
      </c>
    </row>
    <row r="401" spans="1:11" x14ac:dyDescent="0.25">
      <c r="A401" s="3" t="s">
        <v>1190</v>
      </c>
      <c r="B401" s="7" t="s">
        <v>1726</v>
      </c>
      <c r="C401" s="4">
        <v>41624.479166666664</v>
      </c>
      <c r="D401" s="35" t="s">
        <v>10</v>
      </c>
      <c r="E401" s="35" t="s">
        <v>52</v>
      </c>
      <c r="F401" s="35">
        <f>VLOOKUP(E401&amp;WEEKDAY(C401,2),Hoja3!A:B,2,FALSE)*24</f>
        <v>72</v>
      </c>
      <c r="G401" s="63">
        <f t="shared" si="37"/>
        <v>41627.479166666664</v>
      </c>
      <c r="H401" s="63">
        <v>41624.479166666664</v>
      </c>
      <c r="I401" s="4">
        <v>41694.5</v>
      </c>
      <c r="J401" s="4" t="s">
        <v>1113</v>
      </c>
      <c r="K401" t="s">
        <v>1735</v>
      </c>
    </row>
    <row r="402" spans="1:11" x14ac:dyDescent="0.25">
      <c r="A402" s="7" t="s">
        <v>1191</v>
      </c>
      <c r="B402" s="7" t="s">
        <v>1726</v>
      </c>
      <c r="C402" s="8">
        <v>41624.604166666664</v>
      </c>
      <c r="D402" s="32" t="s">
        <v>15</v>
      </c>
      <c r="E402" s="32" t="s">
        <v>52</v>
      </c>
      <c r="F402" s="32">
        <f>VLOOKUP(E402&amp;WEEKDAY(C402,2),Hoja3!A:B,2,FALSE)*24</f>
        <v>72</v>
      </c>
      <c r="G402" s="59">
        <f t="shared" si="37"/>
        <v>41627.604166666664</v>
      </c>
      <c r="H402" s="59">
        <v>41624.604166666664</v>
      </c>
      <c r="I402" s="8">
        <v>41626.708333333336</v>
      </c>
      <c r="J402" s="8" t="str">
        <f ca="1">IF(I402="",IF(NOW()&gt;G402,"Retrasado","Pendiente"),IF(I402&lt;G402,"Resuelto a Tiempo","Resuelto NO a Tiempo"))</f>
        <v>Resuelto a Tiempo</v>
      </c>
      <c r="K402" t="s">
        <v>1733</v>
      </c>
    </row>
    <row r="403" spans="1:11" x14ac:dyDescent="0.25">
      <c r="A403" s="7" t="s">
        <v>1192</v>
      </c>
      <c r="B403" s="7" t="s">
        <v>1726</v>
      </c>
      <c r="C403" s="8">
        <v>41624.666666666664</v>
      </c>
      <c r="D403" s="32" t="s">
        <v>15</v>
      </c>
      <c r="E403" s="32" t="s">
        <v>52</v>
      </c>
      <c r="F403" s="32">
        <f>VLOOKUP(E403&amp;WEEKDAY(C403,2),Hoja3!A:B,2,FALSE)*24</f>
        <v>72</v>
      </c>
      <c r="G403" s="59">
        <f t="shared" si="37"/>
        <v>41627.666666666664</v>
      </c>
      <c r="H403" s="59">
        <v>41624.666666666664</v>
      </c>
      <c r="I403" s="8">
        <v>41626.75</v>
      </c>
      <c r="J403" s="8" t="str">
        <f ca="1">IF(I403="",IF(NOW()&gt;G403,"Retrasado","Pendiente"),IF(I403&lt;G403,"Resuelto a Tiempo","Resuelto NO a Tiempo"))</f>
        <v>Resuelto a Tiempo</v>
      </c>
      <c r="K403" t="s">
        <v>1728</v>
      </c>
    </row>
    <row r="404" spans="1:11" x14ac:dyDescent="0.25">
      <c r="A404" s="3" t="s">
        <v>1193</v>
      </c>
      <c r="B404" s="7" t="s">
        <v>1726</v>
      </c>
      <c r="C404" s="4">
        <v>41625.458333333336</v>
      </c>
      <c r="D404" s="35" t="s">
        <v>10</v>
      </c>
      <c r="E404" s="35" t="s">
        <v>10</v>
      </c>
      <c r="F404" s="35">
        <f>VLOOKUP(E404&amp;WEEKDAY(C404,2),Hoja3!A:B,2,FALSE)*24</f>
        <v>24</v>
      </c>
      <c r="G404" s="63">
        <f t="shared" si="37"/>
        <v>41626.458333333336</v>
      </c>
      <c r="H404" s="63">
        <v>41625.458333333336</v>
      </c>
      <c r="I404" s="4">
        <v>41695.479166666664</v>
      </c>
      <c r="J404" s="4" t="s">
        <v>1113</v>
      </c>
      <c r="K404" t="s">
        <v>1739</v>
      </c>
    </row>
    <row r="405" spans="1:11" x14ac:dyDescent="0.25">
      <c r="A405" s="7" t="s">
        <v>1195</v>
      </c>
      <c r="B405" s="7" t="s">
        <v>1726</v>
      </c>
      <c r="C405" s="8">
        <v>41625.458333333336</v>
      </c>
      <c r="D405" s="32" t="s">
        <v>15</v>
      </c>
      <c r="E405" s="32" t="s">
        <v>52</v>
      </c>
      <c r="F405" s="32">
        <f>VLOOKUP(E405&amp;WEEKDAY(C405,2),Hoja3!A:B,2,FALSE)*24</f>
        <v>72</v>
      </c>
      <c r="G405" s="59">
        <f t="shared" si="37"/>
        <v>41628.458333333336</v>
      </c>
      <c r="H405" s="59">
        <v>41625.458333333336</v>
      </c>
      <c r="I405" s="8">
        <v>41627.645833333336</v>
      </c>
      <c r="J405" s="8" t="str">
        <f t="shared" ref="J405:J413" ca="1" si="40">IF(I405="",IF(NOW()&gt;G405,"Retrasado","Pendiente"),IF(I405&lt;G405,"Resuelto a Tiempo","Resuelto NO a Tiempo"))</f>
        <v>Resuelto a Tiempo</v>
      </c>
      <c r="K405" t="s">
        <v>1741</v>
      </c>
    </row>
    <row r="406" spans="1:11" x14ac:dyDescent="0.25">
      <c r="A406" s="7" t="s">
        <v>1194</v>
      </c>
      <c r="B406" s="7" t="s">
        <v>1726</v>
      </c>
      <c r="C406" s="8">
        <v>41625.458333333336</v>
      </c>
      <c r="D406" s="32" t="s">
        <v>10</v>
      </c>
      <c r="E406" s="32" t="s">
        <v>10</v>
      </c>
      <c r="F406" s="32">
        <f>VLOOKUP(E406&amp;WEEKDAY(C406,2),Hoja3!A:B,2,FALSE)*24</f>
        <v>24</v>
      </c>
      <c r="G406" s="59">
        <f t="shared" si="37"/>
        <v>41626.458333333336</v>
      </c>
      <c r="H406" s="59">
        <v>41625.458333333336</v>
      </c>
      <c r="I406" s="8">
        <v>41626.4375</v>
      </c>
      <c r="J406" s="8" t="str">
        <f t="shared" ca="1" si="40"/>
        <v>Resuelto a Tiempo</v>
      </c>
      <c r="K406" t="s">
        <v>1138</v>
      </c>
    </row>
    <row r="407" spans="1:11" x14ac:dyDescent="0.25">
      <c r="A407" s="7" t="s">
        <v>1197</v>
      </c>
      <c r="B407" s="7" t="s">
        <v>1726</v>
      </c>
      <c r="C407" s="8">
        <v>41625.458333333336</v>
      </c>
      <c r="D407" s="32" t="s">
        <v>15</v>
      </c>
      <c r="E407" s="32" t="s">
        <v>52</v>
      </c>
      <c r="F407" s="32">
        <f>VLOOKUP(E407&amp;WEEKDAY(C407,2),Hoja3!A:B,2,FALSE)*24</f>
        <v>72</v>
      </c>
      <c r="G407" s="59">
        <f t="shared" si="37"/>
        <v>41628.458333333336</v>
      </c>
      <c r="H407" s="59">
        <v>41625.458333333336</v>
      </c>
      <c r="I407" s="8">
        <v>41625.645833333336</v>
      </c>
      <c r="J407" s="8" t="str">
        <f t="shared" ca="1" si="40"/>
        <v>Resuelto a Tiempo</v>
      </c>
      <c r="K407" t="s">
        <v>1734</v>
      </c>
    </row>
    <row r="408" spans="1:11" x14ac:dyDescent="0.25">
      <c r="A408" s="7" t="s">
        <v>1196</v>
      </c>
      <c r="B408" s="7" t="s">
        <v>1726</v>
      </c>
      <c r="C408" s="8">
        <v>41625.458333333336</v>
      </c>
      <c r="D408" s="32" t="s">
        <v>52</v>
      </c>
      <c r="E408" s="32" t="s">
        <v>52</v>
      </c>
      <c r="F408" s="32">
        <f>VLOOKUP(E408&amp;WEEKDAY(C408,2),Hoja3!A:B,2,FALSE)*24</f>
        <v>72</v>
      </c>
      <c r="G408" s="59">
        <f t="shared" si="37"/>
        <v>41628.458333333336</v>
      </c>
      <c r="H408" s="59">
        <v>41625.458333333336</v>
      </c>
      <c r="I408" s="8">
        <v>41324.666666666664</v>
      </c>
      <c r="J408" s="8" t="str">
        <f t="shared" ca="1" si="40"/>
        <v>Resuelto a Tiempo</v>
      </c>
      <c r="K408" t="s">
        <v>1728</v>
      </c>
    </row>
    <row r="409" spans="1:11" x14ac:dyDescent="0.25">
      <c r="A409" s="7" t="s">
        <v>1199</v>
      </c>
      <c r="B409" s="7" t="s">
        <v>1726</v>
      </c>
      <c r="C409" s="8">
        <v>41625.541666666664</v>
      </c>
      <c r="D409" s="32" t="s">
        <v>52</v>
      </c>
      <c r="E409" s="32" t="s">
        <v>52</v>
      </c>
      <c r="F409" s="32">
        <f>VLOOKUP(E409&amp;WEEKDAY(C409,2),Hoja3!A:B,2,FALSE)*24</f>
        <v>72</v>
      </c>
      <c r="G409" s="59">
        <f t="shared" si="37"/>
        <v>41628.541666666664</v>
      </c>
      <c r="H409" s="59">
        <v>41625.541666666664</v>
      </c>
      <c r="I409" s="8">
        <v>41628.46875</v>
      </c>
      <c r="J409" s="8" t="str">
        <f t="shared" ca="1" si="40"/>
        <v>Resuelto a Tiempo</v>
      </c>
      <c r="K409" t="s">
        <v>1141</v>
      </c>
    </row>
    <row r="410" spans="1:11" x14ac:dyDescent="0.25">
      <c r="A410" s="7" t="s">
        <v>1198</v>
      </c>
      <c r="B410" s="7" t="s">
        <v>1726</v>
      </c>
      <c r="C410" s="8">
        <v>41625.541666666664</v>
      </c>
      <c r="D410" s="32" t="s">
        <v>52</v>
      </c>
      <c r="E410" s="32" t="s">
        <v>52</v>
      </c>
      <c r="F410" s="32">
        <f>VLOOKUP(E410&amp;WEEKDAY(C410,2),Hoja3!A:B,2,FALSE)*24</f>
        <v>72</v>
      </c>
      <c r="G410" s="59">
        <f t="shared" si="37"/>
        <v>41628.541666666664</v>
      </c>
      <c r="H410" s="59">
        <v>41625.541666666664</v>
      </c>
      <c r="I410" s="8">
        <v>41628.458333333336</v>
      </c>
      <c r="J410" s="8" t="str">
        <f t="shared" ca="1" si="40"/>
        <v>Resuelto a Tiempo</v>
      </c>
      <c r="K410" t="s">
        <v>1728</v>
      </c>
    </row>
    <row r="411" spans="1:11" x14ac:dyDescent="0.25">
      <c r="A411" s="7" t="s">
        <v>1200</v>
      </c>
      <c r="B411" s="7" t="s">
        <v>1726</v>
      </c>
      <c r="C411" s="8">
        <v>41625.583333333336</v>
      </c>
      <c r="D411" s="32" t="s">
        <v>52</v>
      </c>
      <c r="E411" s="32" t="s">
        <v>52</v>
      </c>
      <c r="F411" s="32">
        <f>VLOOKUP(E411&amp;WEEKDAY(C411,2),Hoja3!A:B,2,FALSE)*24</f>
        <v>72</v>
      </c>
      <c r="G411" s="59">
        <f t="shared" si="37"/>
        <v>41628.583333333336</v>
      </c>
      <c r="H411" s="59">
        <v>41625.583333333336</v>
      </c>
      <c r="I411" s="8">
        <v>41626.729166666664</v>
      </c>
      <c r="J411" s="8" t="str">
        <f t="shared" ca="1" si="40"/>
        <v>Resuelto a Tiempo</v>
      </c>
      <c r="K411" t="s">
        <v>1728</v>
      </c>
    </row>
    <row r="412" spans="1:11" x14ac:dyDescent="0.25">
      <c r="A412" s="7" t="s">
        <v>1201</v>
      </c>
      <c r="B412" s="7" t="s">
        <v>1726</v>
      </c>
      <c r="C412" s="8">
        <v>41625.625</v>
      </c>
      <c r="D412" s="32" t="s">
        <v>15</v>
      </c>
      <c r="E412" s="32" t="s">
        <v>52</v>
      </c>
      <c r="F412" s="32">
        <f>VLOOKUP(E412&amp;WEEKDAY(C412,2),Hoja3!A:B,2,FALSE)*24</f>
        <v>72</v>
      </c>
      <c r="G412" s="59">
        <f t="shared" si="37"/>
        <v>41628.625</v>
      </c>
      <c r="H412" s="59">
        <v>41625.625</v>
      </c>
      <c r="I412" s="8">
        <v>41625.686111111114</v>
      </c>
      <c r="J412" s="8" t="str">
        <f t="shared" ca="1" si="40"/>
        <v>Resuelto a Tiempo</v>
      </c>
      <c r="K412" t="s">
        <v>1728</v>
      </c>
    </row>
    <row r="413" spans="1:11" x14ac:dyDescent="0.25">
      <c r="A413" s="7" t="s">
        <v>1202</v>
      </c>
      <c r="B413" s="7" t="s">
        <v>1726</v>
      </c>
      <c r="C413" s="8">
        <v>41625.625</v>
      </c>
      <c r="D413" s="32" t="s">
        <v>52</v>
      </c>
      <c r="E413" s="32" t="s">
        <v>52</v>
      </c>
      <c r="F413" s="32">
        <f>VLOOKUP(E413&amp;WEEKDAY(C413,2),Hoja3!A:B,2,FALSE)*24</f>
        <v>72</v>
      </c>
      <c r="G413" s="59">
        <f t="shared" si="37"/>
        <v>41628.625</v>
      </c>
      <c r="H413" s="59">
        <v>41625.625</v>
      </c>
      <c r="I413" s="8">
        <v>41628.4375</v>
      </c>
      <c r="J413" s="8" t="str">
        <f t="shared" ca="1" si="40"/>
        <v>Resuelto a Tiempo</v>
      </c>
      <c r="K413" t="s">
        <v>1728</v>
      </c>
    </row>
    <row r="414" spans="1:11" x14ac:dyDescent="0.25">
      <c r="A414" s="3" t="s">
        <v>1204</v>
      </c>
      <c r="B414" s="7" t="s">
        <v>1726</v>
      </c>
      <c r="C414" s="4">
        <v>41625.604166666664</v>
      </c>
      <c r="D414" s="35" t="s">
        <v>15</v>
      </c>
      <c r="E414" s="35" t="s">
        <v>15</v>
      </c>
      <c r="F414" s="35">
        <f>VLOOKUP(E414&amp;WEEKDAY(C414,2),Hoja3!A:B,2,FALSE)*24</f>
        <v>4</v>
      </c>
      <c r="G414" s="63">
        <f t="shared" si="37"/>
        <v>41625.770833333328</v>
      </c>
      <c r="H414" s="63">
        <v>41625.694444444445</v>
      </c>
      <c r="I414" s="4">
        <v>41694.416666666664</v>
      </c>
      <c r="J414" s="4" t="s">
        <v>1113</v>
      </c>
      <c r="K414" t="s">
        <v>1141</v>
      </c>
    </row>
    <row r="415" spans="1:11" x14ac:dyDescent="0.25">
      <c r="A415" s="7" t="s">
        <v>1203</v>
      </c>
      <c r="B415" s="7" t="s">
        <v>1726</v>
      </c>
      <c r="C415" s="8">
        <v>41626.5</v>
      </c>
      <c r="D415" s="32" t="s">
        <v>10</v>
      </c>
      <c r="E415" s="32" t="s">
        <v>10</v>
      </c>
      <c r="F415" s="32">
        <f>VLOOKUP(E415&amp;WEEKDAY(C415,2),Hoja3!A:B,2,FALSE)*24</f>
        <v>24</v>
      </c>
      <c r="G415" s="59">
        <f t="shared" si="37"/>
        <v>41627.5</v>
      </c>
      <c r="H415" s="59">
        <v>41626.5</v>
      </c>
      <c r="I415" s="8">
        <v>41627.46875</v>
      </c>
      <c r="J415" s="8" t="str">
        <f ca="1">IF(I415="",IF(NOW()&gt;G415,"Retrasado","Pendiente"),IF(I415&lt;G415,"Resuelto a Tiempo","Resuelto NO a Tiempo"))</f>
        <v>Resuelto a Tiempo</v>
      </c>
      <c r="K415" t="s">
        <v>1732</v>
      </c>
    </row>
    <row r="416" spans="1:11" x14ac:dyDescent="0.25">
      <c r="A416" s="3" t="s">
        <v>1206</v>
      </c>
      <c r="B416" s="7" t="s">
        <v>1726</v>
      </c>
      <c r="C416" s="4">
        <v>41626.645833333336</v>
      </c>
      <c r="D416" s="35" t="s">
        <v>15</v>
      </c>
      <c r="E416" s="35" t="s">
        <v>10</v>
      </c>
      <c r="F416" s="35">
        <f>VLOOKUP(E416&amp;WEEKDAY(C416,2),Hoja3!A:B,2,FALSE)*24</f>
        <v>24</v>
      </c>
      <c r="G416" s="63">
        <f t="shared" si="37"/>
        <v>41627.645833333336</v>
      </c>
      <c r="H416" s="63">
        <v>41626.8125</v>
      </c>
      <c r="I416" s="4">
        <v>41688.447916666664</v>
      </c>
      <c r="J416" s="4" t="s">
        <v>1113</v>
      </c>
      <c r="K416" t="s">
        <v>1739</v>
      </c>
    </row>
    <row r="417" spans="1:11" x14ac:dyDescent="0.25">
      <c r="A417" s="3" t="s">
        <v>1205</v>
      </c>
      <c r="B417" s="7" t="s">
        <v>1726</v>
      </c>
      <c r="C417" s="4">
        <v>41626.5625</v>
      </c>
      <c r="D417" s="35" t="s">
        <v>15</v>
      </c>
      <c r="E417" s="35" t="s">
        <v>52</v>
      </c>
      <c r="F417" s="35">
        <f>VLOOKUP(E417&amp;WEEKDAY(C417,2),Hoja3!A:B,2,FALSE)*24</f>
        <v>120</v>
      </c>
      <c r="G417" s="63">
        <f t="shared" si="37"/>
        <v>41631.5625</v>
      </c>
      <c r="H417" s="63">
        <v>41626.5625</v>
      </c>
      <c r="I417" s="4">
        <v>41632.458333333336</v>
      </c>
      <c r="J417" s="4" t="s">
        <v>975</v>
      </c>
      <c r="K417" t="s">
        <v>1138</v>
      </c>
    </row>
    <row r="418" spans="1:11" x14ac:dyDescent="0.25">
      <c r="A418" s="7" t="s">
        <v>1207</v>
      </c>
      <c r="B418" s="7" t="s">
        <v>1726</v>
      </c>
      <c r="C418" s="8">
        <v>41627.333333333336</v>
      </c>
      <c r="D418" s="32" t="s">
        <v>52</v>
      </c>
      <c r="E418" s="32" t="s">
        <v>52</v>
      </c>
      <c r="F418" s="32">
        <f>VLOOKUP(E418&amp;WEEKDAY(C418,2),Hoja3!A:B,2,FALSE)*24</f>
        <v>120</v>
      </c>
      <c r="G418" s="59">
        <f t="shared" ref="G418:G481" si="41">C418+F418/24</f>
        <v>41632.333333333336</v>
      </c>
      <c r="H418" s="59">
        <v>41627.333333333336</v>
      </c>
      <c r="I418" s="8">
        <v>41628.479166666664</v>
      </c>
      <c r="J418" s="8" t="str">
        <f t="shared" ref="J418:J430" ca="1" si="42">IF(I418="",IF(NOW()&gt;G418,"Retrasado","Pendiente"),IF(I418&lt;G418,"Resuelto a Tiempo","Resuelto NO a Tiempo"))</f>
        <v>Resuelto a Tiempo</v>
      </c>
      <c r="K418" t="s">
        <v>1138</v>
      </c>
    </row>
    <row r="419" spans="1:11" x14ac:dyDescent="0.25">
      <c r="A419" s="7" t="s">
        <v>1208</v>
      </c>
      <c r="B419" s="7" t="s">
        <v>1726</v>
      </c>
      <c r="C419" s="8">
        <v>41627.416666666664</v>
      </c>
      <c r="D419" s="32" t="s">
        <v>10</v>
      </c>
      <c r="E419" s="32" t="s">
        <v>52</v>
      </c>
      <c r="F419" s="32">
        <f>VLOOKUP(E419&amp;WEEKDAY(C419,2),Hoja3!A:B,2,FALSE)*24</f>
        <v>120</v>
      </c>
      <c r="G419" s="59">
        <f t="shared" si="41"/>
        <v>41632.416666666664</v>
      </c>
      <c r="H419" s="59">
        <v>41627.416666666664</v>
      </c>
      <c r="I419" s="8">
        <v>41628.690972222219</v>
      </c>
      <c r="J419" s="8" t="str">
        <f t="shared" ca="1" si="42"/>
        <v>Resuelto a Tiempo</v>
      </c>
      <c r="K419" t="s">
        <v>1141</v>
      </c>
    </row>
    <row r="420" spans="1:11" x14ac:dyDescent="0.25">
      <c r="A420" s="7" t="s">
        <v>1209</v>
      </c>
      <c r="B420" s="7" t="s">
        <v>1726</v>
      </c>
      <c r="C420" s="8">
        <v>41627.416666666664</v>
      </c>
      <c r="D420" s="32" t="s">
        <v>52</v>
      </c>
      <c r="E420" s="32" t="s">
        <v>52</v>
      </c>
      <c r="F420" s="32">
        <f>VLOOKUP(E420&amp;WEEKDAY(C420,2),Hoja3!A:B,2,FALSE)*24</f>
        <v>120</v>
      </c>
      <c r="G420" s="59">
        <f t="shared" si="41"/>
        <v>41632.416666666664</v>
      </c>
      <c r="H420" s="59">
        <v>41627.416666666664</v>
      </c>
      <c r="I420" s="8">
        <v>41628.489583333336</v>
      </c>
      <c r="J420" s="8" t="str">
        <f t="shared" ca="1" si="42"/>
        <v>Resuelto a Tiempo</v>
      </c>
      <c r="K420" t="s">
        <v>1728</v>
      </c>
    </row>
    <row r="421" spans="1:11" x14ac:dyDescent="0.25">
      <c r="A421" s="7" t="s">
        <v>1210</v>
      </c>
      <c r="B421" s="7" t="s">
        <v>1726</v>
      </c>
      <c r="C421" s="8">
        <v>41627.416666666664</v>
      </c>
      <c r="D421" s="32" t="s">
        <v>52</v>
      </c>
      <c r="E421" s="32" t="s">
        <v>52</v>
      </c>
      <c r="F421" s="32">
        <f>VLOOKUP(E421&amp;WEEKDAY(C421,2),Hoja3!A:B,2,FALSE)*24</f>
        <v>120</v>
      </c>
      <c r="G421" s="59">
        <f t="shared" si="41"/>
        <v>41632.416666666664</v>
      </c>
      <c r="H421" s="59">
        <v>41627.416666666664</v>
      </c>
      <c r="I421" s="8">
        <v>41628.493055555555</v>
      </c>
      <c r="J421" s="8" t="str">
        <f t="shared" ca="1" si="42"/>
        <v>Resuelto a Tiempo</v>
      </c>
      <c r="K421" t="s">
        <v>1138</v>
      </c>
    </row>
    <row r="422" spans="1:11" x14ac:dyDescent="0.25">
      <c r="A422" s="7" t="s">
        <v>1211</v>
      </c>
      <c r="B422" s="7" t="s">
        <v>1726</v>
      </c>
      <c r="C422" s="8">
        <v>41627.416666666664</v>
      </c>
      <c r="D422" s="32" t="s">
        <v>52</v>
      </c>
      <c r="E422" s="32" t="s">
        <v>52</v>
      </c>
      <c r="F422" s="32">
        <f>VLOOKUP(E422&amp;WEEKDAY(C422,2),Hoja3!A:B,2,FALSE)*24</f>
        <v>120</v>
      </c>
      <c r="G422" s="59">
        <f t="shared" si="41"/>
        <v>41632.416666666664</v>
      </c>
      <c r="H422" s="59">
        <v>41627.416666666664</v>
      </c>
      <c r="I422" s="8">
        <v>41628.763888888891</v>
      </c>
      <c r="J422" s="8" t="str">
        <f t="shared" ca="1" si="42"/>
        <v>Resuelto a Tiempo</v>
      </c>
      <c r="K422" t="s">
        <v>1728</v>
      </c>
    </row>
    <row r="423" spans="1:11" x14ac:dyDescent="0.25">
      <c r="A423" s="7" t="s">
        <v>1212</v>
      </c>
      <c r="B423" s="7" t="s">
        <v>1726</v>
      </c>
      <c r="C423" s="8">
        <v>41627.458333333336</v>
      </c>
      <c r="D423" s="32" t="s">
        <v>52</v>
      </c>
      <c r="E423" s="32" t="s">
        <v>52</v>
      </c>
      <c r="F423" s="32">
        <f>VLOOKUP(E423&amp;WEEKDAY(C423,2),Hoja3!A:B,2,FALSE)*24</f>
        <v>120</v>
      </c>
      <c r="G423" s="59">
        <f t="shared" si="41"/>
        <v>41632.458333333336</v>
      </c>
      <c r="H423" s="59">
        <v>41627.458333333336</v>
      </c>
      <c r="I423" s="8">
        <v>41628.604166666664</v>
      </c>
      <c r="J423" s="8" t="str">
        <f t="shared" ca="1" si="42"/>
        <v>Resuelto a Tiempo</v>
      </c>
      <c r="K423" t="s">
        <v>1728</v>
      </c>
    </row>
    <row r="424" spans="1:11" x14ac:dyDescent="0.25">
      <c r="A424" s="7" t="s">
        <v>1213</v>
      </c>
      <c r="B424" s="7" t="s">
        <v>1726</v>
      </c>
      <c r="C424" s="8">
        <v>41628.541666666664</v>
      </c>
      <c r="D424" s="32" t="s">
        <v>52</v>
      </c>
      <c r="E424" s="32" t="s">
        <v>52</v>
      </c>
      <c r="F424" s="32">
        <f>VLOOKUP(E424&amp;WEEKDAY(C424,2),Hoja3!A:B,2,FALSE)*24</f>
        <v>120</v>
      </c>
      <c r="G424" s="59">
        <f t="shared" si="41"/>
        <v>41633.541666666664</v>
      </c>
      <c r="H424" s="59">
        <v>41628.458333333336</v>
      </c>
      <c r="I424" s="8">
        <v>41628.614583333336</v>
      </c>
      <c r="J424" s="8" t="str">
        <f t="shared" ca="1" si="42"/>
        <v>Resuelto a Tiempo</v>
      </c>
      <c r="K424" t="s">
        <v>1728</v>
      </c>
    </row>
    <row r="425" spans="1:11" x14ac:dyDescent="0.25">
      <c r="A425" s="7" t="s">
        <v>1214</v>
      </c>
      <c r="B425" s="7" t="s">
        <v>1726</v>
      </c>
      <c r="C425" s="8">
        <v>41628.541666666664</v>
      </c>
      <c r="D425" s="32" t="s">
        <v>52</v>
      </c>
      <c r="E425" s="32" t="s">
        <v>52</v>
      </c>
      <c r="F425" s="32">
        <f>VLOOKUP(E425&amp;WEEKDAY(C425,2),Hoja3!A:B,2,FALSE)*24</f>
        <v>120</v>
      </c>
      <c r="G425" s="59">
        <f t="shared" si="41"/>
        <v>41633.541666666664</v>
      </c>
      <c r="H425" s="59">
        <v>41628.458333333336</v>
      </c>
      <c r="I425" s="8">
        <v>41628.770833333336</v>
      </c>
      <c r="J425" s="8" t="str">
        <f t="shared" ca="1" si="42"/>
        <v>Resuelto a Tiempo</v>
      </c>
      <c r="K425" t="s">
        <v>1728</v>
      </c>
    </row>
    <row r="426" spans="1:11" x14ac:dyDescent="0.25">
      <c r="A426" s="7" t="s">
        <v>1215</v>
      </c>
      <c r="B426" s="7" t="s">
        <v>1726</v>
      </c>
      <c r="C426" s="8">
        <v>41628.625</v>
      </c>
      <c r="D426" s="32" t="s">
        <v>10</v>
      </c>
      <c r="E426" s="32" t="s">
        <v>10</v>
      </c>
      <c r="F426" s="32">
        <f>VLOOKUP(E426&amp;WEEKDAY(C426,2),Hoja3!A:B,2,FALSE)*24</f>
        <v>24</v>
      </c>
      <c r="G426" s="59">
        <f t="shared" si="41"/>
        <v>41629.625</v>
      </c>
      <c r="H426" s="59">
        <v>41628.625</v>
      </c>
      <c r="I426" s="8">
        <v>41628.625</v>
      </c>
      <c r="J426" s="8" t="str">
        <f t="shared" ca="1" si="42"/>
        <v>Resuelto a Tiempo</v>
      </c>
      <c r="K426" t="s">
        <v>1728</v>
      </c>
    </row>
    <row r="427" spans="1:11" x14ac:dyDescent="0.25">
      <c r="A427" s="7" t="s">
        <v>1219</v>
      </c>
      <c r="B427" s="7" t="s">
        <v>1726</v>
      </c>
      <c r="C427" s="8">
        <v>41641.416666666664</v>
      </c>
      <c r="D427" s="32" t="s">
        <v>52</v>
      </c>
      <c r="E427" s="32" t="s">
        <v>52</v>
      </c>
      <c r="F427" s="32">
        <f>VLOOKUP(E427&amp;WEEKDAY(C427,2),Hoja3!A:B,2,FALSE)*24</f>
        <v>120</v>
      </c>
      <c r="G427" s="59">
        <f t="shared" si="41"/>
        <v>41646.416666666664</v>
      </c>
      <c r="H427" s="59">
        <v>41672.416666666664</v>
      </c>
      <c r="I427" s="8">
        <v>41277.458333333336</v>
      </c>
      <c r="J427" s="8" t="str">
        <f t="shared" ca="1" si="42"/>
        <v>Resuelto a Tiempo</v>
      </c>
      <c r="K427" t="s">
        <v>1728</v>
      </c>
    </row>
    <row r="428" spans="1:11" x14ac:dyDescent="0.25">
      <c r="A428" s="7" t="s">
        <v>1216</v>
      </c>
      <c r="B428" s="7" t="s">
        <v>1726</v>
      </c>
      <c r="C428" s="8">
        <v>41634.666666666664</v>
      </c>
      <c r="D428" s="32" t="s">
        <v>10</v>
      </c>
      <c r="E428" s="32" t="s">
        <v>10</v>
      </c>
      <c r="F428" s="32">
        <f>VLOOKUP(E428&amp;WEEKDAY(C428,2),Hoja3!A:B,2,FALSE)*24</f>
        <v>24</v>
      </c>
      <c r="G428" s="59">
        <f t="shared" si="41"/>
        <v>41635.666666666664</v>
      </c>
      <c r="H428" s="59">
        <v>41634.666666666664</v>
      </c>
      <c r="I428" s="8">
        <v>41635.458333333336</v>
      </c>
      <c r="J428" s="8" t="str">
        <f t="shared" ca="1" si="42"/>
        <v>Resuelto a Tiempo</v>
      </c>
      <c r="K428" t="s">
        <v>1739</v>
      </c>
    </row>
    <row r="429" spans="1:11" x14ac:dyDescent="0.25">
      <c r="A429" s="15" t="s">
        <v>1217</v>
      </c>
      <c r="B429" s="7" t="s">
        <v>1726</v>
      </c>
      <c r="C429" s="8">
        <v>41635.625</v>
      </c>
      <c r="D429" s="32" t="s">
        <v>15</v>
      </c>
      <c r="E429" s="32" t="s">
        <v>52</v>
      </c>
      <c r="F429" s="32">
        <f>VLOOKUP(E429&amp;WEEKDAY(C429,2),Hoja3!A:B,2,FALSE)*24</f>
        <v>120</v>
      </c>
      <c r="G429" s="59">
        <f t="shared" si="41"/>
        <v>41640.625</v>
      </c>
      <c r="H429" s="59">
        <v>41635.666666608799</v>
      </c>
      <c r="I429" s="8">
        <v>41638.479166666664</v>
      </c>
      <c r="J429" s="8" t="str">
        <f t="shared" ca="1" si="42"/>
        <v>Resuelto a Tiempo</v>
      </c>
      <c r="K429" t="s">
        <v>1739</v>
      </c>
    </row>
    <row r="430" spans="1:11" x14ac:dyDescent="0.25">
      <c r="A430" s="7" t="s">
        <v>1220</v>
      </c>
      <c r="B430" s="7" t="s">
        <v>1726</v>
      </c>
      <c r="C430" s="8">
        <v>41642.583333333336</v>
      </c>
      <c r="D430" s="32" t="s">
        <v>10</v>
      </c>
      <c r="E430" s="32" t="s">
        <v>10</v>
      </c>
      <c r="F430" s="32">
        <f>VLOOKUP(E430&amp;WEEKDAY(C430,2),Hoja3!A:B,2,FALSE)*24</f>
        <v>24</v>
      </c>
      <c r="G430" s="59">
        <f t="shared" si="41"/>
        <v>41643.583333333336</v>
      </c>
      <c r="H430" s="59">
        <v>41642.583333333336</v>
      </c>
      <c r="I430" s="8">
        <v>41642.625</v>
      </c>
      <c r="J430" s="8" t="str">
        <f t="shared" ca="1" si="42"/>
        <v>Resuelto a Tiempo</v>
      </c>
      <c r="K430" t="s">
        <v>1735</v>
      </c>
    </row>
    <row r="431" spans="1:11" x14ac:dyDescent="0.25">
      <c r="A431" s="7" t="s">
        <v>1221</v>
      </c>
      <c r="B431" s="7" t="s">
        <v>1726</v>
      </c>
      <c r="C431" s="8">
        <v>41645.444444444445</v>
      </c>
      <c r="D431" s="32" t="s">
        <v>10</v>
      </c>
      <c r="E431" s="32" t="s">
        <v>10</v>
      </c>
      <c r="F431" s="32">
        <f>VLOOKUP(E431&amp;WEEKDAY(C431,2),Hoja3!A:B,2,FALSE)*24</f>
        <v>24</v>
      </c>
      <c r="G431" s="59">
        <f t="shared" si="41"/>
        <v>41646.444444444445</v>
      </c>
      <c r="H431" s="59">
        <v>41645.493055555555</v>
      </c>
      <c r="I431" s="8">
        <v>41645.520833333336</v>
      </c>
      <c r="J431" s="8" t="s">
        <v>975</v>
      </c>
      <c r="K431" t="s">
        <v>1138</v>
      </c>
    </row>
    <row r="432" spans="1:11" x14ac:dyDescent="0.25">
      <c r="A432" s="7" t="s">
        <v>1222</v>
      </c>
      <c r="B432" s="7" t="s">
        <v>1726</v>
      </c>
      <c r="C432" s="8">
        <v>41645.645833333336</v>
      </c>
      <c r="D432" s="32" t="s">
        <v>52</v>
      </c>
      <c r="E432" s="32" t="s">
        <v>52</v>
      </c>
      <c r="F432" s="32">
        <f>VLOOKUP(E432&amp;WEEKDAY(C432,2),Hoja3!A:B,2,FALSE)*24</f>
        <v>72</v>
      </c>
      <c r="G432" s="59">
        <f t="shared" si="41"/>
        <v>41648.645833333336</v>
      </c>
      <c r="H432" s="59">
        <v>41645.666666666664</v>
      </c>
      <c r="I432" s="8">
        <v>41645.704861111109</v>
      </c>
      <c r="J432" s="8" t="str">
        <f ca="1">IF(I432="",IF(NOW()&gt;G432,"Retrasado","Pendiente"),IF(I432&lt;G432,"Resuelto a Tiempo","Resuelto NO a Tiempo"))</f>
        <v>Resuelto a Tiempo</v>
      </c>
      <c r="K432" t="s">
        <v>1141</v>
      </c>
    </row>
    <row r="433" spans="1:11" x14ac:dyDescent="0.25">
      <c r="A433" s="7" t="s">
        <v>1224</v>
      </c>
      <c r="B433" s="7" t="s">
        <v>1726</v>
      </c>
      <c r="C433" s="8">
        <v>41645.694444444445</v>
      </c>
      <c r="D433" s="32" t="s">
        <v>10</v>
      </c>
      <c r="E433" s="32" t="s">
        <v>10</v>
      </c>
      <c r="F433" s="32">
        <f>VLOOKUP(E433&amp;WEEKDAY(C433,2),Hoja3!A:B,2,FALSE)*24</f>
        <v>24</v>
      </c>
      <c r="G433" s="59">
        <f t="shared" si="41"/>
        <v>41646.694444444445</v>
      </c>
      <c r="H433" s="59">
        <v>41645.694444444445</v>
      </c>
      <c r="I433" s="8">
        <v>41646.4375</v>
      </c>
      <c r="J433" s="8" t="str">
        <f ca="1">IF(I433="",IF(NOW()&gt;G433,"Retrasado","Pendiente"),IF(I433&lt;G433,"Resuelto a Tiempo","Resuelto NO a Tiempo"))</f>
        <v>Resuelto a Tiempo</v>
      </c>
      <c r="K433" t="s">
        <v>1140</v>
      </c>
    </row>
    <row r="434" spans="1:11" x14ac:dyDescent="0.25">
      <c r="A434" s="3" t="s">
        <v>1232</v>
      </c>
      <c r="B434" s="7" t="s">
        <v>1726</v>
      </c>
      <c r="C434" s="4">
        <v>41646.395833333336</v>
      </c>
      <c r="D434" s="35" t="s">
        <v>10</v>
      </c>
      <c r="E434" s="35" t="s">
        <v>10</v>
      </c>
      <c r="F434" s="35">
        <f>VLOOKUP(E434&amp;WEEKDAY(C434,2),Hoja3!A:B,2,FALSE)*24</f>
        <v>24</v>
      </c>
      <c r="G434" s="63">
        <f t="shared" si="41"/>
        <v>41647.395833333336</v>
      </c>
      <c r="H434" s="63">
        <v>41646.395833333336</v>
      </c>
      <c r="I434" s="4">
        <v>41694.416666666664</v>
      </c>
      <c r="J434" s="4" t="s">
        <v>1113</v>
      </c>
      <c r="K434" t="s">
        <v>1728</v>
      </c>
    </row>
    <row r="435" spans="1:11" x14ac:dyDescent="0.25">
      <c r="A435" s="7" t="s">
        <v>1226</v>
      </c>
      <c r="B435" s="7" t="s">
        <v>1726</v>
      </c>
      <c r="C435" s="8">
        <v>41646.4375</v>
      </c>
      <c r="D435" s="32" t="s">
        <v>52</v>
      </c>
      <c r="E435" s="32" t="s">
        <v>52</v>
      </c>
      <c r="F435" s="32">
        <f>VLOOKUP(E435&amp;WEEKDAY(C435,2),Hoja3!A:B,2,FALSE)*24</f>
        <v>72</v>
      </c>
      <c r="G435" s="59">
        <f t="shared" si="41"/>
        <v>41649.4375</v>
      </c>
      <c r="H435" s="59">
        <v>41646.4375</v>
      </c>
      <c r="I435" s="8">
        <v>41646.625</v>
      </c>
      <c r="J435" s="8" t="str">
        <f ca="1">IF(I435="",IF(NOW()&gt;G435,"Retrasado","Pendiente"),IF(I435&lt;G435,"Resuelto a Tiempo","Resuelto NO a Tiempo"))</f>
        <v>Resuelto a Tiempo</v>
      </c>
      <c r="K435" t="s">
        <v>1734</v>
      </c>
    </row>
    <row r="436" spans="1:11" x14ac:dyDescent="0.25">
      <c r="A436" s="3" t="s">
        <v>1246</v>
      </c>
      <c r="B436" s="7" t="s">
        <v>1726</v>
      </c>
      <c r="C436" s="4">
        <v>41649.416666666664</v>
      </c>
      <c r="D436" s="35" t="s">
        <v>10</v>
      </c>
      <c r="E436" s="35" t="s">
        <v>10</v>
      </c>
      <c r="F436" s="35">
        <f>VLOOKUP(E436&amp;WEEKDAY(C436,2),Hoja3!A:B,2,FALSE)*24</f>
        <v>24</v>
      </c>
      <c r="G436" s="63">
        <f t="shared" si="41"/>
        <v>41650.416666666664</v>
      </c>
      <c r="H436" s="63">
        <f>C436</f>
        <v>41649.416666666664</v>
      </c>
      <c r="I436" s="4">
        <v>41662.354166666664</v>
      </c>
      <c r="J436" s="4" t="s">
        <v>1149</v>
      </c>
      <c r="K436" t="s">
        <v>1743</v>
      </c>
    </row>
    <row r="437" spans="1:11" x14ac:dyDescent="0.25">
      <c r="A437" s="7" t="s">
        <v>1225</v>
      </c>
      <c r="B437" s="7" t="s">
        <v>1726</v>
      </c>
      <c r="C437" s="8">
        <v>41646.604166666664</v>
      </c>
      <c r="D437" s="32" t="s">
        <v>52</v>
      </c>
      <c r="E437" s="32" t="s">
        <v>52</v>
      </c>
      <c r="F437" s="32">
        <f>VLOOKUP(E437&amp;WEEKDAY(C437,2),Hoja3!A:B,2,FALSE)*24</f>
        <v>72</v>
      </c>
      <c r="G437" s="59">
        <f t="shared" si="41"/>
        <v>41649.604166666664</v>
      </c>
      <c r="H437" s="59">
        <v>41646.604166666664</v>
      </c>
      <c r="I437" s="8">
        <v>41646.638888888891</v>
      </c>
      <c r="J437" s="8" t="str">
        <f ca="1">IF(I437="",IF(NOW()&gt;G437,"Retrasado","Pendiente"),IF(I437&lt;G437,"Resuelto a Tiempo","Resuelto NO a Tiempo"))</f>
        <v>Resuelto a Tiempo</v>
      </c>
      <c r="K437" t="s">
        <v>1728</v>
      </c>
    </row>
    <row r="438" spans="1:11" x14ac:dyDescent="0.25">
      <c r="A438" s="7" t="s">
        <v>1227</v>
      </c>
      <c r="B438" s="7" t="s">
        <v>1726</v>
      </c>
      <c r="C438" s="8">
        <v>41646.614583333336</v>
      </c>
      <c r="D438" s="32" t="s">
        <v>52</v>
      </c>
      <c r="E438" s="32" t="s">
        <v>52</v>
      </c>
      <c r="F438" s="32">
        <f>VLOOKUP(E438&amp;WEEKDAY(C438,2),Hoja3!A:B,2,FALSE)*24</f>
        <v>72</v>
      </c>
      <c r="G438" s="59">
        <f t="shared" si="41"/>
        <v>41649.614583333336</v>
      </c>
      <c r="H438" s="59">
        <v>41646.614583333336</v>
      </c>
      <c r="I438" s="8">
        <v>41646.638888888891</v>
      </c>
      <c r="J438" s="8" t="str">
        <f ca="1">IF(I438="",IF(NOW()&gt;G438,"Retrasado","Pendiente"),IF(I438&lt;G438,"Resuelto a Tiempo","Resuelto NO a Tiempo"))</f>
        <v>Resuelto a Tiempo</v>
      </c>
      <c r="K438" t="s">
        <v>1138</v>
      </c>
    </row>
    <row r="439" spans="1:11" x14ac:dyDescent="0.25">
      <c r="A439" s="3" t="s">
        <v>1228</v>
      </c>
      <c r="B439" s="7" t="s">
        <v>1726</v>
      </c>
      <c r="C439" s="4">
        <v>41646.614583333336</v>
      </c>
      <c r="D439" s="35" t="s">
        <v>52</v>
      </c>
      <c r="E439" s="35" t="s">
        <v>52</v>
      </c>
      <c r="F439" s="35">
        <f>VLOOKUP(E439&amp;WEEKDAY(C439,2),Hoja3!A:B,2,FALSE)*24</f>
        <v>72</v>
      </c>
      <c r="G439" s="63">
        <f t="shared" si="41"/>
        <v>41649.614583333336</v>
      </c>
      <c r="H439" s="63">
        <v>41646.614583333336</v>
      </c>
      <c r="I439" s="4">
        <v>41768.611111111109</v>
      </c>
      <c r="J439" s="4" t="s">
        <v>1113</v>
      </c>
      <c r="K439" t="s">
        <v>1728</v>
      </c>
    </row>
    <row r="440" spans="1:11" x14ac:dyDescent="0.25">
      <c r="A440" s="7" t="s">
        <v>1231</v>
      </c>
      <c r="B440" s="7" t="s">
        <v>1726</v>
      </c>
      <c r="C440" s="8">
        <v>41646.625</v>
      </c>
      <c r="D440" s="32" t="s">
        <v>52</v>
      </c>
      <c r="E440" s="32" t="s">
        <v>52</v>
      </c>
      <c r="F440" s="32">
        <f>VLOOKUP(E440&amp;WEEKDAY(C440,2),Hoja3!A:B,2,FALSE)*24</f>
        <v>72</v>
      </c>
      <c r="G440" s="59">
        <f t="shared" si="41"/>
        <v>41649.625</v>
      </c>
      <c r="H440" s="59">
        <v>41646.625</v>
      </c>
      <c r="I440" s="8">
        <v>41646.770833333336</v>
      </c>
      <c r="J440" s="8" t="str">
        <f ca="1">IF(I440="",IF(NOW()&gt;G440,"Retrasado","Pendiente"),IF(I440&lt;G440,"Resuelto a Tiempo","Resuelto NO a Tiempo"))</f>
        <v>Resuelto a Tiempo</v>
      </c>
      <c r="K440" t="s">
        <v>1728</v>
      </c>
    </row>
    <row r="441" spans="1:11" x14ac:dyDescent="0.25">
      <c r="A441" s="7" t="s">
        <v>1230</v>
      </c>
      <c r="B441" s="7" t="s">
        <v>1726</v>
      </c>
      <c r="C441" s="8">
        <v>41646.631944444445</v>
      </c>
      <c r="D441" s="32" t="s">
        <v>52</v>
      </c>
      <c r="E441" s="32" t="s">
        <v>52</v>
      </c>
      <c r="F441" s="32">
        <f>VLOOKUP(E441&amp;WEEKDAY(C441,2),Hoja3!A:B,2,FALSE)*24</f>
        <v>72</v>
      </c>
      <c r="G441" s="59">
        <f t="shared" si="41"/>
        <v>41649.631944444445</v>
      </c>
      <c r="H441" s="59">
        <v>41646.631944444445</v>
      </c>
      <c r="I441" s="8">
        <v>41647.645833333336</v>
      </c>
      <c r="J441" s="8" t="str">
        <f ca="1">IF(I441="",IF(NOW()&gt;G441,"Retrasado","Pendiente"),IF(I441&lt;G441,"Resuelto a Tiempo","Resuelto NO a Tiempo"))</f>
        <v>Resuelto a Tiempo</v>
      </c>
      <c r="K441" t="s">
        <v>1141</v>
      </c>
    </row>
    <row r="442" spans="1:11" x14ac:dyDescent="0.25">
      <c r="A442" s="7" t="s">
        <v>1234</v>
      </c>
      <c r="B442" s="7" t="s">
        <v>1726</v>
      </c>
      <c r="C442" s="8">
        <v>41647.340277777781</v>
      </c>
      <c r="D442" s="32" t="s">
        <v>10</v>
      </c>
      <c r="E442" s="32" t="s">
        <v>52</v>
      </c>
      <c r="F442" s="32">
        <f>VLOOKUP(E442&amp;WEEKDAY(C442,2),Hoja3!A:B,2,FALSE)*24</f>
        <v>120</v>
      </c>
      <c r="G442" s="59">
        <f t="shared" si="41"/>
        <v>41652.340277777781</v>
      </c>
      <c r="H442" s="59">
        <v>41647.340277777781</v>
      </c>
      <c r="I442" s="8">
        <v>41648.625</v>
      </c>
      <c r="J442" s="8" t="str">
        <f ca="1">IF(I442="",IF(NOW()&gt;G442,"Retrasado","Pendiente"),IF(I442&lt;G442,"Resuelto a Tiempo","Resuelto NO a Tiempo"))</f>
        <v>Resuelto a Tiempo</v>
      </c>
      <c r="K442" t="s">
        <v>1743</v>
      </c>
    </row>
    <row r="443" spans="1:11" x14ac:dyDescent="0.25">
      <c r="A443" s="7" t="s">
        <v>1229</v>
      </c>
      <c r="B443" s="7" t="s">
        <v>1726</v>
      </c>
      <c r="C443" s="8">
        <v>41646.65625</v>
      </c>
      <c r="D443" s="32" t="s">
        <v>52</v>
      </c>
      <c r="E443" s="32" t="s">
        <v>52</v>
      </c>
      <c r="F443" s="32">
        <f>VLOOKUP(E443&amp;WEEKDAY(C443,2),Hoja3!A:B,2,FALSE)*24</f>
        <v>72</v>
      </c>
      <c r="G443" s="59">
        <f t="shared" si="41"/>
        <v>41649.65625</v>
      </c>
      <c r="H443" s="59">
        <v>41646.65625</v>
      </c>
      <c r="I443" s="8">
        <v>41646.791666666664</v>
      </c>
      <c r="J443" s="8" t="str">
        <f ca="1">IF(I443="",IF(NOW()&gt;G443,"Retrasado","Pendiente"),IF(I443&lt;G443,"Resuelto a Tiempo","Resuelto NO a Tiempo"))</f>
        <v>Resuelto a Tiempo</v>
      </c>
      <c r="K443" t="s">
        <v>1728</v>
      </c>
    </row>
    <row r="444" spans="1:11" x14ac:dyDescent="0.25">
      <c r="A444" s="3" t="s">
        <v>1237</v>
      </c>
      <c r="B444" s="7" t="s">
        <v>1726</v>
      </c>
      <c r="C444" s="4">
        <v>41647.5625</v>
      </c>
      <c r="D444" s="35" t="s">
        <v>10</v>
      </c>
      <c r="E444" s="35" t="s">
        <v>10</v>
      </c>
      <c r="F444" s="35">
        <f>VLOOKUP(E444&amp;WEEKDAY(C444,2),Hoja3!A:B,2,FALSE)*24</f>
        <v>24</v>
      </c>
      <c r="G444" s="63">
        <f t="shared" si="41"/>
        <v>41648.5625</v>
      </c>
      <c r="H444" s="63">
        <f>C444</f>
        <v>41647.5625</v>
      </c>
      <c r="I444" s="4">
        <v>41662.375</v>
      </c>
      <c r="J444" s="4" t="s">
        <v>1149</v>
      </c>
      <c r="K444" t="s">
        <v>1138</v>
      </c>
    </row>
    <row r="445" spans="1:11" x14ac:dyDescent="0.25">
      <c r="A445" s="7" t="s">
        <v>1233</v>
      </c>
      <c r="B445" s="7" t="s">
        <v>1726</v>
      </c>
      <c r="C445" s="8">
        <v>41647.347222222219</v>
      </c>
      <c r="D445" s="32" t="s">
        <v>15</v>
      </c>
      <c r="E445" s="32" t="s">
        <v>52</v>
      </c>
      <c r="F445" s="32">
        <f>VLOOKUP(E445&amp;WEEKDAY(C445,2),Hoja3!A:B,2,FALSE)*24</f>
        <v>120</v>
      </c>
      <c r="G445" s="59">
        <f t="shared" si="41"/>
        <v>41652.347222222219</v>
      </c>
      <c r="H445" s="59">
        <v>41647.347222222219</v>
      </c>
      <c r="I445" s="8">
        <v>41648.625</v>
      </c>
      <c r="J445" s="8" t="str">
        <f ca="1">IF(I445="",IF(NOW()&gt;G445,"Retrasado","Pendiente"),IF(I445&lt;G445,"Resuelto a Tiempo","Resuelto NO a Tiempo"))</f>
        <v>Resuelto a Tiempo</v>
      </c>
      <c r="K445" t="s">
        <v>1728</v>
      </c>
    </row>
    <row r="446" spans="1:11" x14ac:dyDescent="0.25">
      <c r="A446" s="7" t="s">
        <v>1235</v>
      </c>
      <c r="B446" s="7" t="s">
        <v>1726</v>
      </c>
      <c r="C446" s="8">
        <v>41647.409722222219</v>
      </c>
      <c r="D446" s="32" t="s">
        <v>10</v>
      </c>
      <c r="E446" s="32" t="s">
        <v>10</v>
      </c>
      <c r="F446" s="32">
        <f>VLOOKUP(E446&amp;WEEKDAY(C446,2),Hoja3!A:B,2,FALSE)*24</f>
        <v>24</v>
      </c>
      <c r="G446" s="59">
        <f t="shared" si="41"/>
        <v>41648.409722222219</v>
      </c>
      <c r="H446" s="59">
        <f t="shared" ref="H446:H460" si="43">C446</f>
        <v>41647.409722222219</v>
      </c>
      <c r="I446" s="8">
        <v>41647.708333333336</v>
      </c>
      <c r="J446" s="8" t="str">
        <f ca="1">IF(I446="",IF(NOW()&gt;G446,"Retrasado","Pendiente"),IF(I446&lt;G446,"Resuelto a Tiempo","Resuelto NO a Tiempo"))</f>
        <v>Resuelto a Tiempo</v>
      </c>
      <c r="K446" t="s">
        <v>1741</v>
      </c>
    </row>
    <row r="447" spans="1:11" x14ac:dyDescent="0.25">
      <c r="A447" s="7" t="s">
        <v>1236</v>
      </c>
      <c r="B447" s="7" t="s">
        <v>1726</v>
      </c>
      <c r="C447" s="8">
        <v>41647.472222222219</v>
      </c>
      <c r="D447" s="32" t="s">
        <v>10</v>
      </c>
      <c r="E447" s="32" t="s">
        <v>10</v>
      </c>
      <c r="F447" s="32">
        <f>VLOOKUP(E447&amp;WEEKDAY(C447,2),Hoja3!A:B,2,FALSE)*24</f>
        <v>24</v>
      </c>
      <c r="G447" s="59">
        <f t="shared" si="41"/>
        <v>41648.472222222219</v>
      </c>
      <c r="H447" s="59">
        <f t="shared" si="43"/>
        <v>41647.472222222219</v>
      </c>
      <c r="I447" s="8">
        <v>41649.423611111109</v>
      </c>
      <c r="J447" s="8" t="s">
        <v>975</v>
      </c>
      <c r="K447" t="s">
        <v>1138</v>
      </c>
    </row>
    <row r="448" spans="1:11" x14ac:dyDescent="0.25">
      <c r="A448" s="7" t="s">
        <v>1238</v>
      </c>
      <c r="B448" s="7" t="s">
        <v>1726</v>
      </c>
      <c r="C448" s="8">
        <v>41647.673611111109</v>
      </c>
      <c r="D448" s="32" t="s">
        <v>52</v>
      </c>
      <c r="E448" s="32" t="s">
        <v>52</v>
      </c>
      <c r="F448" s="32">
        <f>VLOOKUP(E448&amp;WEEKDAY(C448,2),Hoja3!A:B,2,FALSE)*24</f>
        <v>120</v>
      </c>
      <c r="G448" s="59">
        <f t="shared" si="41"/>
        <v>41652.673611111109</v>
      </c>
      <c r="H448" s="59">
        <f t="shared" si="43"/>
        <v>41647.673611111109</v>
      </c>
      <c r="I448" s="8">
        <v>41648.479166666664</v>
      </c>
      <c r="J448" s="8" t="str">
        <f t="shared" ref="J448:J453" ca="1" si="44">IF(I448="",IF(NOW()&gt;G448,"Retrasado","Pendiente"),IF(I448&lt;G448,"Resuelto a Tiempo","Resuelto NO a Tiempo"))</f>
        <v>Resuelto a Tiempo</v>
      </c>
      <c r="K448" t="s">
        <v>1728</v>
      </c>
    </row>
    <row r="449" spans="1:11" x14ac:dyDescent="0.25">
      <c r="A449" s="7" t="s">
        <v>1239</v>
      </c>
      <c r="B449" s="7" t="s">
        <v>1726</v>
      </c>
      <c r="C449" s="8">
        <v>41647.680555555555</v>
      </c>
      <c r="D449" s="32" t="s">
        <v>52</v>
      </c>
      <c r="E449" s="32" t="s">
        <v>52</v>
      </c>
      <c r="F449" s="32">
        <f>VLOOKUP(E449&amp;WEEKDAY(C449,2),Hoja3!A:B,2,FALSE)*24</f>
        <v>120</v>
      </c>
      <c r="G449" s="59">
        <f t="shared" si="41"/>
        <v>41652.680555555555</v>
      </c>
      <c r="H449" s="59">
        <f t="shared" si="43"/>
        <v>41647.680555555555</v>
      </c>
      <c r="I449" s="8">
        <v>41648.479166666664</v>
      </c>
      <c r="J449" s="8" t="str">
        <f t="shared" ca="1" si="44"/>
        <v>Resuelto a Tiempo</v>
      </c>
      <c r="K449" t="s">
        <v>1743</v>
      </c>
    </row>
    <row r="450" spans="1:11" x14ac:dyDescent="0.25">
      <c r="A450" s="7" t="s">
        <v>1240</v>
      </c>
      <c r="B450" s="7" t="s">
        <v>1726</v>
      </c>
      <c r="C450" s="8">
        <v>41647.729166666664</v>
      </c>
      <c r="D450" s="32" t="s">
        <v>52</v>
      </c>
      <c r="E450" s="32" t="s">
        <v>52</v>
      </c>
      <c r="F450" s="32">
        <f>VLOOKUP(E450&amp;WEEKDAY(C450,2),Hoja3!A:B,2,FALSE)*24</f>
        <v>120</v>
      </c>
      <c r="G450" s="59">
        <f t="shared" si="41"/>
        <v>41652.729166666664</v>
      </c>
      <c r="H450" s="59">
        <f t="shared" si="43"/>
        <v>41647.729166666664</v>
      </c>
      <c r="I450" s="8">
        <v>41648.479166666664</v>
      </c>
      <c r="J450" s="8" t="str">
        <f t="shared" ca="1" si="44"/>
        <v>Resuelto a Tiempo</v>
      </c>
      <c r="K450" t="s">
        <v>1728</v>
      </c>
    </row>
    <row r="451" spans="1:11" x14ac:dyDescent="0.25">
      <c r="A451" s="7" t="s">
        <v>1241</v>
      </c>
      <c r="B451" s="7" t="s">
        <v>1726</v>
      </c>
      <c r="C451" s="8">
        <v>41647.75</v>
      </c>
      <c r="D451" s="32" t="s">
        <v>52</v>
      </c>
      <c r="E451" s="32" t="s">
        <v>52</v>
      </c>
      <c r="F451" s="32">
        <f>VLOOKUP(E451&amp;WEEKDAY(C451,2),Hoja3!A:B,2,FALSE)*24</f>
        <v>120</v>
      </c>
      <c r="G451" s="59">
        <f t="shared" si="41"/>
        <v>41652.75</v>
      </c>
      <c r="H451" s="59">
        <f t="shared" si="43"/>
        <v>41647.75</v>
      </c>
      <c r="I451" s="8">
        <v>41648.520833333336</v>
      </c>
      <c r="J451" s="8" t="str">
        <f t="shared" ca="1" si="44"/>
        <v>Resuelto a Tiempo</v>
      </c>
      <c r="K451" t="s">
        <v>1728</v>
      </c>
    </row>
    <row r="452" spans="1:11" x14ac:dyDescent="0.25">
      <c r="A452" s="7" t="s">
        <v>1242</v>
      </c>
      <c r="B452" s="7" t="s">
        <v>1726</v>
      </c>
      <c r="C452" s="8">
        <v>41648.319444444445</v>
      </c>
      <c r="D452" s="32" t="s">
        <v>52</v>
      </c>
      <c r="E452" s="32" t="s">
        <v>52</v>
      </c>
      <c r="F452" s="32">
        <f>VLOOKUP(E452&amp;WEEKDAY(C452,2),Hoja3!A:B,2,FALSE)*24</f>
        <v>120</v>
      </c>
      <c r="G452" s="59">
        <f t="shared" si="41"/>
        <v>41653.319444444445</v>
      </c>
      <c r="H452" s="59">
        <f t="shared" si="43"/>
        <v>41648.319444444445</v>
      </c>
      <c r="I452" s="8">
        <v>41652.430555555555</v>
      </c>
      <c r="J452" s="8" t="str">
        <f t="shared" ca="1" si="44"/>
        <v>Resuelto a Tiempo</v>
      </c>
      <c r="K452" t="s">
        <v>1728</v>
      </c>
    </row>
    <row r="453" spans="1:11" x14ac:dyDescent="0.25">
      <c r="A453" s="7" t="s">
        <v>1243</v>
      </c>
      <c r="B453" s="7" t="s">
        <v>1726</v>
      </c>
      <c r="C453" s="8">
        <v>41648.5</v>
      </c>
      <c r="D453" s="32" t="s">
        <v>52</v>
      </c>
      <c r="E453" s="32" t="s">
        <v>52</v>
      </c>
      <c r="F453" s="32">
        <f>VLOOKUP(E453&amp;WEEKDAY(C453,2),Hoja3!A:B,2,FALSE)*24</f>
        <v>120</v>
      </c>
      <c r="G453" s="59">
        <f t="shared" si="41"/>
        <v>41653.5</v>
      </c>
      <c r="H453" s="59">
        <f t="shared" si="43"/>
        <v>41648.5</v>
      </c>
      <c r="I453" s="8">
        <v>41652.4375</v>
      </c>
      <c r="J453" s="8" t="str">
        <f t="shared" ca="1" si="44"/>
        <v>Resuelto a Tiempo</v>
      </c>
      <c r="K453" t="s">
        <v>1728</v>
      </c>
    </row>
    <row r="454" spans="1:11" x14ac:dyDescent="0.25">
      <c r="A454" s="7" t="s">
        <v>1244</v>
      </c>
      <c r="B454" s="7" t="s">
        <v>1726</v>
      </c>
      <c r="C454" s="8">
        <v>41648.583333333336</v>
      </c>
      <c r="D454" s="32" t="s">
        <v>10</v>
      </c>
      <c r="E454" s="32" t="s">
        <v>10</v>
      </c>
      <c r="F454" s="32">
        <f>VLOOKUP(E454&amp;WEEKDAY(C454,2),Hoja3!A:B,2,FALSE)*24</f>
        <v>24</v>
      </c>
      <c r="G454" s="59">
        <f t="shared" si="41"/>
        <v>41649.583333333336</v>
      </c>
      <c r="H454" s="59">
        <f t="shared" si="43"/>
        <v>41648.583333333336</v>
      </c>
      <c r="I454" s="8">
        <v>41666.6875</v>
      </c>
      <c r="J454" s="8" t="s">
        <v>975</v>
      </c>
      <c r="K454" t="s">
        <v>1728</v>
      </c>
    </row>
    <row r="455" spans="1:11" x14ac:dyDescent="0.25">
      <c r="A455" s="7" t="s">
        <v>1245</v>
      </c>
      <c r="B455" s="7" t="s">
        <v>1726</v>
      </c>
      <c r="C455" s="8">
        <v>41648.583333333336</v>
      </c>
      <c r="D455" s="32" t="s">
        <v>52</v>
      </c>
      <c r="E455" s="32" t="s">
        <v>52</v>
      </c>
      <c r="F455" s="32">
        <f>VLOOKUP(E455&amp;WEEKDAY(C455,2),Hoja3!A:B,2,FALSE)*24</f>
        <v>120</v>
      </c>
      <c r="G455" s="59">
        <f t="shared" si="41"/>
        <v>41653.583333333336</v>
      </c>
      <c r="H455" s="59">
        <f t="shared" si="43"/>
        <v>41648.583333333336</v>
      </c>
      <c r="I455" s="8">
        <v>41652.473611111112</v>
      </c>
      <c r="J455" s="8" t="str">
        <f ca="1">IF(I455="",IF(NOW()&gt;G455,"Retrasado","Pendiente"),IF(I455&lt;G455,"Resuelto a Tiempo","Resuelto NO a Tiempo"))</f>
        <v>Resuelto a Tiempo</v>
      </c>
      <c r="K455" t="s">
        <v>1728</v>
      </c>
    </row>
    <row r="456" spans="1:11" x14ac:dyDescent="0.25">
      <c r="A456" s="7" t="s">
        <v>1251</v>
      </c>
      <c r="B456" s="7" t="s">
        <v>1726</v>
      </c>
      <c r="C456" s="8">
        <v>41648.416666666664</v>
      </c>
      <c r="D456" s="32" t="s">
        <v>52</v>
      </c>
      <c r="E456" s="32" t="s">
        <v>52</v>
      </c>
      <c r="F456" s="32">
        <f>VLOOKUP(E456&amp;WEEKDAY(C456,2),Hoja3!A:B,2,FALSE)*24</f>
        <v>120</v>
      </c>
      <c r="G456" s="59">
        <f t="shared" si="41"/>
        <v>41653.416666666664</v>
      </c>
      <c r="H456" s="59">
        <f t="shared" si="43"/>
        <v>41648.416666666664</v>
      </c>
      <c r="I456" s="8">
        <v>41652.5625</v>
      </c>
      <c r="J456" s="8" t="str">
        <f ca="1">IF(I456="",IF(NOW()&gt;G456,"Retrasado","Pendiente"),IF(I456&lt;G456,"Resuelto a Tiempo","Resuelto NO a Tiempo"))</f>
        <v>Resuelto a Tiempo</v>
      </c>
      <c r="K456" t="s">
        <v>1728</v>
      </c>
    </row>
    <row r="457" spans="1:11" x14ac:dyDescent="0.25">
      <c r="A457" s="3" t="s">
        <v>1248</v>
      </c>
      <c r="B457" s="7" t="s">
        <v>1726</v>
      </c>
      <c r="C457" s="4">
        <v>41649.5</v>
      </c>
      <c r="D457" s="35" t="s">
        <v>15</v>
      </c>
      <c r="E457" s="35" t="s">
        <v>10</v>
      </c>
      <c r="F457" s="35">
        <f>VLOOKUP(E457&amp;WEEKDAY(C457,2),Hoja3!A:B,2,FALSE)*24</f>
        <v>24</v>
      </c>
      <c r="G457" s="63">
        <f t="shared" si="41"/>
        <v>41650.5</v>
      </c>
      <c r="H457" s="63">
        <f t="shared" si="43"/>
        <v>41649.5</v>
      </c>
      <c r="I457" s="4">
        <v>41652.479166666664</v>
      </c>
      <c r="J457" s="4" t="s">
        <v>1113</v>
      </c>
      <c r="K457" t="s">
        <v>1728</v>
      </c>
    </row>
    <row r="458" spans="1:11" x14ac:dyDescent="0.25">
      <c r="A458" s="7" t="s">
        <v>1247</v>
      </c>
      <c r="B458" s="7" t="s">
        <v>1726</v>
      </c>
      <c r="C458" s="8">
        <v>41649.458333333336</v>
      </c>
      <c r="D458" s="32" t="s">
        <v>52</v>
      </c>
      <c r="E458" s="32" t="s">
        <v>52</v>
      </c>
      <c r="F458" s="32">
        <f>VLOOKUP(E458&amp;WEEKDAY(C458,2),Hoja3!A:B,2,FALSE)*24</f>
        <v>120</v>
      </c>
      <c r="G458" s="59">
        <f t="shared" si="41"/>
        <v>41654.458333333336</v>
      </c>
      <c r="H458" s="59">
        <f t="shared" si="43"/>
        <v>41649.458333333336</v>
      </c>
      <c r="I458" s="8">
        <v>41652.489583333336</v>
      </c>
      <c r="J458" s="8" t="str">
        <f ca="1">IF(I458="",IF(NOW()&gt;G458,"Retrasado","Pendiente"),IF(I458&lt;G458,"Resuelto a Tiempo","Resuelto NO a Tiempo"))</f>
        <v>Resuelto a Tiempo</v>
      </c>
      <c r="K458" t="s">
        <v>1728</v>
      </c>
    </row>
    <row r="459" spans="1:11" x14ac:dyDescent="0.25">
      <c r="A459" s="7" t="s">
        <v>1249</v>
      </c>
      <c r="B459" s="7" t="s">
        <v>1726</v>
      </c>
      <c r="C459" s="8">
        <v>41649.576388888891</v>
      </c>
      <c r="D459" s="32" t="s">
        <v>15</v>
      </c>
      <c r="E459" s="32" t="s">
        <v>52</v>
      </c>
      <c r="F459" s="32">
        <f>VLOOKUP(E459&amp;WEEKDAY(C459,2),Hoja3!A:B,2,FALSE)*24</f>
        <v>120</v>
      </c>
      <c r="G459" s="59">
        <f t="shared" si="41"/>
        <v>41654.576388888891</v>
      </c>
      <c r="H459" s="59">
        <f t="shared" si="43"/>
        <v>41649.576388888891</v>
      </c>
      <c r="I459" s="8">
        <v>41649.586805555555</v>
      </c>
      <c r="J459" s="8" t="str">
        <f ca="1">IF(I459="",IF(NOW()&gt;G459,"Retrasado","Pendiente"),IF(I459&lt;G459,"Resuelto a Tiempo","Resuelto NO a Tiempo"))</f>
        <v>Resuelto a Tiempo</v>
      </c>
      <c r="K459" t="s">
        <v>1138</v>
      </c>
    </row>
    <row r="460" spans="1:11" x14ac:dyDescent="0.25">
      <c r="A460" s="7" t="s">
        <v>1250</v>
      </c>
      <c r="B460" s="7" t="s">
        <v>1726</v>
      </c>
      <c r="C460" s="8">
        <v>41649.625</v>
      </c>
      <c r="D460" s="32" t="s">
        <v>15</v>
      </c>
      <c r="E460" s="32" t="s">
        <v>52</v>
      </c>
      <c r="F460" s="32">
        <f>VLOOKUP(E460&amp;WEEKDAY(C460,2),Hoja3!A:B,2,FALSE)*24</f>
        <v>120</v>
      </c>
      <c r="G460" s="59">
        <f t="shared" si="41"/>
        <v>41654.625</v>
      </c>
      <c r="H460" s="59">
        <f t="shared" si="43"/>
        <v>41649.625</v>
      </c>
      <c r="I460" s="8">
        <v>41652.4375</v>
      </c>
      <c r="J460" s="8" t="str">
        <f ca="1">IF(I460="",IF(NOW()&gt;G460,"Retrasado","Pendiente"),IF(I460&lt;G460,"Resuelto a Tiempo","Resuelto NO a Tiempo"))</f>
        <v>Resuelto a Tiempo</v>
      </c>
      <c r="K460" t="s">
        <v>1728</v>
      </c>
    </row>
    <row r="461" spans="1:11" x14ac:dyDescent="0.25">
      <c r="A461" s="7" t="s">
        <v>1252</v>
      </c>
      <c r="B461" s="7" t="s">
        <v>1726</v>
      </c>
      <c r="C461" s="8">
        <v>41652.833333333336</v>
      </c>
      <c r="D461" s="32" t="s">
        <v>52</v>
      </c>
      <c r="E461" s="32" t="s">
        <v>52</v>
      </c>
      <c r="F461" s="32">
        <f>VLOOKUP(E461&amp;WEEKDAY(C461,2),Hoja3!A:B,2,FALSE)*24</f>
        <v>72</v>
      </c>
      <c r="G461" s="59">
        <f t="shared" si="41"/>
        <v>41655.833333333336</v>
      </c>
      <c r="H461" s="59">
        <v>41652.541666666664</v>
      </c>
      <c r="I461" s="8">
        <v>41655.8125</v>
      </c>
      <c r="J461" s="8" t="str">
        <f ca="1">IF(I461="",IF(NOW()&gt;G461,"Retrasado","Pendiente"),IF(I461&lt;G461,"Resuelto a Tiempo","Resuelto NO a Tiempo"))</f>
        <v>Resuelto a Tiempo</v>
      </c>
      <c r="K461" t="s">
        <v>1138</v>
      </c>
    </row>
    <row r="462" spans="1:11" x14ac:dyDescent="0.25">
      <c r="A462" s="3" t="s">
        <v>1300</v>
      </c>
      <c r="B462" s="7" t="s">
        <v>1726</v>
      </c>
      <c r="C462" s="4">
        <v>41661.625</v>
      </c>
      <c r="D462" s="35" t="s">
        <v>52</v>
      </c>
      <c r="E462" s="35" t="s">
        <v>52</v>
      </c>
      <c r="F462" s="35">
        <f>VLOOKUP(E462&amp;WEEKDAY(C462,2),Hoja3!A:B,2,FALSE)*24</f>
        <v>120</v>
      </c>
      <c r="G462" s="63">
        <f t="shared" si="41"/>
        <v>41666.625</v>
      </c>
      <c r="H462" s="63">
        <v>41661.625</v>
      </c>
      <c r="I462" s="4">
        <v>41733.486111111109</v>
      </c>
      <c r="J462" s="4" t="s">
        <v>1149</v>
      </c>
      <c r="K462" t="s">
        <v>1138</v>
      </c>
    </row>
    <row r="463" spans="1:11" x14ac:dyDescent="0.25">
      <c r="A463" s="7" t="s">
        <v>1254</v>
      </c>
      <c r="B463" s="7" t="s">
        <v>1726</v>
      </c>
      <c r="C463" s="8">
        <v>41653.416666666664</v>
      </c>
      <c r="D463" s="32" t="s">
        <v>10</v>
      </c>
      <c r="E463" s="32" t="s">
        <v>10</v>
      </c>
      <c r="F463" s="32">
        <f>VLOOKUP(E463&amp;WEEKDAY(C463,2),Hoja3!A:B,2,FALSE)*24</f>
        <v>24</v>
      </c>
      <c r="G463" s="59">
        <f t="shared" si="41"/>
        <v>41654.416666666664</v>
      </c>
      <c r="H463" s="59">
        <v>41653.416666666664</v>
      </c>
      <c r="I463" s="8">
        <v>41653.458333333336</v>
      </c>
      <c r="J463" s="8" t="str">
        <f ca="1">IF(I463="",IF(NOW()&gt;G463,"Retrasado","Pendiente"),IF(I463&lt;G463,"Resuelto a Tiempo","Resuelto NO a Tiempo"))</f>
        <v>Resuelto a Tiempo</v>
      </c>
      <c r="K463" t="s">
        <v>1734</v>
      </c>
    </row>
    <row r="464" spans="1:11" x14ac:dyDescent="0.25">
      <c r="A464" s="7" t="s">
        <v>1253</v>
      </c>
      <c r="B464" s="7" t="s">
        <v>1726</v>
      </c>
      <c r="C464" s="8">
        <v>41653.4375</v>
      </c>
      <c r="D464" s="32" t="s">
        <v>10</v>
      </c>
      <c r="E464" s="32" t="s">
        <v>10</v>
      </c>
      <c r="F464" s="32">
        <f>VLOOKUP(E464&amp;WEEKDAY(C464,2),Hoja3!A:B,2,FALSE)*24</f>
        <v>24</v>
      </c>
      <c r="G464" s="59">
        <f t="shared" si="41"/>
        <v>41654.4375</v>
      </c>
      <c r="H464" s="59">
        <v>41653.4375</v>
      </c>
      <c r="I464" s="8">
        <v>41653.625</v>
      </c>
      <c r="J464" s="8" t="str">
        <f ca="1">IF(I464="",IF(NOW()&gt;G464,"Retrasado","Pendiente"),IF(I464&lt;G464,"Resuelto a Tiempo","Resuelto NO a Tiempo"))</f>
        <v>Resuelto a Tiempo</v>
      </c>
      <c r="K464" t="s">
        <v>1729</v>
      </c>
    </row>
    <row r="465" spans="1:11" x14ac:dyDescent="0.25">
      <c r="A465" s="7" t="s">
        <v>1255</v>
      </c>
      <c r="B465" s="7" t="s">
        <v>1726</v>
      </c>
      <c r="C465" s="8">
        <v>41653.5</v>
      </c>
      <c r="D465" s="32" t="s">
        <v>15</v>
      </c>
      <c r="E465" s="32" t="s">
        <v>52</v>
      </c>
      <c r="F465" s="32">
        <f>VLOOKUP(E465&amp;WEEKDAY(C465,2),Hoja3!A:B,2,FALSE)*24</f>
        <v>72</v>
      </c>
      <c r="G465" s="59">
        <f t="shared" si="41"/>
        <v>41656.5</v>
      </c>
      <c r="H465" s="59">
        <v>41653.5</v>
      </c>
      <c r="I465" s="8">
        <v>41654.28125</v>
      </c>
      <c r="J465" s="8" t="str">
        <f ca="1">IF(I465="",IF(NOW()&gt;G465,"Retrasado","Pendiente"),IF(I465&lt;G465,"Resuelto a Tiempo","Resuelto NO a Tiempo"))</f>
        <v>Resuelto a Tiempo</v>
      </c>
      <c r="K465" t="s">
        <v>1729</v>
      </c>
    </row>
    <row r="466" spans="1:11" x14ac:dyDescent="0.25">
      <c r="A466" s="3" t="s">
        <v>1257</v>
      </c>
      <c r="B466" s="7" t="s">
        <v>1726</v>
      </c>
      <c r="C466" s="4">
        <v>41654.375</v>
      </c>
      <c r="D466" s="35" t="s">
        <v>52</v>
      </c>
      <c r="E466" s="35" t="s">
        <v>52</v>
      </c>
      <c r="F466" s="35">
        <f>VLOOKUP(E466&amp;WEEKDAY(C466,2),Hoja3!A:B,2,FALSE)*24</f>
        <v>120</v>
      </c>
      <c r="G466" s="63">
        <f t="shared" si="41"/>
        <v>41659.375</v>
      </c>
      <c r="H466" s="63">
        <v>41654.375</v>
      </c>
      <c r="I466" s="4">
        <v>41662.416666666664</v>
      </c>
      <c r="J466" s="4" t="s">
        <v>1149</v>
      </c>
      <c r="K466" t="s">
        <v>1728</v>
      </c>
    </row>
    <row r="467" spans="1:11" x14ac:dyDescent="0.25">
      <c r="A467" s="3" t="s">
        <v>1256</v>
      </c>
      <c r="B467" s="7" t="s">
        <v>1726</v>
      </c>
      <c r="C467" s="4">
        <v>41653.666666666664</v>
      </c>
      <c r="D467" s="35" t="s">
        <v>10</v>
      </c>
      <c r="E467" s="35" t="s">
        <v>10</v>
      </c>
      <c r="F467" s="35">
        <f>VLOOKUP(E467&amp;WEEKDAY(C467,2),Hoja3!A:B,2,FALSE)*24</f>
        <v>24</v>
      </c>
      <c r="G467" s="63">
        <f t="shared" si="41"/>
        <v>41654.666666666664</v>
      </c>
      <c r="H467" s="63">
        <v>41653.666666666664</v>
      </c>
      <c r="I467" s="4">
        <v>41662.625</v>
      </c>
      <c r="J467" s="4" t="s">
        <v>1149</v>
      </c>
      <c r="K467" t="s">
        <v>1138</v>
      </c>
    </row>
    <row r="468" spans="1:11" x14ac:dyDescent="0.25">
      <c r="A468" s="7" t="s">
        <v>1259</v>
      </c>
      <c r="B468" s="7" t="s">
        <v>1726</v>
      </c>
      <c r="C468" s="8">
        <v>41655.354166666664</v>
      </c>
      <c r="D468" s="32" t="s">
        <v>52</v>
      </c>
      <c r="E468" s="32" t="s">
        <v>52</v>
      </c>
      <c r="F468" s="32">
        <f>VLOOKUP(E468&amp;WEEKDAY(C468,2),Hoja3!A:B,2,FALSE)*24</f>
        <v>120</v>
      </c>
      <c r="G468" s="59">
        <f t="shared" si="41"/>
        <v>41660.354166666664</v>
      </c>
      <c r="H468" s="59">
        <v>41655.354166666664</v>
      </c>
      <c r="I468" s="8">
        <v>41656.479166666664</v>
      </c>
      <c r="J468" s="8" t="str">
        <f t="shared" ref="J468:J474" ca="1" si="45">IF(I468="",IF(NOW()&gt;G468,"Retrasado","Pendiente"),IF(I468&lt;G468,"Resuelto a Tiempo","Resuelto NO a Tiempo"))</f>
        <v>Resuelto a Tiempo</v>
      </c>
      <c r="K468" t="s">
        <v>1739</v>
      </c>
    </row>
    <row r="469" spans="1:11" x14ac:dyDescent="0.25">
      <c r="A469" s="7" t="s">
        <v>1258</v>
      </c>
      <c r="B469" s="7" t="s">
        <v>1726</v>
      </c>
      <c r="C469" s="8">
        <v>41655.354166666664</v>
      </c>
      <c r="D469" s="32" t="s">
        <v>15</v>
      </c>
      <c r="E469" s="32" t="s">
        <v>52</v>
      </c>
      <c r="F469" s="32">
        <f>VLOOKUP(E469&amp;WEEKDAY(C469,2),Hoja3!A:B,2,FALSE)*24</f>
        <v>120</v>
      </c>
      <c r="G469" s="59">
        <f t="shared" si="41"/>
        <v>41660.354166666664</v>
      </c>
      <c r="H469" s="59">
        <v>41655.354166666664</v>
      </c>
      <c r="I469" s="8">
        <v>41655.458333333336</v>
      </c>
      <c r="J469" s="8" t="str">
        <f t="shared" ca="1" si="45"/>
        <v>Resuelto a Tiempo</v>
      </c>
      <c r="K469" t="s">
        <v>1141</v>
      </c>
    </row>
    <row r="470" spans="1:11" x14ac:dyDescent="0.25">
      <c r="A470" s="7" t="s">
        <v>1260</v>
      </c>
      <c r="B470" s="7" t="s">
        <v>1726</v>
      </c>
      <c r="C470" s="8">
        <v>41655.395833333336</v>
      </c>
      <c r="D470" s="32" t="s">
        <v>15</v>
      </c>
      <c r="E470" s="32" t="s">
        <v>52</v>
      </c>
      <c r="F470" s="32">
        <f>VLOOKUP(E470&amp;WEEKDAY(C470,2),Hoja3!A:B,2,FALSE)*24</f>
        <v>120</v>
      </c>
      <c r="G470" s="59">
        <f t="shared" si="41"/>
        <v>41660.395833333336</v>
      </c>
      <c r="H470" s="59">
        <v>41655.4375</v>
      </c>
      <c r="I470" s="8">
        <v>41659.694444444445</v>
      </c>
      <c r="J470" s="8" t="str">
        <f t="shared" ca="1" si="45"/>
        <v>Resuelto a Tiempo</v>
      </c>
      <c r="K470" t="s">
        <v>1739</v>
      </c>
    </row>
    <row r="471" spans="1:11" x14ac:dyDescent="0.25">
      <c r="A471" s="7" t="s">
        <v>1261</v>
      </c>
      <c r="B471" s="7" t="s">
        <v>1726</v>
      </c>
      <c r="C471" s="8">
        <v>41655.395833333336</v>
      </c>
      <c r="D471" s="32" t="s">
        <v>15</v>
      </c>
      <c r="E471" s="32" t="s">
        <v>10</v>
      </c>
      <c r="F471" s="32">
        <f>VLOOKUP(E471&amp;WEEKDAY(C471,2),Hoja3!A:B,2,FALSE)*24</f>
        <v>24</v>
      </c>
      <c r="G471" s="59">
        <f t="shared" si="41"/>
        <v>41656.395833333336</v>
      </c>
      <c r="H471" s="59">
        <v>41655.458333333336</v>
      </c>
      <c r="I471" s="8">
        <v>41655.852777777778</v>
      </c>
      <c r="J471" s="8" t="str">
        <f t="shared" ca="1" si="45"/>
        <v>Resuelto a Tiempo</v>
      </c>
      <c r="K471" t="s">
        <v>1739</v>
      </c>
    </row>
    <row r="472" spans="1:11" x14ac:dyDescent="0.25">
      <c r="A472" s="7" t="s">
        <v>1262</v>
      </c>
      <c r="B472" s="7" t="s">
        <v>1726</v>
      </c>
      <c r="C472" s="8">
        <v>41655.375</v>
      </c>
      <c r="D472" s="32" t="s">
        <v>52</v>
      </c>
      <c r="E472" s="32" t="s">
        <v>52</v>
      </c>
      <c r="F472" s="32">
        <f>VLOOKUP(E472&amp;WEEKDAY(C472,2),Hoja3!A:B,2,FALSE)*24</f>
        <v>120</v>
      </c>
      <c r="G472" s="59">
        <f t="shared" si="41"/>
        <v>41660.375</v>
      </c>
      <c r="H472" s="59">
        <v>41655.375</v>
      </c>
      <c r="I472" s="8">
        <v>41656.5</v>
      </c>
      <c r="J472" s="8" t="str">
        <f t="shared" ca="1" si="45"/>
        <v>Resuelto a Tiempo</v>
      </c>
      <c r="K472" t="s">
        <v>1746</v>
      </c>
    </row>
    <row r="473" spans="1:11" x14ac:dyDescent="0.25">
      <c r="A473" s="7" t="s">
        <v>1263</v>
      </c>
      <c r="B473" s="7" t="s">
        <v>1726</v>
      </c>
      <c r="C473" s="8">
        <v>41655.375</v>
      </c>
      <c r="D473" s="32" t="s">
        <v>52</v>
      </c>
      <c r="E473" s="32" t="s">
        <v>52</v>
      </c>
      <c r="F473" s="32">
        <f>VLOOKUP(E473&amp;WEEKDAY(C473,2),Hoja3!A:B,2,FALSE)*24</f>
        <v>120</v>
      </c>
      <c r="G473" s="59">
        <f t="shared" si="41"/>
        <v>41660.375</v>
      </c>
      <c r="H473" s="59">
        <v>41655.375</v>
      </c>
      <c r="I473" s="8">
        <v>41656.604166666664</v>
      </c>
      <c r="J473" s="8" t="str">
        <f t="shared" ca="1" si="45"/>
        <v>Resuelto a Tiempo</v>
      </c>
      <c r="K473" t="s">
        <v>1746</v>
      </c>
    </row>
    <row r="474" spans="1:11" x14ac:dyDescent="0.25">
      <c r="A474" s="7" t="s">
        <v>1264</v>
      </c>
      <c r="B474" s="7" t="s">
        <v>1726</v>
      </c>
      <c r="C474" s="8">
        <v>41655.375</v>
      </c>
      <c r="D474" s="32" t="s">
        <v>52</v>
      </c>
      <c r="E474" s="32" t="s">
        <v>52</v>
      </c>
      <c r="F474" s="32">
        <f>VLOOKUP(E474&amp;WEEKDAY(C474,2),Hoja3!A:B,2,FALSE)*24</f>
        <v>120</v>
      </c>
      <c r="G474" s="59">
        <f t="shared" si="41"/>
        <v>41660.375</v>
      </c>
      <c r="H474" s="59">
        <v>41655.375</v>
      </c>
      <c r="I474" s="8">
        <v>41656.611111111109</v>
      </c>
      <c r="J474" s="8" t="str">
        <f t="shared" ca="1" si="45"/>
        <v>Resuelto a Tiempo</v>
      </c>
      <c r="K474" t="s">
        <v>1728</v>
      </c>
    </row>
    <row r="475" spans="1:11" x14ac:dyDescent="0.25">
      <c r="A475" s="3" t="s">
        <v>1265</v>
      </c>
      <c r="B475" s="7" t="s">
        <v>1726</v>
      </c>
      <c r="C475" s="4">
        <v>41655.5625</v>
      </c>
      <c r="D475" s="35" t="s">
        <v>15</v>
      </c>
      <c r="E475" s="35" t="s">
        <v>10</v>
      </c>
      <c r="F475" s="35">
        <f>VLOOKUP(E475&amp;WEEKDAY(C475,2),Hoja3!A:B,2,FALSE)*24</f>
        <v>24</v>
      </c>
      <c r="G475" s="63">
        <f t="shared" si="41"/>
        <v>41656.5625</v>
      </c>
      <c r="H475" s="63">
        <v>41655.5625</v>
      </c>
      <c r="I475" s="4">
        <v>41668.416666666664</v>
      </c>
      <c r="J475" s="4" t="s">
        <v>1113</v>
      </c>
      <c r="K475" t="s">
        <v>1728</v>
      </c>
    </row>
    <row r="476" spans="1:11" x14ac:dyDescent="0.25">
      <c r="A476" s="7" t="s">
        <v>1266</v>
      </c>
      <c r="B476" s="7" t="s">
        <v>1726</v>
      </c>
      <c r="C476" s="8">
        <v>41655.645833333336</v>
      </c>
      <c r="D476" s="32" t="s">
        <v>52</v>
      </c>
      <c r="E476" s="32" t="s">
        <v>52</v>
      </c>
      <c r="F476" s="32">
        <f>VLOOKUP(E476&amp;WEEKDAY(C476,2),Hoja3!A:B,2,FALSE)*24</f>
        <v>120</v>
      </c>
      <c r="G476" s="59">
        <f t="shared" si="41"/>
        <v>41660.645833333336</v>
      </c>
      <c r="H476" s="59">
        <v>41655.645833333336</v>
      </c>
      <c r="I476" s="8">
        <v>41656.604166666664</v>
      </c>
      <c r="J476" s="8" t="str">
        <f t="shared" ref="J476:J482" ca="1" si="46">IF(I476="",IF(NOW()&gt;G476,"Retrasado","Pendiente"),IF(I476&lt;G476,"Resuelto a Tiempo","Resuelto NO a Tiempo"))</f>
        <v>Resuelto a Tiempo</v>
      </c>
      <c r="K476" t="s">
        <v>1728</v>
      </c>
    </row>
    <row r="477" spans="1:11" x14ac:dyDescent="0.25">
      <c r="A477" s="7" t="s">
        <v>1281</v>
      </c>
      <c r="B477" s="7" t="s">
        <v>1726</v>
      </c>
      <c r="C477" s="8">
        <v>41655.652777777781</v>
      </c>
      <c r="D477" s="32" t="s">
        <v>52</v>
      </c>
      <c r="E477" s="32" t="s">
        <v>52</v>
      </c>
      <c r="F477" s="32">
        <f>VLOOKUP(E477&amp;WEEKDAY(C477,2),Hoja3!A:B,2,FALSE)*24</f>
        <v>120</v>
      </c>
      <c r="G477" s="59">
        <f t="shared" si="41"/>
        <v>41660.652777777781</v>
      </c>
      <c r="H477" s="59">
        <v>41655.652777777781</v>
      </c>
      <c r="I477" s="8">
        <v>41656.618055555555</v>
      </c>
      <c r="J477" s="8" t="str">
        <f t="shared" ca="1" si="46"/>
        <v>Resuelto a Tiempo</v>
      </c>
      <c r="K477" t="s">
        <v>1746</v>
      </c>
    </row>
    <row r="478" spans="1:11" x14ac:dyDescent="0.25">
      <c r="A478" s="7" t="s">
        <v>1268</v>
      </c>
      <c r="B478" s="7" t="s">
        <v>1726</v>
      </c>
      <c r="C478" s="8">
        <v>41655.652777777781</v>
      </c>
      <c r="D478" s="32" t="s">
        <v>52</v>
      </c>
      <c r="E478" s="32" t="s">
        <v>52</v>
      </c>
      <c r="F478" s="32">
        <f>VLOOKUP(E478&amp;WEEKDAY(C478,2),Hoja3!A:B,2,FALSE)*24</f>
        <v>120</v>
      </c>
      <c r="G478" s="59">
        <f t="shared" si="41"/>
        <v>41660.652777777781</v>
      </c>
      <c r="H478" s="59">
        <v>41655.652777777781</v>
      </c>
      <c r="I478" s="8">
        <v>41656.619444444441</v>
      </c>
      <c r="J478" s="8" t="str">
        <f t="shared" ca="1" si="46"/>
        <v>Resuelto a Tiempo</v>
      </c>
      <c r="K478" t="s">
        <v>1728</v>
      </c>
    </row>
    <row r="479" spans="1:11" x14ac:dyDescent="0.25">
      <c r="A479" s="7" t="s">
        <v>1269</v>
      </c>
      <c r="B479" s="7" t="s">
        <v>1726</v>
      </c>
      <c r="C479" s="8">
        <v>41655.652777777781</v>
      </c>
      <c r="D479" s="32" t="s">
        <v>52</v>
      </c>
      <c r="E479" s="32" t="s">
        <v>52</v>
      </c>
      <c r="F479" s="32">
        <f>VLOOKUP(E479&amp;WEEKDAY(C479,2),Hoja3!A:B,2,FALSE)*24</f>
        <v>120</v>
      </c>
      <c r="G479" s="59">
        <f t="shared" si="41"/>
        <v>41660.652777777781</v>
      </c>
      <c r="H479" s="59">
        <v>41655.652777777781</v>
      </c>
      <c r="I479" s="8">
        <v>41656.625</v>
      </c>
      <c r="J479" s="8" t="str">
        <f t="shared" ca="1" si="46"/>
        <v>Resuelto a Tiempo</v>
      </c>
      <c r="K479" t="s">
        <v>1728</v>
      </c>
    </row>
    <row r="480" spans="1:11" x14ac:dyDescent="0.25">
      <c r="A480" s="7" t="s">
        <v>1270</v>
      </c>
      <c r="B480" s="7" t="s">
        <v>1726</v>
      </c>
      <c r="C480" s="8">
        <v>41655.659722222219</v>
      </c>
      <c r="D480" s="32" t="s">
        <v>52</v>
      </c>
      <c r="E480" s="32" t="s">
        <v>52</v>
      </c>
      <c r="F480" s="32">
        <f>VLOOKUP(E480&amp;WEEKDAY(C480,2),Hoja3!A:B,2,FALSE)*24</f>
        <v>120</v>
      </c>
      <c r="G480" s="59">
        <f t="shared" si="41"/>
        <v>41660.659722222219</v>
      </c>
      <c r="H480" s="59">
        <v>41655.659722222219</v>
      </c>
      <c r="I480" s="8">
        <v>41656.583333333336</v>
      </c>
      <c r="J480" s="8" t="str">
        <f t="shared" ca="1" si="46"/>
        <v>Resuelto a Tiempo</v>
      </c>
      <c r="K480" t="s">
        <v>1728</v>
      </c>
    </row>
    <row r="481" spans="1:11" x14ac:dyDescent="0.25">
      <c r="A481" s="7" t="s">
        <v>1271</v>
      </c>
      <c r="B481" s="7" t="s">
        <v>1726</v>
      </c>
      <c r="C481" s="8">
        <v>41655.666666666664</v>
      </c>
      <c r="D481" s="32" t="s">
        <v>52</v>
      </c>
      <c r="E481" s="32" t="s">
        <v>52</v>
      </c>
      <c r="F481" s="32">
        <f>VLOOKUP(E481&amp;WEEKDAY(C481,2),Hoja3!A:B,2,FALSE)*24</f>
        <v>120</v>
      </c>
      <c r="G481" s="59">
        <f t="shared" si="41"/>
        <v>41660.666666666664</v>
      </c>
      <c r="H481" s="59">
        <v>41655.666666666664</v>
      </c>
      <c r="I481" s="8">
        <v>41656.618055555555</v>
      </c>
      <c r="J481" s="8" t="str">
        <f t="shared" ca="1" si="46"/>
        <v>Resuelto a Tiempo</v>
      </c>
      <c r="K481" t="s">
        <v>1728</v>
      </c>
    </row>
    <row r="482" spans="1:11" x14ac:dyDescent="0.25">
      <c r="A482" s="7" t="s">
        <v>1272</v>
      </c>
      <c r="B482" s="7" t="s">
        <v>1726</v>
      </c>
      <c r="C482" s="8">
        <v>41655.666666666664</v>
      </c>
      <c r="D482" s="32" t="s">
        <v>52</v>
      </c>
      <c r="E482" s="32" t="s">
        <v>52</v>
      </c>
      <c r="F482" s="32">
        <f>VLOOKUP(E482&amp;WEEKDAY(C482,2),Hoja3!A:B,2,FALSE)*24</f>
        <v>120</v>
      </c>
      <c r="G482" s="59">
        <f t="shared" ref="G482:G545" si="47">C482+F482/24</f>
        <v>41660.666666666664</v>
      </c>
      <c r="H482" s="59">
        <v>41655.666666666664</v>
      </c>
      <c r="I482" s="8">
        <v>41659.597222222219</v>
      </c>
      <c r="J482" s="8" t="str">
        <f t="shared" ca="1" si="46"/>
        <v>Resuelto a Tiempo</v>
      </c>
      <c r="K482" t="s">
        <v>1728</v>
      </c>
    </row>
    <row r="483" spans="1:11" x14ac:dyDescent="0.25">
      <c r="A483" s="3" t="s">
        <v>1277</v>
      </c>
      <c r="B483" s="7" t="s">
        <v>1726</v>
      </c>
      <c r="C483" s="4">
        <v>41655.706944444442</v>
      </c>
      <c r="D483" s="35" t="s">
        <v>15</v>
      </c>
      <c r="E483" s="35" t="s">
        <v>15</v>
      </c>
      <c r="F483" s="35">
        <f>VLOOKUP(E483&amp;WEEKDAY(C483,2),Hoja3!A:B,2,FALSE)*24</f>
        <v>4</v>
      </c>
      <c r="G483" s="63">
        <f t="shared" si="47"/>
        <v>41655.873611111107</v>
      </c>
      <c r="H483" s="63">
        <v>41655.729166666664</v>
      </c>
      <c r="I483" s="4">
        <v>41656.663194444445</v>
      </c>
      <c r="J483" s="4" t="s">
        <v>1149</v>
      </c>
      <c r="K483" t="s">
        <v>1728</v>
      </c>
    </row>
    <row r="484" spans="1:11" x14ac:dyDescent="0.25">
      <c r="A484" s="7" t="s">
        <v>1273</v>
      </c>
      <c r="B484" s="7" t="s">
        <v>1726</v>
      </c>
      <c r="C484" s="8">
        <v>41655.666666666664</v>
      </c>
      <c r="D484" s="32" t="s">
        <v>52</v>
      </c>
      <c r="E484" s="32" t="s">
        <v>52</v>
      </c>
      <c r="F484" s="32">
        <f>VLOOKUP(E484&amp;WEEKDAY(C484,2),Hoja3!A:B,2,FALSE)*24</f>
        <v>120</v>
      </c>
      <c r="G484" s="59">
        <f t="shared" si="47"/>
        <v>41660.666666666664</v>
      </c>
      <c r="H484" s="59">
        <v>41655.666666666664</v>
      </c>
      <c r="I484" s="8">
        <v>41659.583333333336</v>
      </c>
      <c r="J484" s="8" t="str">
        <f t="shared" ref="J484:J496" ca="1" si="48">IF(I484="",IF(NOW()&gt;G484,"Retrasado","Pendiente"),IF(I484&lt;G484,"Resuelto a Tiempo","Resuelto NO a Tiempo"))</f>
        <v>Resuelto a Tiempo</v>
      </c>
      <c r="K484" t="s">
        <v>1728</v>
      </c>
    </row>
    <row r="485" spans="1:11" x14ac:dyDescent="0.25">
      <c r="A485" s="7" t="s">
        <v>1274</v>
      </c>
      <c r="B485" s="7" t="s">
        <v>1726</v>
      </c>
      <c r="C485" s="8">
        <v>41655.666666666664</v>
      </c>
      <c r="D485" s="32" t="s">
        <v>52</v>
      </c>
      <c r="E485" s="32" t="s">
        <v>52</v>
      </c>
      <c r="F485" s="32">
        <f>VLOOKUP(E485&amp;WEEKDAY(C485,2),Hoja3!A:B,2,FALSE)*24</f>
        <v>120</v>
      </c>
      <c r="G485" s="59">
        <f t="shared" si="47"/>
        <v>41660.666666666664</v>
      </c>
      <c r="H485" s="59">
        <v>41655.666666666664</v>
      </c>
      <c r="I485" s="8">
        <v>41659.576388888891</v>
      </c>
      <c r="J485" s="8" t="str">
        <f t="shared" ca="1" si="48"/>
        <v>Resuelto a Tiempo</v>
      </c>
      <c r="K485" t="s">
        <v>1743</v>
      </c>
    </row>
    <row r="486" spans="1:11" x14ac:dyDescent="0.25">
      <c r="A486" s="7" t="s">
        <v>1275</v>
      </c>
      <c r="B486" s="7" t="s">
        <v>1726</v>
      </c>
      <c r="C486" s="8">
        <v>41655.666666666664</v>
      </c>
      <c r="D486" s="32" t="s">
        <v>52</v>
      </c>
      <c r="E486" s="32" t="s">
        <v>52</v>
      </c>
      <c r="F486" s="32">
        <f>VLOOKUP(E486&amp;WEEKDAY(C486,2),Hoja3!A:B,2,FALSE)*24</f>
        <v>120</v>
      </c>
      <c r="G486" s="59">
        <f t="shared" si="47"/>
        <v>41660.666666666664</v>
      </c>
      <c r="H486" s="59">
        <v>41655.666666666664</v>
      </c>
      <c r="I486" s="8">
        <v>41659.572916666664</v>
      </c>
      <c r="J486" s="8" t="str">
        <f t="shared" ca="1" si="48"/>
        <v>Resuelto a Tiempo</v>
      </c>
      <c r="K486" t="s">
        <v>1728</v>
      </c>
    </row>
    <row r="487" spans="1:11" x14ac:dyDescent="0.25">
      <c r="A487" s="7" t="s">
        <v>1276</v>
      </c>
      <c r="B487" s="7" t="s">
        <v>1726</v>
      </c>
      <c r="C487" s="8">
        <v>41655.666666666664</v>
      </c>
      <c r="D487" s="32" t="s">
        <v>52</v>
      </c>
      <c r="E487" s="32" t="s">
        <v>52</v>
      </c>
      <c r="F487" s="32">
        <f>VLOOKUP(E487&amp;WEEKDAY(C487,2),Hoja3!A:B,2,FALSE)*24</f>
        <v>120</v>
      </c>
      <c r="G487" s="59">
        <f t="shared" si="47"/>
        <v>41660.666666666664</v>
      </c>
      <c r="H487" s="59">
        <v>41655.666666666664</v>
      </c>
      <c r="I487" s="8">
        <v>41659.569444444445</v>
      </c>
      <c r="J487" s="8" t="str">
        <f t="shared" ca="1" si="48"/>
        <v>Resuelto a Tiempo</v>
      </c>
      <c r="K487" t="s">
        <v>1728</v>
      </c>
    </row>
    <row r="488" spans="1:11" x14ac:dyDescent="0.25">
      <c r="A488" s="7" t="s">
        <v>1278</v>
      </c>
      <c r="B488" s="7" t="s">
        <v>1726</v>
      </c>
      <c r="C488" s="8">
        <v>41656.375</v>
      </c>
      <c r="D488" s="32" t="s">
        <v>52</v>
      </c>
      <c r="E488" s="32" t="s">
        <v>52</v>
      </c>
      <c r="F488" s="32">
        <f>VLOOKUP(E488&amp;WEEKDAY(C488,2),Hoja3!A:B,2,FALSE)*24</f>
        <v>120</v>
      </c>
      <c r="G488" s="59">
        <f t="shared" si="47"/>
        <v>41661.375</v>
      </c>
      <c r="H488" s="59">
        <v>41656.375</v>
      </c>
      <c r="I488" s="8">
        <v>41656.458333333336</v>
      </c>
      <c r="J488" s="8" t="str">
        <f t="shared" ca="1" si="48"/>
        <v>Resuelto a Tiempo</v>
      </c>
      <c r="K488" t="s">
        <v>1728</v>
      </c>
    </row>
    <row r="489" spans="1:11" x14ac:dyDescent="0.25">
      <c r="A489" s="7" t="s">
        <v>1279</v>
      </c>
      <c r="B489" s="7" t="s">
        <v>1726</v>
      </c>
      <c r="C489" s="8">
        <v>41656.458333333336</v>
      </c>
      <c r="D489" s="32" t="s">
        <v>52</v>
      </c>
      <c r="E489" s="32" t="s">
        <v>52</v>
      </c>
      <c r="F489" s="32">
        <f>VLOOKUP(E489&amp;WEEKDAY(C489,2),Hoja3!A:B,2,FALSE)*24</f>
        <v>120</v>
      </c>
      <c r="G489" s="59">
        <f t="shared" si="47"/>
        <v>41661.458333333336</v>
      </c>
      <c r="H489" s="59">
        <v>41656.458333333336</v>
      </c>
      <c r="I489" s="8">
        <v>41656.541666666664</v>
      </c>
      <c r="J489" s="8" t="str">
        <f t="shared" ca="1" si="48"/>
        <v>Resuelto a Tiempo</v>
      </c>
      <c r="K489" t="s">
        <v>1728</v>
      </c>
    </row>
    <row r="490" spans="1:11" x14ac:dyDescent="0.25">
      <c r="A490" s="7" t="s">
        <v>1280</v>
      </c>
      <c r="B490" s="7" t="s">
        <v>1726</v>
      </c>
      <c r="C490" s="8">
        <v>41656.458333333336</v>
      </c>
      <c r="D490" s="32" t="s">
        <v>52</v>
      </c>
      <c r="E490" s="32" t="s">
        <v>52</v>
      </c>
      <c r="F490" s="32">
        <f>VLOOKUP(E490&amp;WEEKDAY(C490,2),Hoja3!A:B,2,FALSE)*24</f>
        <v>120</v>
      </c>
      <c r="G490" s="59">
        <f t="shared" si="47"/>
        <v>41661.458333333336</v>
      </c>
      <c r="H490" s="59">
        <v>41656.458333333336</v>
      </c>
      <c r="I490" s="8">
        <v>41659.604166666664</v>
      </c>
      <c r="J490" s="8" t="str">
        <f t="shared" ca="1" si="48"/>
        <v>Resuelto a Tiempo</v>
      </c>
      <c r="K490" t="s">
        <v>1728</v>
      </c>
    </row>
    <row r="491" spans="1:11" x14ac:dyDescent="0.25">
      <c r="A491" s="7" t="s">
        <v>1131</v>
      </c>
      <c r="B491" s="7" t="s">
        <v>1726</v>
      </c>
      <c r="C491" s="8">
        <v>41605.583333333336</v>
      </c>
      <c r="D491" s="32" t="s">
        <v>52</v>
      </c>
      <c r="E491" s="32" t="s">
        <v>52</v>
      </c>
      <c r="F491" s="32">
        <f>VLOOKUP(E491&amp;WEEKDAY(C491,2),Hoja3!A:B,2,FALSE)*24</f>
        <v>120</v>
      </c>
      <c r="G491" s="59">
        <f t="shared" si="47"/>
        <v>41610.583333333336</v>
      </c>
      <c r="H491" s="59">
        <v>41605.583333333336</v>
      </c>
      <c r="I491" s="8">
        <v>41606.541666666664</v>
      </c>
      <c r="J491" s="8" t="str">
        <f t="shared" ca="1" si="48"/>
        <v>Resuelto a Tiempo</v>
      </c>
      <c r="K491" t="s">
        <v>1728</v>
      </c>
    </row>
    <row r="492" spans="1:11" x14ac:dyDescent="0.25">
      <c r="A492" s="7" t="s">
        <v>1282</v>
      </c>
      <c r="B492" s="7" t="s">
        <v>1726</v>
      </c>
      <c r="C492" s="8">
        <v>41656.625</v>
      </c>
      <c r="D492" s="32" t="s">
        <v>52</v>
      </c>
      <c r="E492" s="32" t="s">
        <v>52</v>
      </c>
      <c r="F492" s="32">
        <f>VLOOKUP(E492&amp;WEEKDAY(C492,2),Hoja3!A:B,2,FALSE)*24</f>
        <v>120</v>
      </c>
      <c r="G492" s="59">
        <f t="shared" si="47"/>
        <v>41661.625</v>
      </c>
      <c r="H492" s="59">
        <v>41656.625</v>
      </c>
      <c r="I492" s="8">
        <v>41659.604166666664</v>
      </c>
      <c r="J492" s="8" t="str">
        <f t="shared" ca="1" si="48"/>
        <v>Resuelto a Tiempo</v>
      </c>
      <c r="K492" t="s">
        <v>1745</v>
      </c>
    </row>
    <row r="493" spans="1:11" x14ac:dyDescent="0.25">
      <c r="A493" s="7" t="s">
        <v>1283</v>
      </c>
      <c r="B493" s="7" t="s">
        <v>1726</v>
      </c>
      <c r="C493" s="8">
        <v>41656.625</v>
      </c>
      <c r="D493" s="32" t="s">
        <v>52</v>
      </c>
      <c r="E493" s="32" t="s">
        <v>52</v>
      </c>
      <c r="F493" s="32">
        <f>VLOOKUP(E493&amp;WEEKDAY(C493,2),Hoja3!A:B,2,FALSE)*24</f>
        <v>120</v>
      </c>
      <c r="G493" s="59">
        <f t="shared" si="47"/>
        <v>41661.625</v>
      </c>
      <c r="H493" s="59">
        <v>41656.625</v>
      </c>
      <c r="I493" s="8">
        <v>41656.698611111111</v>
      </c>
      <c r="J493" s="8" t="str">
        <f t="shared" ca="1" si="48"/>
        <v>Resuelto a Tiempo</v>
      </c>
      <c r="K493" t="s">
        <v>1728</v>
      </c>
    </row>
    <row r="494" spans="1:11" x14ac:dyDescent="0.25">
      <c r="A494" s="15" t="s">
        <v>1284</v>
      </c>
      <c r="B494" s="7" t="s">
        <v>1726</v>
      </c>
      <c r="C494" s="8">
        <v>41656.688194444447</v>
      </c>
      <c r="D494" s="32" t="s">
        <v>52</v>
      </c>
      <c r="E494" s="32" t="s">
        <v>52</v>
      </c>
      <c r="F494" s="32">
        <f>VLOOKUP(E494&amp;WEEKDAY(C494,2),Hoja3!A:B,2,FALSE)*24</f>
        <v>120</v>
      </c>
      <c r="G494" s="59">
        <f t="shared" si="47"/>
        <v>41661.688194444447</v>
      </c>
      <c r="H494" s="59">
        <v>41656.666666666664</v>
      </c>
      <c r="I494" s="8">
        <v>41659.625</v>
      </c>
      <c r="J494" s="8" t="str">
        <f t="shared" ca="1" si="48"/>
        <v>Resuelto a Tiempo</v>
      </c>
      <c r="K494" t="s">
        <v>1728</v>
      </c>
    </row>
    <row r="495" spans="1:11" x14ac:dyDescent="0.25">
      <c r="A495" s="7" t="s">
        <v>1285</v>
      </c>
      <c r="B495" s="7" t="s">
        <v>1726</v>
      </c>
      <c r="C495" s="8">
        <v>41657.472222222219</v>
      </c>
      <c r="D495" s="32" t="s">
        <v>10</v>
      </c>
      <c r="E495" s="32" t="s">
        <v>52</v>
      </c>
      <c r="F495" s="32">
        <f>VLOOKUP(E495&amp;WEEKDAY(C495,2),Hoja3!A:B,2,FALSE)*24</f>
        <v>120</v>
      </c>
      <c r="G495" s="59">
        <f t="shared" si="47"/>
        <v>41662.472222222219</v>
      </c>
      <c r="H495" s="59">
        <v>41659.5</v>
      </c>
      <c r="I495" s="8">
        <v>41660.548611111109</v>
      </c>
      <c r="J495" s="8" t="str">
        <f t="shared" ca="1" si="48"/>
        <v>Resuelto a Tiempo</v>
      </c>
      <c r="K495" t="s">
        <v>1728</v>
      </c>
    </row>
    <row r="496" spans="1:11" x14ac:dyDescent="0.25">
      <c r="A496" s="7" t="s">
        <v>1286</v>
      </c>
      <c r="B496" s="7" t="s">
        <v>1726</v>
      </c>
      <c r="C496" s="8">
        <v>41659.416666666664</v>
      </c>
      <c r="D496" s="32" t="s">
        <v>52</v>
      </c>
      <c r="E496" s="32" t="s">
        <v>52</v>
      </c>
      <c r="F496" s="32">
        <f>VLOOKUP(E496&amp;WEEKDAY(C496,2),Hoja3!A:B,2,FALSE)*24</f>
        <v>72</v>
      </c>
      <c r="G496" s="59">
        <f t="shared" si="47"/>
        <v>41662.416666666664</v>
      </c>
      <c r="H496" s="59">
        <v>41659.416666666664</v>
      </c>
      <c r="I496" s="8">
        <v>41660.572916666664</v>
      </c>
      <c r="J496" s="8" t="str">
        <f t="shared" ca="1" si="48"/>
        <v>Resuelto a Tiempo</v>
      </c>
      <c r="K496" t="s">
        <v>1733</v>
      </c>
    </row>
    <row r="497" spans="1:11" x14ac:dyDescent="0.25">
      <c r="A497" s="3" t="s">
        <v>1287</v>
      </c>
      <c r="B497" s="7" t="s">
        <v>1726</v>
      </c>
      <c r="C497" s="4">
        <v>41659.416666666664</v>
      </c>
      <c r="D497" s="35" t="s">
        <v>15</v>
      </c>
      <c r="E497" s="35" t="s">
        <v>52</v>
      </c>
      <c r="F497" s="35">
        <f>VLOOKUP(E497&amp;WEEKDAY(C497,2),Hoja3!A:B,2,FALSE)*24</f>
        <v>72</v>
      </c>
      <c r="G497" s="63">
        <f t="shared" si="47"/>
        <v>41662.416666666664</v>
      </c>
      <c r="H497" s="63">
        <v>41659.416666666664</v>
      </c>
      <c r="I497" s="4">
        <v>41666.597222222219</v>
      </c>
      <c r="J497" s="4" t="s">
        <v>1149</v>
      </c>
      <c r="K497" t="s">
        <v>1728</v>
      </c>
    </row>
    <row r="498" spans="1:11" x14ac:dyDescent="0.25">
      <c r="A498" s="3" t="s">
        <v>1288</v>
      </c>
      <c r="B498" s="7" t="s">
        <v>1726</v>
      </c>
      <c r="C498" s="4">
        <v>41659.458333333336</v>
      </c>
      <c r="D498" s="35" t="s">
        <v>15</v>
      </c>
      <c r="E498" s="35" t="s">
        <v>10</v>
      </c>
      <c r="F498" s="35">
        <f>VLOOKUP(E498&amp;WEEKDAY(C498,2),Hoja3!A:B,2,FALSE)*24</f>
        <v>24</v>
      </c>
      <c r="G498" s="63">
        <f t="shared" si="47"/>
        <v>41660.458333333336</v>
      </c>
      <c r="H498" s="63">
        <v>41294.479166666664</v>
      </c>
      <c r="I498" s="4">
        <v>41662.583333333336</v>
      </c>
      <c r="J498" s="4" t="s">
        <v>1149</v>
      </c>
      <c r="K498" t="s">
        <v>1728</v>
      </c>
    </row>
    <row r="499" spans="1:11" x14ac:dyDescent="0.25">
      <c r="A499" s="7" t="s">
        <v>1289</v>
      </c>
      <c r="B499" s="7" t="s">
        <v>1726</v>
      </c>
      <c r="C499" s="8">
        <v>41659.458333333336</v>
      </c>
      <c r="D499" s="32" t="s">
        <v>52</v>
      </c>
      <c r="E499" s="32" t="s">
        <v>52</v>
      </c>
      <c r="F499" s="32">
        <f>VLOOKUP(E499&amp;WEEKDAY(C499,2),Hoja3!A:B,2,FALSE)*24</f>
        <v>72</v>
      </c>
      <c r="G499" s="59">
        <f t="shared" si="47"/>
        <v>41662.458333333336</v>
      </c>
      <c r="H499" s="59">
        <v>41659.458333333336</v>
      </c>
      <c r="I499" s="8">
        <v>41660.541666666664</v>
      </c>
      <c r="J499" s="8" t="str">
        <f ca="1">IF(I499="",IF(NOW()&gt;G499,"Retrasado","Pendiente"),IF(I499&lt;G499,"Resuelto a Tiempo","Resuelto NO a Tiempo"))</f>
        <v>Resuelto a Tiempo</v>
      </c>
      <c r="K499" t="s">
        <v>1138</v>
      </c>
    </row>
    <row r="500" spans="1:11" x14ac:dyDescent="0.25">
      <c r="A500" s="7" t="s">
        <v>1290</v>
      </c>
      <c r="B500" s="7" t="s">
        <v>1726</v>
      </c>
      <c r="C500" s="8">
        <v>41659.5</v>
      </c>
      <c r="D500" s="32" t="s">
        <v>52</v>
      </c>
      <c r="E500" s="32" t="s">
        <v>52</v>
      </c>
      <c r="F500" s="32">
        <f>VLOOKUP(E500&amp;WEEKDAY(C500,2),Hoja3!A:B,2,FALSE)*24</f>
        <v>72</v>
      </c>
      <c r="G500" s="59">
        <f t="shared" si="47"/>
        <v>41662.5</v>
      </c>
      <c r="H500" s="59">
        <v>41659.5</v>
      </c>
      <c r="I500" s="8">
        <v>41660.677083333336</v>
      </c>
      <c r="J500" s="8" t="str">
        <f ca="1">IF(I500="",IF(NOW()&gt;G500,"Retrasado","Pendiente"),IF(I500&lt;G500,"Resuelto a Tiempo","Resuelto NO a Tiempo"))</f>
        <v>Resuelto a Tiempo</v>
      </c>
      <c r="K500" t="s">
        <v>1728</v>
      </c>
    </row>
    <row r="501" spans="1:11" x14ac:dyDescent="0.25">
      <c r="A501" s="7" t="s">
        <v>1291</v>
      </c>
      <c r="B501" s="7" t="s">
        <v>1726</v>
      </c>
      <c r="C501" s="8">
        <v>41659.583333333336</v>
      </c>
      <c r="D501" s="32" t="s">
        <v>52</v>
      </c>
      <c r="E501" s="32" t="s">
        <v>52</v>
      </c>
      <c r="F501" s="32">
        <f>VLOOKUP(E501&amp;WEEKDAY(C501,2),Hoja3!A:B,2,FALSE)*24</f>
        <v>72</v>
      </c>
      <c r="G501" s="59">
        <f t="shared" si="47"/>
        <v>41662.583333333336</v>
      </c>
      <c r="H501" s="59">
        <v>41659.583333333336</v>
      </c>
      <c r="I501" s="8">
        <v>41660.541666666664</v>
      </c>
      <c r="J501" s="8" t="str">
        <f ca="1">IF(I501="",IF(NOW()&gt;G501,"Retrasado","Pendiente"),IF(I501&lt;G501,"Resuelto a Tiempo","Resuelto NO a Tiempo"))</f>
        <v>Resuelto a Tiempo</v>
      </c>
      <c r="K501" t="s">
        <v>1728</v>
      </c>
    </row>
    <row r="502" spans="1:11" x14ac:dyDescent="0.25">
      <c r="A502" s="3" t="s">
        <v>1292</v>
      </c>
      <c r="B502" s="7" t="s">
        <v>1726</v>
      </c>
      <c r="C502" s="4">
        <v>41660.333333333336</v>
      </c>
      <c r="D502" s="35" t="s">
        <v>15</v>
      </c>
      <c r="E502" s="35" t="s">
        <v>52</v>
      </c>
      <c r="F502" s="35">
        <f>VLOOKUP(E502&amp;WEEKDAY(C502,2),Hoja3!A:B,2,FALSE)*24</f>
        <v>72</v>
      </c>
      <c r="G502" s="63">
        <f t="shared" si="47"/>
        <v>41663.333333333336</v>
      </c>
      <c r="H502" s="63">
        <v>41660.333333333336</v>
      </c>
      <c r="I502" s="4">
        <v>41668.4375</v>
      </c>
      <c r="J502" s="4" t="s">
        <v>1149</v>
      </c>
      <c r="K502" t="s">
        <v>1728</v>
      </c>
    </row>
    <row r="503" spans="1:11" x14ac:dyDescent="0.25">
      <c r="A503" s="7" t="s">
        <v>1294</v>
      </c>
      <c r="B503" s="7" t="s">
        <v>1726</v>
      </c>
      <c r="C503" s="8">
        <v>41660.416666666664</v>
      </c>
      <c r="D503" s="32" t="s">
        <v>52</v>
      </c>
      <c r="E503" s="32" t="s">
        <v>52</v>
      </c>
      <c r="F503" s="32">
        <f>VLOOKUP(E503&amp;WEEKDAY(C503,2),Hoja3!A:B,2,FALSE)*24</f>
        <v>72</v>
      </c>
      <c r="G503" s="59">
        <f t="shared" si="47"/>
        <v>41663.416666666664</v>
      </c>
      <c r="H503" s="59">
        <v>41660.416666666664</v>
      </c>
      <c r="I503" s="8">
        <v>41661.354166666664</v>
      </c>
      <c r="J503" s="8" t="str">
        <f t="shared" ref="J503:J508" ca="1" si="49">IF(I503="",IF(NOW()&gt;G503,"Retrasado","Pendiente"),IF(I503&lt;G503,"Resuelto a Tiempo","Resuelto NO a Tiempo"))</f>
        <v>Resuelto a Tiempo</v>
      </c>
      <c r="K503" t="s">
        <v>1728</v>
      </c>
    </row>
    <row r="504" spans="1:11" x14ac:dyDescent="0.25">
      <c r="A504" s="7" t="s">
        <v>1293</v>
      </c>
      <c r="B504" s="7" t="s">
        <v>1726</v>
      </c>
      <c r="C504" s="8">
        <v>41660.416666666664</v>
      </c>
      <c r="D504" s="32" t="s">
        <v>52</v>
      </c>
      <c r="E504" s="32" t="s">
        <v>52</v>
      </c>
      <c r="F504" s="32">
        <f>VLOOKUP(E504&amp;WEEKDAY(C504,2),Hoja3!A:B,2,FALSE)*24</f>
        <v>72</v>
      </c>
      <c r="G504" s="59">
        <f t="shared" si="47"/>
        <v>41663.416666666664</v>
      </c>
      <c r="H504" s="59">
        <v>41660.416666666664</v>
      </c>
      <c r="I504" s="8">
        <v>41661.354166666664</v>
      </c>
      <c r="J504" s="8" t="str">
        <f t="shared" ca="1" si="49"/>
        <v>Resuelto a Tiempo</v>
      </c>
      <c r="K504" t="s">
        <v>1141</v>
      </c>
    </row>
    <row r="505" spans="1:11" x14ac:dyDescent="0.25">
      <c r="A505" s="7" t="s">
        <v>1295</v>
      </c>
      <c r="B505" s="7" t="s">
        <v>1726</v>
      </c>
      <c r="C505" s="8">
        <v>41660.416666666664</v>
      </c>
      <c r="D505" s="32" t="s">
        <v>15</v>
      </c>
      <c r="E505" s="32" t="s">
        <v>10</v>
      </c>
      <c r="F505" s="32">
        <f>VLOOKUP(E505&amp;WEEKDAY(C505,2),Hoja3!A:B,2,FALSE)*24</f>
        <v>24</v>
      </c>
      <c r="G505" s="59">
        <f t="shared" si="47"/>
        <v>41661.416666666664</v>
      </c>
      <c r="H505" s="59">
        <v>41660.416666666664</v>
      </c>
      <c r="I505" s="8">
        <v>41661.354166666664</v>
      </c>
      <c r="J505" s="8" t="str">
        <f t="shared" ca="1" si="49"/>
        <v>Resuelto a Tiempo</v>
      </c>
      <c r="K505" t="s">
        <v>1728</v>
      </c>
    </row>
    <row r="506" spans="1:11" x14ac:dyDescent="0.25">
      <c r="A506" s="7" t="s">
        <v>1296</v>
      </c>
      <c r="B506" s="7" t="s">
        <v>1726</v>
      </c>
      <c r="C506" s="8">
        <v>41661.333333333336</v>
      </c>
      <c r="D506" s="32" t="s">
        <v>52</v>
      </c>
      <c r="E506" s="32" t="s">
        <v>52</v>
      </c>
      <c r="F506" s="32">
        <f>VLOOKUP(E506&amp;WEEKDAY(C506,2),Hoja3!A:B,2,FALSE)*24</f>
        <v>120</v>
      </c>
      <c r="G506" s="59">
        <f t="shared" si="47"/>
        <v>41666.333333333336</v>
      </c>
      <c r="H506" s="59">
        <v>41661.333333333336</v>
      </c>
      <c r="I506" s="8">
        <v>41661.625</v>
      </c>
      <c r="J506" s="8" t="str">
        <f t="shared" ca="1" si="49"/>
        <v>Resuelto a Tiempo</v>
      </c>
      <c r="K506" t="s">
        <v>1728</v>
      </c>
    </row>
    <row r="507" spans="1:11" x14ac:dyDescent="0.25">
      <c r="A507" s="7" t="s">
        <v>1297</v>
      </c>
      <c r="B507" s="7" t="s">
        <v>1726</v>
      </c>
      <c r="C507" s="8">
        <v>41661.333333333336</v>
      </c>
      <c r="D507" s="32" t="s">
        <v>52</v>
      </c>
      <c r="E507" s="32" t="s">
        <v>52</v>
      </c>
      <c r="F507" s="32">
        <f>VLOOKUP(E507&amp;WEEKDAY(C507,2),Hoja3!A:B,2,FALSE)*24</f>
        <v>120</v>
      </c>
      <c r="G507" s="59">
        <f t="shared" si="47"/>
        <v>41666.333333333336</v>
      </c>
      <c r="H507" s="59">
        <v>41661.333333333336</v>
      </c>
      <c r="I507" s="8">
        <v>41662.458333333336</v>
      </c>
      <c r="J507" s="8" t="str">
        <f t="shared" ca="1" si="49"/>
        <v>Resuelto a Tiempo</v>
      </c>
      <c r="K507" t="s">
        <v>1747</v>
      </c>
    </row>
    <row r="508" spans="1:11" x14ac:dyDescent="0.25">
      <c r="A508" s="7" t="s">
        <v>1298</v>
      </c>
      <c r="B508" s="7" t="s">
        <v>1726</v>
      </c>
      <c r="C508" s="8">
        <v>41661.333333333336</v>
      </c>
      <c r="D508" s="32" t="s">
        <v>52</v>
      </c>
      <c r="E508" s="32" t="s">
        <v>52</v>
      </c>
      <c r="F508" s="32">
        <f>VLOOKUP(E508&amp;WEEKDAY(C508,2),Hoja3!A:B,2,FALSE)*24</f>
        <v>120</v>
      </c>
      <c r="G508" s="59">
        <f t="shared" si="47"/>
        <v>41666.333333333336</v>
      </c>
      <c r="H508" s="59">
        <v>41661.333333333336</v>
      </c>
      <c r="I508" s="8">
        <v>41661.479166666664</v>
      </c>
      <c r="J508" s="8" t="str">
        <f t="shared" ca="1" si="49"/>
        <v>Resuelto a Tiempo</v>
      </c>
      <c r="K508" t="s">
        <v>1728</v>
      </c>
    </row>
    <row r="509" spans="1:11" x14ac:dyDescent="0.25">
      <c r="A509" s="3" t="s">
        <v>1299</v>
      </c>
      <c r="B509" s="7" t="s">
        <v>1726</v>
      </c>
      <c r="C509" s="4">
        <v>41661.5</v>
      </c>
      <c r="D509" s="35" t="s">
        <v>15</v>
      </c>
      <c r="E509" s="35" t="s">
        <v>52</v>
      </c>
      <c r="F509" s="35">
        <f>VLOOKUP(E509&amp;WEEKDAY(C509,2),Hoja3!A:B,2,FALSE)*24</f>
        <v>120</v>
      </c>
      <c r="G509" s="63">
        <f t="shared" si="47"/>
        <v>41666.5</v>
      </c>
      <c r="H509" s="63">
        <v>41661.5</v>
      </c>
      <c r="I509" s="4">
        <v>41667.444444444445</v>
      </c>
      <c r="J509" s="4" t="s">
        <v>1149</v>
      </c>
      <c r="K509" t="s">
        <v>1728</v>
      </c>
    </row>
    <row r="510" spans="1:11" x14ac:dyDescent="0.25">
      <c r="A510" s="7" t="s">
        <v>1301</v>
      </c>
      <c r="B510" s="7" t="s">
        <v>1726</v>
      </c>
      <c r="C510" s="8">
        <v>41662.333333333336</v>
      </c>
      <c r="D510" s="32" t="s">
        <v>52</v>
      </c>
      <c r="E510" s="32" t="s">
        <v>52</v>
      </c>
      <c r="F510" s="32">
        <f>VLOOKUP(E510&amp;WEEKDAY(C510,2),Hoja3!A:B,2,FALSE)*24</f>
        <v>120</v>
      </c>
      <c r="G510" s="59">
        <f t="shared" si="47"/>
        <v>41667.333333333336</v>
      </c>
      <c r="H510" s="59">
        <v>41662.333333333336</v>
      </c>
      <c r="I510" s="8">
        <v>41662.6875</v>
      </c>
      <c r="J510" s="8" t="str">
        <f t="shared" ref="J510:J521" ca="1" si="50">IF(I510="",IF(NOW()&gt;G510,"Retrasado","Pendiente"),IF(I510&lt;G510,"Resuelto a Tiempo","Resuelto NO a Tiempo"))</f>
        <v>Resuelto a Tiempo</v>
      </c>
      <c r="K510" t="s">
        <v>1728</v>
      </c>
    </row>
    <row r="511" spans="1:11" x14ac:dyDescent="0.25">
      <c r="A511" s="7" t="s">
        <v>1303</v>
      </c>
      <c r="B511" s="7" t="s">
        <v>1726</v>
      </c>
      <c r="C511" s="8">
        <v>41662.333333333336</v>
      </c>
      <c r="D511" s="32" t="s">
        <v>52</v>
      </c>
      <c r="E511" s="32" t="s">
        <v>52</v>
      </c>
      <c r="F511" s="32">
        <f>VLOOKUP(E511&amp;WEEKDAY(C511,2),Hoja3!A:B,2,FALSE)*24</f>
        <v>120</v>
      </c>
      <c r="G511" s="59">
        <f t="shared" si="47"/>
        <v>41667.333333333336</v>
      </c>
      <c r="H511" s="59">
        <v>41662.333333333336</v>
      </c>
      <c r="I511" s="8">
        <v>41663.375</v>
      </c>
      <c r="J511" s="8" t="str">
        <f t="shared" ca="1" si="50"/>
        <v>Resuelto a Tiempo</v>
      </c>
      <c r="K511" t="s">
        <v>1141</v>
      </c>
    </row>
    <row r="512" spans="1:11" x14ac:dyDescent="0.25">
      <c r="A512" s="7" t="s">
        <v>1302</v>
      </c>
      <c r="B512" s="7" t="s">
        <v>1726</v>
      </c>
      <c r="C512" s="8">
        <v>41662.333333333336</v>
      </c>
      <c r="D512" s="32" t="s">
        <v>15</v>
      </c>
      <c r="E512" s="32" t="s">
        <v>52</v>
      </c>
      <c r="F512" s="32">
        <f>VLOOKUP(E512&amp;WEEKDAY(C512,2),Hoja3!A:B,2,FALSE)*24</f>
        <v>120</v>
      </c>
      <c r="G512" s="59">
        <f t="shared" si="47"/>
        <v>41667.333333333336</v>
      </c>
      <c r="H512" s="59">
        <v>41662.375</v>
      </c>
      <c r="I512" s="8">
        <v>41663.40625</v>
      </c>
      <c r="J512" s="8" t="str">
        <f t="shared" ca="1" si="50"/>
        <v>Resuelto a Tiempo</v>
      </c>
      <c r="K512" t="s">
        <v>1728</v>
      </c>
    </row>
    <row r="513" spans="1:11" x14ac:dyDescent="0.25">
      <c r="A513" s="7" t="s">
        <v>1304</v>
      </c>
      <c r="B513" s="7" t="s">
        <v>1726</v>
      </c>
      <c r="C513" s="8">
        <v>41662.416666666664</v>
      </c>
      <c r="D513" s="32" t="s">
        <v>10</v>
      </c>
      <c r="E513" s="32" t="s">
        <v>10</v>
      </c>
      <c r="F513" s="32">
        <f>VLOOKUP(E513&amp;WEEKDAY(C513,2),Hoja3!A:B,2,FALSE)*24</f>
        <v>24</v>
      </c>
      <c r="G513" s="59">
        <f t="shared" si="47"/>
        <v>41663.416666666664</v>
      </c>
      <c r="H513" s="59">
        <v>41662.416666666664</v>
      </c>
      <c r="I513" s="8">
        <v>41662.6875</v>
      </c>
      <c r="J513" s="8" t="str">
        <f t="shared" ca="1" si="50"/>
        <v>Resuelto a Tiempo</v>
      </c>
      <c r="K513" t="s">
        <v>1728</v>
      </c>
    </row>
    <row r="514" spans="1:11" x14ac:dyDescent="0.25">
      <c r="A514" s="7" t="s">
        <v>1305</v>
      </c>
      <c r="B514" s="7" t="s">
        <v>1726</v>
      </c>
      <c r="C514" s="8">
        <v>41663.416666666664</v>
      </c>
      <c r="D514" s="32" t="s">
        <v>15</v>
      </c>
      <c r="E514" s="32" t="s">
        <v>52</v>
      </c>
      <c r="F514" s="32">
        <f>VLOOKUP(E514&amp;WEEKDAY(C514,2),Hoja3!A:B,2,FALSE)*24</f>
        <v>120</v>
      </c>
      <c r="G514" s="59">
        <f t="shared" si="47"/>
        <v>41668.416666666664</v>
      </c>
      <c r="H514" s="59">
        <v>41663.416666666664</v>
      </c>
      <c r="I514" s="8">
        <v>41663.583333333336</v>
      </c>
      <c r="J514" s="8" t="str">
        <f t="shared" ca="1" si="50"/>
        <v>Resuelto a Tiempo</v>
      </c>
      <c r="K514" t="s">
        <v>1728</v>
      </c>
    </row>
    <row r="515" spans="1:11" x14ac:dyDescent="0.25">
      <c r="A515" s="7" t="s">
        <v>1340</v>
      </c>
      <c r="B515" s="7" t="s">
        <v>1726</v>
      </c>
      <c r="C515" s="8">
        <v>41675.583333333336</v>
      </c>
      <c r="D515" s="32" t="s">
        <v>52</v>
      </c>
      <c r="E515" s="32" t="s">
        <v>52</v>
      </c>
      <c r="F515" s="32">
        <f>VLOOKUP(E515&amp;WEEKDAY(C515,2),Hoja3!A:B,2,FALSE)*24</f>
        <v>120</v>
      </c>
      <c r="G515" s="59">
        <f t="shared" si="47"/>
        <v>41680.583333333336</v>
      </c>
      <c r="H515" s="59">
        <v>41675.583333333336</v>
      </c>
      <c r="I515" s="8">
        <v>41676.375</v>
      </c>
      <c r="J515" s="8" t="str">
        <f t="shared" ca="1" si="50"/>
        <v>Resuelto a Tiempo</v>
      </c>
      <c r="K515" t="s">
        <v>1728</v>
      </c>
    </row>
    <row r="516" spans="1:11" x14ac:dyDescent="0.25">
      <c r="A516" s="7" t="s">
        <v>1306</v>
      </c>
      <c r="B516" s="7" t="s">
        <v>1726</v>
      </c>
      <c r="C516" s="8">
        <v>41666.333333333336</v>
      </c>
      <c r="D516" s="32" t="s">
        <v>52</v>
      </c>
      <c r="E516" s="32" t="s">
        <v>52</v>
      </c>
      <c r="F516" s="32">
        <f>VLOOKUP(E516&amp;WEEKDAY(C516,2),Hoja3!A:B,2,FALSE)*24</f>
        <v>72</v>
      </c>
      <c r="G516" s="59">
        <f t="shared" si="47"/>
        <v>41669.333333333336</v>
      </c>
      <c r="H516" s="59">
        <v>41666.333333333336</v>
      </c>
      <c r="I516" s="8">
        <v>41666.677083333336</v>
      </c>
      <c r="J516" s="8" t="str">
        <f t="shared" ca="1" si="50"/>
        <v>Resuelto a Tiempo</v>
      </c>
      <c r="K516" t="s">
        <v>1728</v>
      </c>
    </row>
    <row r="517" spans="1:11" x14ac:dyDescent="0.25">
      <c r="A517" s="7" t="s">
        <v>1307</v>
      </c>
      <c r="B517" s="7" t="s">
        <v>1726</v>
      </c>
      <c r="C517" s="8">
        <v>41666.541666666664</v>
      </c>
      <c r="D517" s="32" t="s">
        <v>52</v>
      </c>
      <c r="E517" s="32" t="s">
        <v>52</v>
      </c>
      <c r="F517" s="32">
        <f>VLOOKUP(E517&amp;WEEKDAY(C517,2),Hoja3!A:B,2,FALSE)*24</f>
        <v>72</v>
      </c>
      <c r="G517" s="59">
        <f t="shared" si="47"/>
        <v>41669.541666666664</v>
      </c>
      <c r="H517" s="59">
        <v>41301.541666666664</v>
      </c>
      <c r="I517" s="8">
        <v>41666.694444444445</v>
      </c>
      <c r="J517" s="8" t="str">
        <f t="shared" ca="1" si="50"/>
        <v>Resuelto a Tiempo</v>
      </c>
      <c r="K517" t="s">
        <v>1739</v>
      </c>
    </row>
    <row r="518" spans="1:11" x14ac:dyDescent="0.25">
      <c r="A518" s="7" t="s">
        <v>1308</v>
      </c>
      <c r="B518" s="7" t="s">
        <v>1726</v>
      </c>
      <c r="C518" s="8">
        <v>41666.541666666664</v>
      </c>
      <c r="D518" s="32" t="s">
        <v>52</v>
      </c>
      <c r="E518" s="32" t="s">
        <v>52</v>
      </c>
      <c r="F518" s="32">
        <f>VLOOKUP(E518&amp;WEEKDAY(C518,2),Hoja3!A:B,2,FALSE)*24</f>
        <v>72</v>
      </c>
      <c r="G518" s="59">
        <f t="shared" si="47"/>
        <v>41669.541666666664</v>
      </c>
      <c r="H518" s="59">
        <v>41301.541666666664</v>
      </c>
      <c r="I518" s="8">
        <v>41667.375</v>
      </c>
      <c r="J518" s="8" t="str">
        <f t="shared" ca="1" si="50"/>
        <v>Resuelto a Tiempo</v>
      </c>
      <c r="K518" t="s">
        <v>1728</v>
      </c>
    </row>
    <row r="519" spans="1:11" x14ac:dyDescent="0.25">
      <c r="A519" s="7" t="s">
        <v>1309</v>
      </c>
      <c r="B519" s="7" t="s">
        <v>1726</v>
      </c>
      <c r="C519" s="8">
        <v>41666.541666666664</v>
      </c>
      <c r="D519" s="32" t="s">
        <v>52</v>
      </c>
      <c r="E519" s="32" t="s">
        <v>52</v>
      </c>
      <c r="F519" s="32">
        <f>VLOOKUP(E519&amp;WEEKDAY(C519,2),Hoja3!A:B,2,FALSE)*24</f>
        <v>72</v>
      </c>
      <c r="G519" s="59">
        <f t="shared" si="47"/>
        <v>41669.541666666664</v>
      </c>
      <c r="H519" s="59">
        <v>41301.541666666664</v>
      </c>
      <c r="I519" s="8">
        <v>41667.375</v>
      </c>
      <c r="J519" s="8" t="str">
        <f t="shared" ca="1" si="50"/>
        <v>Resuelto a Tiempo</v>
      </c>
      <c r="K519" t="s">
        <v>1728</v>
      </c>
    </row>
    <row r="520" spans="1:11" x14ac:dyDescent="0.25">
      <c r="A520" s="7" t="s">
        <v>1310</v>
      </c>
      <c r="B520" s="7" t="s">
        <v>1726</v>
      </c>
      <c r="C520" s="8">
        <v>41666.541666666664</v>
      </c>
      <c r="D520" s="32" t="s">
        <v>15</v>
      </c>
      <c r="E520" s="32" t="s">
        <v>52</v>
      </c>
      <c r="F520" s="32">
        <f>VLOOKUP(E520&amp;WEEKDAY(C520,2),Hoja3!A:B,2,FALSE)*24</f>
        <v>72</v>
      </c>
      <c r="G520" s="59">
        <f t="shared" si="47"/>
        <v>41669.541666666664</v>
      </c>
      <c r="H520" s="59">
        <v>41301.541666666664</v>
      </c>
      <c r="I520" s="8">
        <v>41667.458333333336</v>
      </c>
      <c r="J520" s="8" t="str">
        <f t="shared" ca="1" si="50"/>
        <v>Resuelto a Tiempo</v>
      </c>
      <c r="K520" t="s">
        <v>1728</v>
      </c>
    </row>
    <row r="521" spans="1:11" x14ac:dyDescent="0.25">
      <c r="A521" s="7" t="s">
        <v>1311</v>
      </c>
      <c r="B521" s="7" t="s">
        <v>1726</v>
      </c>
      <c r="C521" s="8">
        <v>41667.333333333336</v>
      </c>
      <c r="D521" s="32" t="s">
        <v>52</v>
      </c>
      <c r="E521" s="32" t="s">
        <v>52</v>
      </c>
      <c r="F521" s="32">
        <f>VLOOKUP(E521&amp;WEEKDAY(C521,2),Hoja3!A:B,2,FALSE)*24</f>
        <v>72</v>
      </c>
      <c r="G521" s="59">
        <f t="shared" si="47"/>
        <v>41670.333333333336</v>
      </c>
      <c r="H521" s="59">
        <v>41667.333333333336</v>
      </c>
      <c r="I521" s="8">
        <v>41667.458333333336</v>
      </c>
      <c r="J521" s="8" t="str">
        <f t="shared" ca="1" si="50"/>
        <v>Resuelto a Tiempo</v>
      </c>
      <c r="K521" t="s">
        <v>1728</v>
      </c>
    </row>
    <row r="522" spans="1:11" x14ac:dyDescent="0.25">
      <c r="A522" s="3" t="s">
        <v>1317</v>
      </c>
      <c r="B522" s="7" t="s">
        <v>1726</v>
      </c>
      <c r="C522" s="4">
        <v>41668.375</v>
      </c>
      <c r="D522" s="35" t="s">
        <v>10</v>
      </c>
      <c r="E522" s="35" t="s">
        <v>10</v>
      </c>
      <c r="F522" s="35">
        <f>VLOOKUP(E522&amp;WEEKDAY(C522,2),Hoja3!A:B,2,FALSE)*24</f>
        <v>24</v>
      </c>
      <c r="G522" s="63">
        <f t="shared" si="47"/>
        <v>41669.375</v>
      </c>
      <c r="H522" s="63">
        <v>41668.375</v>
      </c>
      <c r="I522" s="4">
        <v>41673.701388888891</v>
      </c>
      <c r="J522" s="4" t="s">
        <v>1113</v>
      </c>
      <c r="K522" t="s">
        <v>1728</v>
      </c>
    </row>
    <row r="523" spans="1:11" x14ac:dyDescent="0.25">
      <c r="A523" s="7" t="s">
        <v>1312</v>
      </c>
      <c r="B523" s="7" t="s">
        <v>1726</v>
      </c>
      <c r="C523" s="8">
        <v>41667.416666666664</v>
      </c>
      <c r="D523" s="32" t="s">
        <v>52</v>
      </c>
      <c r="E523" s="32" t="s">
        <v>52</v>
      </c>
      <c r="F523" s="32">
        <f>VLOOKUP(E523&amp;WEEKDAY(C523,2),Hoja3!A:B,2,FALSE)*24</f>
        <v>72</v>
      </c>
      <c r="G523" s="59">
        <f t="shared" si="47"/>
        <v>41670.416666666664</v>
      </c>
      <c r="H523" s="59">
        <v>41667.5</v>
      </c>
      <c r="I523" s="8">
        <v>41667.583333333336</v>
      </c>
      <c r="J523" s="8" t="str">
        <f ca="1">IF(I523="",IF(NOW()&gt;G523,"Retrasado","Pendiente"),IF(I523&lt;G523,"Resuelto a Tiempo","Resuelto NO a Tiempo"))</f>
        <v>Resuelto a Tiempo</v>
      </c>
      <c r="K523" t="s">
        <v>1728</v>
      </c>
    </row>
    <row r="524" spans="1:11" x14ac:dyDescent="0.25">
      <c r="A524" s="3" t="s">
        <v>1313</v>
      </c>
      <c r="B524" s="7" t="s">
        <v>1726</v>
      </c>
      <c r="C524" s="4">
        <v>41667.416666666664</v>
      </c>
      <c r="D524" s="35" t="s">
        <v>15</v>
      </c>
      <c r="E524" s="35" t="s">
        <v>10</v>
      </c>
      <c r="F524" s="35">
        <f>VLOOKUP(E524&amp;WEEKDAY(C524,2),Hoja3!A:B,2,FALSE)*24</f>
        <v>24</v>
      </c>
      <c r="G524" s="63">
        <f t="shared" si="47"/>
        <v>41668.416666666664</v>
      </c>
      <c r="H524" s="63">
        <v>41667.5</v>
      </c>
      <c r="I524" s="4">
        <v>41669.583333333336</v>
      </c>
      <c r="J524" s="4" t="s">
        <v>1149</v>
      </c>
      <c r="K524" t="s">
        <v>1743</v>
      </c>
    </row>
    <row r="525" spans="1:11" x14ac:dyDescent="0.25">
      <c r="A525" s="3" t="s">
        <v>1314</v>
      </c>
      <c r="B525" s="7" t="s">
        <v>1726</v>
      </c>
      <c r="C525" s="4">
        <v>41667.416666666664</v>
      </c>
      <c r="D525" s="35" t="s">
        <v>15</v>
      </c>
      <c r="E525" s="35" t="s">
        <v>10</v>
      </c>
      <c r="F525" s="35">
        <f>VLOOKUP(E525&amp;WEEKDAY(C525,2),Hoja3!A:B,2,FALSE)*24</f>
        <v>24</v>
      </c>
      <c r="G525" s="63">
        <f t="shared" si="47"/>
        <v>41668.416666666664</v>
      </c>
      <c r="H525" s="63">
        <v>41667.5</v>
      </c>
      <c r="I525" s="4">
        <v>41669.666666666664</v>
      </c>
      <c r="J525" s="4" t="s">
        <v>1149</v>
      </c>
      <c r="K525" t="s">
        <v>1728</v>
      </c>
    </row>
    <row r="526" spans="1:11" x14ac:dyDescent="0.25">
      <c r="A526" s="3" t="s">
        <v>1315</v>
      </c>
      <c r="B526" s="7" t="s">
        <v>1726</v>
      </c>
      <c r="C526" s="4">
        <v>41667.416666666664</v>
      </c>
      <c r="D526" s="35" t="s">
        <v>15</v>
      </c>
      <c r="E526" s="35" t="s">
        <v>10</v>
      </c>
      <c r="F526" s="35">
        <f>VLOOKUP(E526&amp;WEEKDAY(C526,2),Hoja3!A:B,2,FALSE)*24</f>
        <v>24</v>
      </c>
      <c r="G526" s="63">
        <f t="shared" si="47"/>
        <v>41668.416666666664</v>
      </c>
      <c r="H526" s="63">
        <v>41667.5</v>
      </c>
      <c r="I526" s="4">
        <v>41669.583333333336</v>
      </c>
      <c r="J526" s="4" t="s">
        <v>1149</v>
      </c>
      <c r="K526" t="s">
        <v>1748</v>
      </c>
    </row>
    <row r="527" spans="1:11" x14ac:dyDescent="0.25">
      <c r="A527" s="7" t="s">
        <v>1316</v>
      </c>
      <c r="B527" s="7" t="s">
        <v>1726</v>
      </c>
      <c r="C527" s="8">
        <v>41668.333333333336</v>
      </c>
      <c r="D527" s="32" t="s">
        <v>52</v>
      </c>
      <c r="E527" s="32" t="s">
        <v>52</v>
      </c>
      <c r="F527" s="32">
        <f>VLOOKUP(E527&amp;WEEKDAY(C527,2),Hoja3!A:B,2,FALSE)*24</f>
        <v>120</v>
      </c>
      <c r="G527" s="59">
        <f t="shared" si="47"/>
        <v>41673.333333333336</v>
      </c>
      <c r="H527" s="59">
        <v>41668.333333333336</v>
      </c>
      <c r="I527" s="8">
        <v>41668.479166666664</v>
      </c>
      <c r="J527" s="8" t="str">
        <f t="shared" ref="J527:J533" ca="1" si="51">IF(I527="",IF(NOW()&gt;G527,"Retrasado","Pendiente"),IF(I527&lt;G527,"Resuelto a Tiempo","Resuelto NO a Tiempo"))</f>
        <v>Resuelto a Tiempo</v>
      </c>
      <c r="K527" t="s">
        <v>1748</v>
      </c>
    </row>
    <row r="528" spans="1:11" x14ac:dyDescent="0.25">
      <c r="A528" s="7" t="s">
        <v>1318</v>
      </c>
      <c r="B528" s="7" t="s">
        <v>1726</v>
      </c>
      <c r="C528" s="8">
        <v>41668.458333333336</v>
      </c>
      <c r="D528" s="32" t="s">
        <v>15</v>
      </c>
      <c r="E528" s="32" t="s">
        <v>10</v>
      </c>
      <c r="F528" s="32">
        <f>VLOOKUP(E528&amp;WEEKDAY(C528,2),Hoja3!A:B,2,FALSE)*24</f>
        <v>24</v>
      </c>
      <c r="G528" s="59">
        <f t="shared" si="47"/>
        <v>41669.458333333336</v>
      </c>
      <c r="H528" s="59">
        <v>41668.458333333336</v>
      </c>
      <c r="I528" s="8">
        <v>41668.677083333336</v>
      </c>
      <c r="J528" s="8" t="str">
        <f t="shared" ca="1" si="51"/>
        <v>Resuelto a Tiempo</v>
      </c>
      <c r="K528" t="s">
        <v>1748</v>
      </c>
    </row>
    <row r="529" spans="1:11" x14ac:dyDescent="0.25">
      <c r="A529" s="7" t="s">
        <v>1319</v>
      </c>
      <c r="B529" s="7" t="s">
        <v>1726</v>
      </c>
      <c r="C529" s="8">
        <v>41669.333333333336</v>
      </c>
      <c r="D529" s="32" t="s">
        <v>52</v>
      </c>
      <c r="E529" s="32" t="s">
        <v>52</v>
      </c>
      <c r="F529" s="32">
        <f>VLOOKUP(E529&amp;WEEKDAY(C529,2),Hoja3!A:B,2,FALSE)*24</f>
        <v>120</v>
      </c>
      <c r="G529" s="59">
        <f t="shared" si="47"/>
        <v>41674.333333333336</v>
      </c>
      <c r="H529" s="59">
        <v>41304.333333333336</v>
      </c>
      <c r="I529" s="8">
        <v>41669.583333333336</v>
      </c>
      <c r="J529" s="8" t="str">
        <f t="shared" ca="1" si="51"/>
        <v>Resuelto a Tiempo</v>
      </c>
      <c r="K529" t="s">
        <v>1728</v>
      </c>
    </row>
    <row r="530" spans="1:11" x14ac:dyDescent="0.25">
      <c r="A530" s="7" t="s">
        <v>1320</v>
      </c>
      <c r="B530" s="7" t="s">
        <v>1726</v>
      </c>
      <c r="C530" s="8">
        <v>41669.333333333336</v>
      </c>
      <c r="D530" s="32" t="s">
        <v>52</v>
      </c>
      <c r="E530" s="32" t="s">
        <v>52</v>
      </c>
      <c r="F530" s="32">
        <f>VLOOKUP(E530&amp;WEEKDAY(C530,2),Hoja3!A:B,2,FALSE)*24</f>
        <v>120</v>
      </c>
      <c r="G530" s="59">
        <f t="shared" si="47"/>
        <v>41674.333333333336</v>
      </c>
      <c r="H530" s="59">
        <v>41304.333333333336</v>
      </c>
      <c r="I530" s="8">
        <v>41669.604166666664</v>
      </c>
      <c r="J530" s="8" t="str">
        <f t="shared" ca="1" si="51"/>
        <v>Resuelto a Tiempo</v>
      </c>
      <c r="K530" t="s">
        <v>1138</v>
      </c>
    </row>
    <row r="531" spans="1:11" x14ac:dyDescent="0.25">
      <c r="A531" s="7" t="s">
        <v>1321</v>
      </c>
      <c r="B531" s="7" t="s">
        <v>1726</v>
      </c>
      <c r="C531" s="8">
        <v>41669.375</v>
      </c>
      <c r="D531" s="32" t="s">
        <v>52</v>
      </c>
      <c r="E531" s="32" t="s">
        <v>52</v>
      </c>
      <c r="F531" s="32">
        <f>VLOOKUP(E531&amp;WEEKDAY(C531,2),Hoja3!A:B,2,FALSE)*24</f>
        <v>120</v>
      </c>
      <c r="G531" s="59">
        <f t="shared" si="47"/>
        <v>41674.375</v>
      </c>
      <c r="H531" s="59">
        <v>41669.375</v>
      </c>
      <c r="I531" s="8">
        <v>41669.604166666664</v>
      </c>
      <c r="J531" s="8" t="str">
        <f t="shared" ca="1" si="51"/>
        <v>Resuelto a Tiempo</v>
      </c>
      <c r="K531" t="s">
        <v>1728</v>
      </c>
    </row>
    <row r="532" spans="1:11" x14ac:dyDescent="0.25">
      <c r="A532" s="7" t="s">
        <v>1322</v>
      </c>
      <c r="B532" s="7" t="s">
        <v>1726</v>
      </c>
      <c r="C532" s="8">
        <v>41669.375</v>
      </c>
      <c r="D532" s="32" t="s">
        <v>10</v>
      </c>
      <c r="E532" s="32" t="s">
        <v>10</v>
      </c>
      <c r="F532" s="32">
        <f>VLOOKUP(E532&amp;WEEKDAY(C532,2),Hoja3!A:B,2,FALSE)*24</f>
        <v>24</v>
      </c>
      <c r="G532" s="59">
        <f t="shared" si="47"/>
        <v>41670.375</v>
      </c>
      <c r="H532" s="59">
        <v>41669.375</v>
      </c>
      <c r="I532" s="8">
        <v>41669.666666666664</v>
      </c>
      <c r="J532" s="8" t="str">
        <f t="shared" ca="1" si="51"/>
        <v>Resuelto a Tiempo</v>
      </c>
      <c r="K532" t="s">
        <v>1728</v>
      </c>
    </row>
    <row r="533" spans="1:11" x14ac:dyDescent="0.25">
      <c r="A533" s="7" t="s">
        <v>1323</v>
      </c>
      <c r="B533" s="7" t="s">
        <v>1726</v>
      </c>
      <c r="C533" s="8">
        <v>41669.583333333336</v>
      </c>
      <c r="D533" s="32" t="s">
        <v>52</v>
      </c>
      <c r="E533" s="32" t="s">
        <v>52</v>
      </c>
      <c r="F533" s="32">
        <f>VLOOKUP(E533&amp;WEEKDAY(C533,2),Hoja3!A:B,2,FALSE)*24</f>
        <v>120</v>
      </c>
      <c r="G533" s="59">
        <f t="shared" si="47"/>
        <v>41674.583333333336</v>
      </c>
      <c r="H533" s="59">
        <v>41669.583333333336</v>
      </c>
      <c r="I533" s="8">
        <v>41669.659722222219</v>
      </c>
      <c r="J533" s="8" t="str">
        <f t="shared" ca="1" si="51"/>
        <v>Resuelto a Tiempo</v>
      </c>
      <c r="K533" t="s">
        <v>1728</v>
      </c>
    </row>
    <row r="534" spans="1:11" x14ac:dyDescent="0.25">
      <c r="A534" s="3" t="s">
        <v>1324</v>
      </c>
      <c r="B534" s="7" t="s">
        <v>1726</v>
      </c>
      <c r="C534" s="4">
        <v>41670.583333333336</v>
      </c>
      <c r="D534" s="35" t="s">
        <v>10</v>
      </c>
      <c r="E534" s="35" t="s">
        <v>10</v>
      </c>
      <c r="F534" s="35">
        <f>VLOOKUP(E534&amp;WEEKDAY(C534,2),Hoja3!A:B,2,FALSE)*24</f>
        <v>24</v>
      </c>
      <c r="G534" s="63">
        <f t="shared" si="47"/>
        <v>41671.583333333336</v>
      </c>
      <c r="H534" s="63">
        <v>41670.583333333336</v>
      </c>
      <c r="I534" s="4">
        <v>41674.416666666664</v>
      </c>
      <c r="J534" s="4" t="s">
        <v>1113</v>
      </c>
      <c r="K534" t="s">
        <v>1728</v>
      </c>
    </row>
    <row r="535" spans="1:11" x14ac:dyDescent="0.25">
      <c r="A535" s="7" t="s">
        <v>1328</v>
      </c>
      <c r="B535" s="7" t="s">
        <v>1726</v>
      </c>
      <c r="C535" s="8">
        <v>41673.375</v>
      </c>
      <c r="D535" s="32" t="s">
        <v>10</v>
      </c>
      <c r="E535" s="32" t="s">
        <v>10</v>
      </c>
      <c r="F535" s="32">
        <f>VLOOKUP(E535&amp;WEEKDAY(C535,2),Hoja3!A:B,2,FALSE)*24</f>
        <v>24</v>
      </c>
      <c r="G535" s="59">
        <f t="shared" si="47"/>
        <v>41674.375</v>
      </c>
      <c r="H535" s="59">
        <v>41673.375</v>
      </c>
      <c r="I535" s="8">
        <v>41673.5625</v>
      </c>
      <c r="J535" s="8" t="str">
        <f t="shared" ref="J535:J540" ca="1" si="52">IF(I535="",IF(NOW()&gt;G535,"Retrasado","Pendiente"),IF(I535&lt;G535,"Resuelto a Tiempo","Resuelto NO a Tiempo"))</f>
        <v>Resuelto a Tiempo</v>
      </c>
      <c r="K535" t="s">
        <v>1728</v>
      </c>
    </row>
    <row r="536" spans="1:11" x14ac:dyDescent="0.25">
      <c r="A536" s="7" t="s">
        <v>1325</v>
      </c>
      <c r="B536" s="7" t="s">
        <v>1726</v>
      </c>
      <c r="C536" s="8">
        <v>41673.333333333336</v>
      </c>
      <c r="D536" s="32" t="s">
        <v>52</v>
      </c>
      <c r="E536" s="32" t="s">
        <v>52</v>
      </c>
      <c r="F536" s="32">
        <f>VLOOKUP(E536&amp;WEEKDAY(C536,2),Hoja3!A:B,2,FALSE)*24</f>
        <v>72</v>
      </c>
      <c r="G536" s="59">
        <f t="shared" si="47"/>
        <v>41676.333333333336</v>
      </c>
      <c r="H536" s="59">
        <v>41673.333333333336</v>
      </c>
      <c r="I536" s="8">
        <v>41673.479166666664</v>
      </c>
      <c r="J536" s="8" t="str">
        <f t="shared" ca="1" si="52"/>
        <v>Resuelto a Tiempo</v>
      </c>
      <c r="K536" t="s">
        <v>1731</v>
      </c>
    </row>
    <row r="537" spans="1:11" x14ac:dyDescent="0.25">
      <c r="A537" s="7" t="s">
        <v>1326</v>
      </c>
      <c r="B537" s="7" t="s">
        <v>1726</v>
      </c>
      <c r="C537" s="8">
        <v>41673.333333333336</v>
      </c>
      <c r="D537" s="32" t="s">
        <v>52</v>
      </c>
      <c r="E537" s="32" t="s">
        <v>52</v>
      </c>
      <c r="F537" s="32">
        <f>VLOOKUP(E537&amp;WEEKDAY(C537,2),Hoja3!A:B,2,FALSE)*24</f>
        <v>72</v>
      </c>
      <c r="G537" s="59">
        <f t="shared" si="47"/>
        <v>41676.333333333336</v>
      </c>
      <c r="H537" s="59">
        <v>41673.333333333336</v>
      </c>
      <c r="I537" s="8">
        <v>41673.513888888891</v>
      </c>
      <c r="J537" s="8" t="str">
        <f t="shared" ca="1" si="52"/>
        <v>Resuelto a Tiempo</v>
      </c>
      <c r="K537" t="s">
        <v>1743</v>
      </c>
    </row>
    <row r="538" spans="1:11" x14ac:dyDescent="0.25">
      <c r="A538" s="7" t="s">
        <v>1327</v>
      </c>
      <c r="B538" s="7" t="s">
        <v>1726</v>
      </c>
      <c r="C538" s="8">
        <v>41673.333333333336</v>
      </c>
      <c r="D538" s="32" t="s">
        <v>52</v>
      </c>
      <c r="E538" s="32" t="s">
        <v>52</v>
      </c>
      <c r="F538" s="32">
        <f>VLOOKUP(E538&amp;WEEKDAY(C538,2),Hoja3!A:B,2,FALSE)*24</f>
        <v>72</v>
      </c>
      <c r="G538" s="59">
        <f t="shared" si="47"/>
        <v>41676.333333333336</v>
      </c>
      <c r="H538" s="59">
        <v>41673.333333333336</v>
      </c>
      <c r="I538" s="8">
        <v>41673.645833333336</v>
      </c>
      <c r="J538" s="8" t="str">
        <f t="shared" ca="1" si="52"/>
        <v>Resuelto a Tiempo</v>
      </c>
      <c r="K538" t="s">
        <v>1728</v>
      </c>
    </row>
    <row r="539" spans="1:11" x14ac:dyDescent="0.25">
      <c r="A539" s="7" t="s">
        <v>1329</v>
      </c>
      <c r="B539" s="7" t="s">
        <v>1726</v>
      </c>
      <c r="C539" s="8">
        <v>41673.416666666664</v>
      </c>
      <c r="D539" s="32" t="s">
        <v>15</v>
      </c>
      <c r="E539" s="32" t="s">
        <v>10</v>
      </c>
      <c r="F539" s="32">
        <f>VLOOKUP(E539&amp;WEEKDAY(C539,2),Hoja3!A:B,2,FALSE)*24</f>
        <v>24</v>
      </c>
      <c r="G539" s="59">
        <f t="shared" si="47"/>
        <v>41674.416666666664</v>
      </c>
      <c r="H539" s="59">
        <v>41673.416666666664</v>
      </c>
      <c r="I539" s="8">
        <v>41674.375</v>
      </c>
      <c r="J539" s="8" t="str">
        <f t="shared" ca="1" si="52"/>
        <v>Resuelto a Tiempo</v>
      </c>
      <c r="K539" t="s">
        <v>1739</v>
      </c>
    </row>
    <row r="540" spans="1:11" x14ac:dyDescent="0.25">
      <c r="A540" s="7" t="s">
        <v>1330</v>
      </c>
      <c r="B540" s="7" t="s">
        <v>1726</v>
      </c>
      <c r="C540" s="8">
        <v>41673.5</v>
      </c>
      <c r="D540" s="32" t="s">
        <v>52</v>
      </c>
      <c r="E540" s="32" t="s">
        <v>52</v>
      </c>
      <c r="F540" s="32">
        <f>VLOOKUP(E540&amp;WEEKDAY(C540,2),Hoja3!A:B,2,FALSE)*24</f>
        <v>72</v>
      </c>
      <c r="G540" s="59">
        <f t="shared" si="47"/>
        <v>41676.5</v>
      </c>
      <c r="H540" s="59">
        <v>41673.5</v>
      </c>
      <c r="I540" s="8">
        <v>41673.645833333336</v>
      </c>
      <c r="J540" s="8" t="str">
        <f t="shared" ca="1" si="52"/>
        <v>Resuelto a Tiempo</v>
      </c>
      <c r="K540" t="s">
        <v>1728</v>
      </c>
    </row>
    <row r="541" spans="1:11" x14ac:dyDescent="0.25">
      <c r="A541" s="3" t="s">
        <v>1331</v>
      </c>
      <c r="B541" s="7" t="s">
        <v>1726</v>
      </c>
      <c r="C541" s="4">
        <v>41673.583333333336</v>
      </c>
      <c r="D541" s="35" t="s">
        <v>10</v>
      </c>
      <c r="E541" s="35" t="s">
        <v>10</v>
      </c>
      <c r="F541" s="35">
        <f>VLOOKUP(E541&amp;WEEKDAY(C541,2),Hoja3!A:B,2,FALSE)*24</f>
        <v>24</v>
      </c>
      <c r="G541" s="63">
        <f t="shared" si="47"/>
        <v>41674.583333333336</v>
      </c>
      <c r="H541" s="63">
        <v>41673.583333333336</v>
      </c>
      <c r="I541" s="4">
        <v>41676.583333333336</v>
      </c>
      <c r="J541" s="4" t="s">
        <v>1113</v>
      </c>
      <c r="K541" t="s">
        <v>1728</v>
      </c>
    </row>
    <row r="542" spans="1:11" x14ac:dyDescent="0.25">
      <c r="A542" s="7" t="s">
        <v>1332</v>
      </c>
      <c r="B542" s="7" t="s">
        <v>1726</v>
      </c>
      <c r="C542" s="8">
        <v>41673.666666666664</v>
      </c>
      <c r="D542" s="32" t="s">
        <v>15</v>
      </c>
      <c r="E542" s="32" t="s">
        <v>10</v>
      </c>
      <c r="F542" s="32">
        <f>VLOOKUP(E542&amp;WEEKDAY(C542,2),Hoja3!A:B,2,FALSE)*24</f>
        <v>24</v>
      </c>
      <c r="G542" s="59">
        <f t="shared" si="47"/>
        <v>41674.666666666664</v>
      </c>
      <c r="H542" s="59">
        <v>41673.666666666664</v>
      </c>
      <c r="I542" s="8">
        <v>41674.618055555555</v>
      </c>
      <c r="J542" s="8" t="str">
        <f ca="1">IF(I542="",IF(NOW()&gt;G542,"Retrasado","Pendiente"),IF(I542&lt;G542,"Resuelto a Tiempo","Resuelto NO a Tiempo"))</f>
        <v>Resuelto a Tiempo</v>
      </c>
      <c r="K542" t="s">
        <v>1728</v>
      </c>
    </row>
    <row r="543" spans="1:11" x14ac:dyDescent="0.25">
      <c r="A543" s="3" t="s">
        <v>1336</v>
      </c>
      <c r="B543" s="7" t="s">
        <v>1726</v>
      </c>
      <c r="C543" s="4">
        <v>41674.708333333336</v>
      </c>
      <c r="D543" s="35" t="s">
        <v>10</v>
      </c>
      <c r="E543" s="35" t="s">
        <v>10</v>
      </c>
      <c r="F543" s="35">
        <f>VLOOKUP(E543&amp;WEEKDAY(C543,2),Hoja3!A:B,2,FALSE)*24</f>
        <v>24</v>
      </c>
      <c r="G543" s="63">
        <f t="shared" si="47"/>
        <v>41675.708333333336</v>
      </c>
      <c r="H543" s="63">
        <v>41675.333333333336</v>
      </c>
      <c r="I543" s="4">
        <v>41688.5625</v>
      </c>
      <c r="J543" s="4" t="s">
        <v>1113</v>
      </c>
      <c r="K543" t="s">
        <v>1141</v>
      </c>
    </row>
    <row r="544" spans="1:11" x14ac:dyDescent="0.25">
      <c r="A544" s="3" t="s">
        <v>1335</v>
      </c>
      <c r="B544" s="7" t="s">
        <v>1726</v>
      </c>
      <c r="C544" s="4">
        <v>41674.708333333336</v>
      </c>
      <c r="D544" s="35" t="s">
        <v>10</v>
      </c>
      <c r="E544" s="35" t="s">
        <v>10</v>
      </c>
      <c r="F544" s="35">
        <f>VLOOKUP(E544&amp;WEEKDAY(C544,2),Hoja3!A:B,2,FALSE)*24</f>
        <v>24</v>
      </c>
      <c r="G544" s="63">
        <f t="shared" si="47"/>
        <v>41675.708333333336</v>
      </c>
      <c r="H544" s="63">
        <v>41675.333333333336</v>
      </c>
      <c r="I544" s="4">
        <v>41677.416666666664</v>
      </c>
      <c r="J544" s="4" t="s">
        <v>1113</v>
      </c>
      <c r="K544" t="s">
        <v>1728</v>
      </c>
    </row>
    <row r="545" spans="1:11" x14ac:dyDescent="0.25">
      <c r="A545" s="3" t="s">
        <v>1334</v>
      </c>
      <c r="B545" s="7" t="s">
        <v>1726</v>
      </c>
      <c r="C545" s="4">
        <v>41674.708333333336</v>
      </c>
      <c r="D545" s="35" t="s">
        <v>10</v>
      </c>
      <c r="E545" s="35" t="s">
        <v>10</v>
      </c>
      <c r="F545" s="35">
        <f>VLOOKUP(E545&amp;WEEKDAY(C545,2),Hoja3!A:B,2,FALSE)*24</f>
        <v>24</v>
      </c>
      <c r="G545" s="63">
        <f t="shared" si="47"/>
        <v>41675.708333333336</v>
      </c>
      <c r="H545" s="63">
        <v>41675.333333333336</v>
      </c>
      <c r="I545" s="4">
        <v>41677.416666666664</v>
      </c>
      <c r="J545" s="4" t="s">
        <v>1113</v>
      </c>
      <c r="K545" t="s">
        <v>1749</v>
      </c>
    </row>
    <row r="546" spans="1:11" x14ac:dyDescent="0.25">
      <c r="A546" t="s">
        <v>1333</v>
      </c>
      <c r="B546" s="7" t="s">
        <v>1726</v>
      </c>
      <c r="C546" s="1">
        <v>41674.708333333336</v>
      </c>
      <c r="D546" s="31" t="s">
        <v>10</v>
      </c>
      <c r="E546" s="31" t="s">
        <v>10</v>
      </c>
      <c r="F546" s="31">
        <f>VLOOKUP(E546&amp;WEEKDAY(C546,2),Hoja3!A:B,2,FALSE)*24</f>
        <v>24</v>
      </c>
      <c r="G546" s="69">
        <f t="shared" ref="G546:G609" si="53">C546+F546/24</f>
        <v>41675.708333333336</v>
      </c>
      <c r="H546" s="69">
        <v>41675.333333333336</v>
      </c>
      <c r="I546" s="69">
        <v>41676.333333333336</v>
      </c>
      <c r="J546" s="1" t="s">
        <v>938</v>
      </c>
      <c r="K546" t="s">
        <v>1749</v>
      </c>
    </row>
    <row r="547" spans="1:11" x14ac:dyDescent="0.25">
      <c r="A547" s="7" t="s">
        <v>1337</v>
      </c>
      <c r="B547" s="7" t="s">
        <v>1726</v>
      </c>
      <c r="C547" s="8">
        <v>41675.333333333336</v>
      </c>
      <c r="D547" s="32" t="s">
        <v>52</v>
      </c>
      <c r="E547" s="32" t="s">
        <v>52</v>
      </c>
      <c r="F547" s="32">
        <f>VLOOKUP(E547&amp;WEEKDAY(C547,2),Hoja3!A:B,2,FALSE)*24</f>
        <v>120</v>
      </c>
      <c r="G547" s="59">
        <f t="shared" si="53"/>
        <v>41680.333333333336</v>
      </c>
      <c r="H547" s="59">
        <v>41675.333333333336</v>
      </c>
      <c r="I547" s="8">
        <v>41675.625</v>
      </c>
      <c r="J547" s="8" t="str">
        <f ca="1">IF(I547="",IF(NOW()&gt;G547,"Retrasado","Pendiente"),IF(I547&lt;G547,"Resuelto a Tiempo","Resuelto NO a Tiempo"))</f>
        <v>Resuelto a Tiempo</v>
      </c>
      <c r="K547" t="s">
        <v>1749</v>
      </c>
    </row>
    <row r="548" spans="1:11" x14ac:dyDescent="0.25">
      <c r="A548" s="7" t="s">
        <v>1338</v>
      </c>
      <c r="B548" s="7" t="s">
        <v>1726</v>
      </c>
      <c r="C548" s="8">
        <v>41675.333333333336</v>
      </c>
      <c r="D548" s="32" t="s">
        <v>52</v>
      </c>
      <c r="E548" s="32" t="s">
        <v>52</v>
      </c>
      <c r="F548" s="32">
        <f>VLOOKUP(E548&amp;WEEKDAY(C548,2),Hoja3!A:B,2,FALSE)*24</f>
        <v>120</v>
      </c>
      <c r="G548" s="59">
        <f t="shared" si="53"/>
        <v>41680.333333333336</v>
      </c>
      <c r="H548" s="59">
        <v>41675.333333333336</v>
      </c>
      <c r="I548" s="8">
        <v>41675.489583333336</v>
      </c>
      <c r="J548" s="8" t="str">
        <f ca="1">IF(I548="",IF(NOW()&gt;G548,"Retrasado","Pendiente"),IF(I548&lt;G548,"Resuelto a Tiempo","Resuelto NO a Tiempo"))</f>
        <v>Resuelto a Tiempo</v>
      </c>
      <c r="K548" t="s">
        <v>1749</v>
      </c>
    </row>
    <row r="549" spans="1:11" x14ac:dyDescent="0.25">
      <c r="A549" s="3" t="s">
        <v>1339</v>
      </c>
      <c r="B549" s="7" t="s">
        <v>1726</v>
      </c>
      <c r="C549" s="4">
        <v>41675.458333333336</v>
      </c>
      <c r="D549" s="35" t="s">
        <v>10</v>
      </c>
      <c r="E549" s="35" t="s">
        <v>10</v>
      </c>
      <c r="F549" s="35">
        <f>VLOOKUP(E549&amp;WEEKDAY(C549,2),Hoja3!A:B,2,FALSE)*24</f>
        <v>24</v>
      </c>
      <c r="G549" s="63">
        <f t="shared" si="53"/>
        <v>41676.458333333336</v>
      </c>
      <c r="H549" s="63">
        <v>41675.458333333336</v>
      </c>
      <c r="I549" s="4">
        <v>41677.5625</v>
      </c>
      <c r="J549" s="4" t="s">
        <v>1149</v>
      </c>
      <c r="K549" t="s">
        <v>1728</v>
      </c>
    </row>
    <row r="550" spans="1:11" x14ac:dyDescent="0.25">
      <c r="A550" s="7" t="s">
        <v>1343</v>
      </c>
      <c r="B550" s="7" t="s">
        <v>1726</v>
      </c>
      <c r="C550" s="8">
        <v>41826.416666666664</v>
      </c>
      <c r="D550" s="32" t="s">
        <v>10</v>
      </c>
      <c r="E550" s="32" t="s">
        <v>10</v>
      </c>
      <c r="F550" s="32">
        <f>VLOOKUP(E550&amp;WEEKDAY(C550,2),Hoja3!A:B,2,FALSE)*24</f>
        <v>24</v>
      </c>
      <c r="G550" s="59">
        <f t="shared" si="53"/>
        <v>41827.416666666664</v>
      </c>
      <c r="H550" s="59">
        <v>41677.416666666664</v>
      </c>
      <c r="I550" s="8">
        <v>41677.395833333336</v>
      </c>
      <c r="J550" s="8" t="str">
        <f ca="1">IF(I550="",IF(NOW()&gt;G550,"Retrasado","Pendiente"),IF(I550&lt;G550,"Resuelto a Tiempo","Resuelto NO a Tiempo"))</f>
        <v>Resuelto a Tiempo</v>
      </c>
      <c r="K550" t="s">
        <v>1728</v>
      </c>
    </row>
    <row r="551" spans="1:11" x14ac:dyDescent="0.25">
      <c r="A551" s="3" t="s">
        <v>1341</v>
      </c>
      <c r="B551" s="7" t="s">
        <v>1726</v>
      </c>
      <c r="C551" s="4">
        <v>41676.625</v>
      </c>
      <c r="D551" s="35" t="s">
        <v>15</v>
      </c>
      <c r="E551" s="35" t="s">
        <v>10</v>
      </c>
      <c r="F551" s="35">
        <f>VLOOKUP(E551&amp;WEEKDAY(C551,2),Hoja3!A:B,2,FALSE)*24</f>
        <v>24</v>
      </c>
      <c r="G551" s="63">
        <f t="shared" si="53"/>
        <v>41677.625</v>
      </c>
      <c r="H551" s="63">
        <v>41675.625</v>
      </c>
      <c r="I551" s="4">
        <v>41681.465277777781</v>
      </c>
      <c r="J551" s="4" t="s">
        <v>1149</v>
      </c>
      <c r="K551" t="s">
        <v>1730</v>
      </c>
    </row>
    <row r="552" spans="1:11" x14ac:dyDescent="0.25">
      <c r="A552" s="7" t="s">
        <v>1342</v>
      </c>
      <c r="B552" s="7" t="s">
        <v>1726</v>
      </c>
      <c r="C552" s="8">
        <v>41677.333333333336</v>
      </c>
      <c r="D552" s="32" t="s">
        <v>52</v>
      </c>
      <c r="E552" s="32" t="s">
        <v>52</v>
      </c>
      <c r="F552" s="32">
        <f>VLOOKUP(E552&amp;WEEKDAY(C552,2),Hoja3!A:B,2,FALSE)*24</f>
        <v>120</v>
      </c>
      <c r="G552" s="59">
        <f t="shared" si="53"/>
        <v>41682.333333333336</v>
      </c>
      <c r="H552" s="59">
        <v>41677.333333333336</v>
      </c>
      <c r="I552" s="8">
        <v>41677.645833333336</v>
      </c>
      <c r="J552" s="8" t="str">
        <f t="shared" ref="J552:J559" ca="1" si="54">IF(I552="",IF(NOW()&gt;G552,"Retrasado","Pendiente"),IF(I552&lt;G552,"Resuelto a Tiempo","Resuelto NO a Tiempo"))</f>
        <v>Resuelto a Tiempo</v>
      </c>
      <c r="K552" t="s">
        <v>1730</v>
      </c>
    </row>
    <row r="553" spans="1:11" x14ac:dyDescent="0.25">
      <c r="A553" s="7" t="s">
        <v>1344</v>
      </c>
      <c r="B553" s="7" t="s">
        <v>1726</v>
      </c>
      <c r="C553" s="8">
        <v>41677.416666666664</v>
      </c>
      <c r="D553" s="32" t="s">
        <v>10</v>
      </c>
      <c r="E553" s="32" t="s">
        <v>10</v>
      </c>
      <c r="F553" s="32">
        <f>VLOOKUP(E553&amp;WEEKDAY(C553,2),Hoja3!A:B,2,FALSE)*24</f>
        <v>24</v>
      </c>
      <c r="G553" s="59">
        <f t="shared" si="53"/>
        <v>41678.416666666664</v>
      </c>
      <c r="H553" s="59">
        <v>41677.416666666664</v>
      </c>
      <c r="I553" s="8">
        <v>41677.659722222219</v>
      </c>
      <c r="J553" s="8" t="str">
        <f t="shared" ca="1" si="54"/>
        <v>Resuelto a Tiempo</v>
      </c>
      <c r="K553" t="s">
        <v>1743</v>
      </c>
    </row>
    <row r="554" spans="1:11" x14ac:dyDescent="0.25">
      <c r="A554" s="7" t="s">
        <v>1345</v>
      </c>
      <c r="B554" s="7" t="s">
        <v>1726</v>
      </c>
      <c r="C554" s="8">
        <v>41680.333333333336</v>
      </c>
      <c r="D554" s="32" t="s">
        <v>52</v>
      </c>
      <c r="E554" s="32" t="s">
        <v>52</v>
      </c>
      <c r="F554" s="32">
        <f>VLOOKUP(E554&amp;WEEKDAY(C554,2),Hoja3!A:B,2,FALSE)*24</f>
        <v>72</v>
      </c>
      <c r="G554" s="59">
        <f t="shared" si="53"/>
        <v>41683.333333333336</v>
      </c>
      <c r="H554" s="59">
        <v>41680.333333333336</v>
      </c>
      <c r="I554" s="8">
        <v>41680.631944444445</v>
      </c>
      <c r="J554" s="8" t="str">
        <f t="shared" ca="1" si="54"/>
        <v>Resuelto a Tiempo</v>
      </c>
      <c r="K554" t="s">
        <v>1728</v>
      </c>
    </row>
    <row r="555" spans="1:11" x14ac:dyDescent="0.25">
      <c r="A555" s="7" t="s">
        <v>1346</v>
      </c>
      <c r="B555" s="7" t="s">
        <v>1726</v>
      </c>
      <c r="C555" s="8">
        <v>41680.541666666664</v>
      </c>
      <c r="D555" s="32" t="s">
        <v>425</v>
      </c>
      <c r="E555" s="32" t="s">
        <v>10</v>
      </c>
      <c r="F555" s="32">
        <f>VLOOKUP(E555&amp;WEEKDAY(C555,2),Hoja3!A:B,2,FALSE)*24</f>
        <v>24</v>
      </c>
      <c r="G555" s="59">
        <f t="shared" si="53"/>
        <v>41681.541666666664</v>
      </c>
      <c r="H555" s="59">
        <v>41680.333333333336</v>
      </c>
      <c r="I555" s="8">
        <v>41680.625</v>
      </c>
      <c r="J555" s="8" t="str">
        <f t="shared" ca="1" si="54"/>
        <v>Resuelto a Tiempo</v>
      </c>
      <c r="K555" t="s">
        <v>1728</v>
      </c>
    </row>
    <row r="556" spans="1:11" x14ac:dyDescent="0.25">
      <c r="A556" s="7" t="s">
        <v>1347</v>
      </c>
      <c r="B556" s="7" t="s">
        <v>1726</v>
      </c>
      <c r="C556" s="8">
        <v>41680.541666666664</v>
      </c>
      <c r="D556" s="32" t="s">
        <v>52</v>
      </c>
      <c r="E556" s="32" t="s">
        <v>52</v>
      </c>
      <c r="F556" s="32">
        <f>VLOOKUP(E556&amp;WEEKDAY(C556,2),Hoja3!A:B,2,FALSE)*24</f>
        <v>72</v>
      </c>
      <c r="G556" s="59">
        <f t="shared" si="53"/>
        <v>41683.541666666664</v>
      </c>
      <c r="H556" s="59">
        <v>41680.333333333336</v>
      </c>
      <c r="I556" s="8">
        <v>41680.6875</v>
      </c>
      <c r="J556" s="8" t="str">
        <f t="shared" ca="1" si="54"/>
        <v>Resuelto a Tiempo</v>
      </c>
      <c r="K556" t="s">
        <v>1728</v>
      </c>
    </row>
    <row r="557" spans="1:11" x14ac:dyDescent="0.25">
      <c r="A557" s="7" t="s">
        <v>1348</v>
      </c>
      <c r="B557" s="7" t="s">
        <v>1726</v>
      </c>
      <c r="C557" s="8">
        <v>41680.541666666664</v>
      </c>
      <c r="D557" s="32" t="s">
        <v>52</v>
      </c>
      <c r="E557" s="32" t="s">
        <v>52</v>
      </c>
      <c r="F557" s="32">
        <f>VLOOKUP(E557&amp;WEEKDAY(C557,2),Hoja3!A:B,2,FALSE)*24</f>
        <v>72</v>
      </c>
      <c r="G557" s="59">
        <f t="shared" si="53"/>
        <v>41683.541666666664</v>
      </c>
      <c r="H557" s="59">
        <v>41680.333333333336</v>
      </c>
      <c r="I557" s="8">
        <v>41681.395833333336</v>
      </c>
      <c r="J557" s="8" t="str">
        <f t="shared" ca="1" si="54"/>
        <v>Resuelto a Tiempo</v>
      </c>
      <c r="K557" t="s">
        <v>1728</v>
      </c>
    </row>
    <row r="558" spans="1:11" x14ac:dyDescent="0.25">
      <c r="A558" s="7" t="s">
        <v>1349</v>
      </c>
      <c r="B558" s="7" t="s">
        <v>1726</v>
      </c>
      <c r="C558" s="8">
        <v>41681.395833333336</v>
      </c>
      <c r="D558" s="32" t="s">
        <v>15</v>
      </c>
      <c r="E558" s="32" t="s">
        <v>52</v>
      </c>
      <c r="F558" s="32">
        <f>VLOOKUP(E558&amp;WEEKDAY(C558,2),Hoja3!A:B,2,FALSE)*24</f>
        <v>72</v>
      </c>
      <c r="G558" s="59">
        <f t="shared" si="53"/>
        <v>41684.395833333336</v>
      </c>
      <c r="H558" s="59">
        <v>41681.395833333336</v>
      </c>
      <c r="I558" s="8">
        <v>41682.559027777781</v>
      </c>
      <c r="J558" s="8" t="str">
        <f t="shared" ca="1" si="54"/>
        <v>Resuelto a Tiempo</v>
      </c>
      <c r="K558" t="s">
        <v>1728</v>
      </c>
    </row>
    <row r="559" spans="1:11" x14ac:dyDescent="0.25">
      <c r="A559" s="7" t="s">
        <v>1350</v>
      </c>
      <c r="B559" s="7" t="s">
        <v>1726</v>
      </c>
      <c r="C559" s="8">
        <v>41681.416666666664</v>
      </c>
      <c r="D559" s="32" t="s">
        <v>425</v>
      </c>
      <c r="E559" s="32" t="s">
        <v>10</v>
      </c>
      <c r="F559" s="32">
        <f>VLOOKUP(E559&amp;WEEKDAY(C559,2),Hoja3!A:B,2,FALSE)*24</f>
        <v>24</v>
      </c>
      <c r="G559" s="59">
        <f t="shared" si="53"/>
        <v>41682.416666666664</v>
      </c>
      <c r="H559" s="59">
        <v>41681.416666666664</v>
      </c>
      <c r="I559" s="8">
        <v>41681.486111111109</v>
      </c>
      <c r="J559" s="8" t="str">
        <f t="shared" ca="1" si="54"/>
        <v>Resuelto a Tiempo</v>
      </c>
      <c r="K559" t="s">
        <v>1728</v>
      </c>
    </row>
    <row r="560" spans="1:11" x14ac:dyDescent="0.25">
      <c r="A560" s="3" t="s">
        <v>1353</v>
      </c>
      <c r="B560" s="7" t="s">
        <v>1726</v>
      </c>
      <c r="C560" s="4">
        <v>41681.625</v>
      </c>
      <c r="D560" s="35" t="s">
        <v>10</v>
      </c>
      <c r="E560" s="35" t="s">
        <v>10</v>
      </c>
      <c r="F560" s="35">
        <f>VLOOKUP(E560&amp;WEEKDAY(C560,2),Hoja3!A:B,2,FALSE)*24</f>
        <v>24</v>
      </c>
      <c r="G560" s="63">
        <f t="shared" si="53"/>
        <v>41682.625</v>
      </c>
      <c r="H560" s="63">
        <v>41681.625</v>
      </c>
      <c r="I560" s="4">
        <v>41689.583333333336</v>
      </c>
      <c r="J560" s="4" t="s">
        <v>1149</v>
      </c>
      <c r="K560" t="s">
        <v>1138</v>
      </c>
    </row>
    <row r="561" spans="1:11" x14ac:dyDescent="0.25">
      <c r="A561" s="3" t="s">
        <v>1351</v>
      </c>
      <c r="B561" s="7" t="s">
        <v>1726</v>
      </c>
      <c r="C561" s="4">
        <v>41681.541666666664</v>
      </c>
      <c r="D561" s="35" t="s">
        <v>10</v>
      </c>
      <c r="E561" s="35" t="s">
        <v>10</v>
      </c>
      <c r="F561" s="35">
        <f>VLOOKUP(E561&amp;WEEKDAY(C561,2),Hoja3!A:B,2,FALSE)*24</f>
        <v>24</v>
      </c>
      <c r="G561" s="63">
        <f t="shared" si="53"/>
        <v>41682.541666666664</v>
      </c>
      <c r="H561" s="63">
        <v>41681.541666666664</v>
      </c>
      <c r="I561" s="4">
        <v>41683.4375</v>
      </c>
      <c r="J561" s="4" t="s">
        <v>1149</v>
      </c>
      <c r="K561" t="s">
        <v>1141</v>
      </c>
    </row>
    <row r="562" spans="1:11" x14ac:dyDescent="0.25">
      <c r="A562" s="3" t="s">
        <v>1352</v>
      </c>
      <c r="B562" s="7" t="s">
        <v>1726</v>
      </c>
      <c r="C562" s="4">
        <v>41681.625</v>
      </c>
      <c r="D562" s="35" t="s">
        <v>10</v>
      </c>
      <c r="E562" s="35" t="s">
        <v>10</v>
      </c>
      <c r="F562" s="35">
        <f>VLOOKUP(E562&amp;WEEKDAY(C562,2),Hoja3!A:B,2,FALSE)*24</f>
        <v>24</v>
      </c>
      <c r="G562" s="63">
        <f t="shared" si="53"/>
        <v>41682.625</v>
      </c>
      <c r="H562" s="63">
        <v>41681.541666666664</v>
      </c>
      <c r="I562" s="4">
        <v>41688.659722222219</v>
      </c>
      <c r="J562" s="4" t="s">
        <v>1149</v>
      </c>
      <c r="K562" t="s">
        <v>1730</v>
      </c>
    </row>
    <row r="563" spans="1:11" x14ac:dyDescent="0.25">
      <c r="A563" s="7" t="s">
        <v>1354</v>
      </c>
      <c r="B563" s="7" t="s">
        <v>1726</v>
      </c>
      <c r="C563" s="8">
        <v>41682.5</v>
      </c>
      <c r="D563" s="32" t="s">
        <v>15</v>
      </c>
      <c r="E563" s="32" t="s">
        <v>52</v>
      </c>
      <c r="F563" s="32">
        <f>VLOOKUP(E563&amp;WEEKDAY(C563,2),Hoja3!A:B,2,FALSE)*24</f>
        <v>120</v>
      </c>
      <c r="G563" s="59">
        <f t="shared" si="53"/>
        <v>41687.5</v>
      </c>
      <c r="H563" s="59">
        <v>41684.708333333336</v>
      </c>
      <c r="I563" s="8">
        <v>41684.472222222219</v>
      </c>
      <c r="J563" s="8" t="str">
        <f ca="1">IF(I563="",IF(NOW()&gt;G563,"Retrasado","Pendiente"),IF(I563&lt;G563,"Resuelto a Tiempo","Resuelto NO a Tiempo"))</f>
        <v>Resuelto a Tiempo</v>
      </c>
      <c r="K563" t="s">
        <v>1138</v>
      </c>
    </row>
    <row r="564" spans="1:11" x14ac:dyDescent="0.25">
      <c r="A564" s="3" t="s">
        <v>1355</v>
      </c>
      <c r="B564" s="7" t="s">
        <v>1726</v>
      </c>
      <c r="C564" s="4">
        <v>41684.708333333336</v>
      </c>
      <c r="D564" s="35" t="s">
        <v>15</v>
      </c>
      <c r="E564" s="35" t="s">
        <v>10</v>
      </c>
      <c r="F564" s="35">
        <f>VLOOKUP(E564&amp;WEEKDAY(C564,2),Hoja3!A:B,2,FALSE)*24</f>
        <v>24</v>
      </c>
      <c r="G564" s="63">
        <f t="shared" si="53"/>
        <v>41685.708333333336</v>
      </c>
      <c r="H564" s="63">
        <v>41682.5</v>
      </c>
      <c r="I564" s="4">
        <v>41687.677083333336</v>
      </c>
      <c r="J564" s="4" t="s">
        <v>975</v>
      </c>
      <c r="K564" t="s">
        <v>1729</v>
      </c>
    </row>
    <row r="565" spans="1:11" x14ac:dyDescent="0.25">
      <c r="A565" s="7" t="s">
        <v>1356</v>
      </c>
      <c r="B565" s="7" t="s">
        <v>1726</v>
      </c>
      <c r="C565" s="8">
        <v>41687.375</v>
      </c>
      <c r="D565" s="32" t="s">
        <v>10</v>
      </c>
      <c r="E565" s="32" t="s">
        <v>10</v>
      </c>
      <c r="F565" s="32">
        <f>VLOOKUP(E565&amp;WEEKDAY(C565,2),Hoja3!A:B,2,FALSE)*24</f>
        <v>24</v>
      </c>
      <c r="G565" s="59">
        <f t="shared" si="53"/>
        <v>41688.375</v>
      </c>
      <c r="H565" s="59">
        <v>41687.375</v>
      </c>
      <c r="I565" s="8">
        <v>41687.645833333336</v>
      </c>
      <c r="J565" s="8" t="str">
        <f ca="1">IF(I565="",IF(NOW()&gt;G565,"Retrasado","Pendiente"),IF(I565&lt;G565,"Resuelto a Tiempo","Resuelto NO a Tiempo"))</f>
        <v>Resuelto a Tiempo</v>
      </c>
      <c r="K565" t="s">
        <v>1743</v>
      </c>
    </row>
    <row r="566" spans="1:11" x14ac:dyDescent="0.25">
      <c r="A566" s="7" t="s">
        <v>1357</v>
      </c>
      <c r="B566" s="7" t="s">
        <v>1726</v>
      </c>
      <c r="C566" s="8">
        <v>41687.583333333336</v>
      </c>
      <c r="D566" s="32" t="s">
        <v>15</v>
      </c>
      <c r="E566" s="32" t="s">
        <v>10</v>
      </c>
      <c r="F566" s="32">
        <f>VLOOKUP(E566&amp;WEEKDAY(C566,2),Hoja3!A:B,2,FALSE)*24</f>
        <v>24</v>
      </c>
      <c r="G566" s="59">
        <f t="shared" si="53"/>
        <v>41688.583333333336</v>
      </c>
      <c r="H566" s="59">
        <v>41687.583333333336</v>
      </c>
      <c r="I566" s="8">
        <v>41688.444444444445</v>
      </c>
      <c r="J566" s="8" t="str">
        <f ca="1">IF(I566="",IF(NOW()&gt;G566,"Retrasado","Pendiente"),IF(I566&lt;G566,"Resuelto a Tiempo","Resuelto NO a Tiempo"))</f>
        <v>Resuelto a Tiempo</v>
      </c>
      <c r="K566" t="s">
        <v>1138</v>
      </c>
    </row>
    <row r="567" spans="1:11" x14ac:dyDescent="0.25">
      <c r="A567" s="7" t="s">
        <v>1358</v>
      </c>
      <c r="B567" s="7" t="s">
        <v>1726</v>
      </c>
      <c r="C567" s="8">
        <v>41687.583333333336</v>
      </c>
      <c r="D567" s="32" t="s">
        <v>52</v>
      </c>
      <c r="E567" s="32" t="s">
        <v>52</v>
      </c>
      <c r="F567" s="32">
        <f>VLOOKUP(E567&amp;WEEKDAY(C567,2),Hoja3!A:B,2,FALSE)*24</f>
        <v>72</v>
      </c>
      <c r="G567" s="59">
        <f t="shared" si="53"/>
        <v>41690.583333333336</v>
      </c>
      <c r="H567" s="59">
        <v>41687.583333333336</v>
      </c>
      <c r="I567" s="8">
        <v>41687.729166666664</v>
      </c>
      <c r="J567" s="8" t="str">
        <f ca="1">IF(I567="",IF(NOW()&gt;G567,"Retrasado","Pendiente"),IF(I567&lt;G567,"Resuelto a Tiempo","Resuelto NO a Tiempo"))</f>
        <v>Resuelto a Tiempo</v>
      </c>
      <c r="K567" t="s">
        <v>1734</v>
      </c>
    </row>
    <row r="568" spans="1:11" x14ac:dyDescent="0.25">
      <c r="A568" s="3" t="s">
        <v>1359</v>
      </c>
      <c r="B568" s="7" t="s">
        <v>1726</v>
      </c>
      <c r="C568" s="4">
        <v>41687.666666666664</v>
      </c>
      <c r="D568" s="35" t="s">
        <v>10</v>
      </c>
      <c r="E568" s="35" t="s">
        <v>10</v>
      </c>
      <c r="F568" s="35">
        <f>VLOOKUP(E568&amp;WEEKDAY(C568,2),Hoja3!A:B,2,FALSE)*24</f>
        <v>24</v>
      </c>
      <c r="G568" s="63">
        <f t="shared" si="53"/>
        <v>41688.666666666664</v>
      </c>
      <c r="H568" s="63">
        <v>41687.666666666664</v>
      </c>
      <c r="I568" s="4">
        <v>41702.618055555555</v>
      </c>
      <c r="J568" s="4" t="s">
        <v>1113</v>
      </c>
      <c r="K568" t="s">
        <v>1138</v>
      </c>
    </row>
    <row r="569" spans="1:11" x14ac:dyDescent="0.25">
      <c r="A569" s="7" t="s">
        <v>1360</v>
      </c>
      <c r="B569" s="7" t="s">
        <v>1726</v>
      </c>
      <c r="C569" s="8">
        <v>41688.333333333336</v>
      </c>
      <c r="D569" s="32" t="s">
        <v>15</v>
      </c>
      <c r="E569" s="32" t="s">
        <v>10</v>
      </c>
      <c r="F569" s="32">
        <f>VLOOKUP(E569&amp;WEEKDAY(C569,2),Hoja3!A:B,2,FALSE)*24</f>
        <v>24</v>
      </c>
      <c r="G569" s="59">
        <f t="shared" si="53"/>
        <v>41689.333333333336</v>
      </c>
      <c r="H569" s="59">
        <v>41688.333333333336</v>
      </c>
      <c r="I569" s="8">
        <v>41688.583333333336</v>
      </c>
      <c r="J569" s="8" t="str">
        <f ca="1">IF(I569="",IF(NOW()&gt;G569,"Retrasado","Pendiente"),IF(I569&lt;G569,"Resuelto a Tiempo","Resuelto NO a Tiempo"))</f>
        <v>Resuelto a Tiempo</v>
      </c>
      <c r="K569" t="s">
        <v>1728</v>
      </c>
    </row>
    <row r="570" spans="1:11" x14ac:dyDescent="0.25">
      <c r="A570" s="7" t="s">
        <v>1361</v>
      </c>
      <c r="B570" s="7" t="s">
        <v>1726</v>
      </c>
      <c r="C570" s="8">
        <v>41689.333333333336</v>
      </c>
      <c r="D570" s="32" t="s">
        <v>52</v>
      </c>
      <c r="E570" s="32" t="s">
        <v>52</v>
      </c>
      <c r="F570" s="32">
        <f>VLOOKUP(E570&amp;WEEKDAY(C570,2),Hoja3!A:B,2,FALSE)*24</f>
        <v>120</v>
      </c>
      <c r="G570" s="59">
        <f t="shared" si="53"/>
        <v>41694.333333333336</v>
      </c>
      <c r="H570" s="59">
        <v>41689.333333333336</v>
      </c>
      <c r="I570" s="8">
        <v>41689.4375</v>
      </c>
      <c r="J570" s="8" t="str">
        <f ca="1">IF(I570="",IF(NOW()&gt;G570,"Retrasado","Pendiente"),IF(I570&lt;G570,"Resuelto a Tiempo","Resuelto NO a Tiempo"))</f>
        <v>Resuelto a Tiempo</v>
      </c>
      <c r="K570" t="s">
        <v>1743</v>
      </c>
    </row>
    <row r="571" spans="1:11" x14ac:dyDescent="0.25">
      <c r="A571" s="7" t="s">
        <v>1362</v>
      </c>
      <c r="B571" s="7" t="s">
        <v>1726</v>
      </c>
      <c r="C571" s="8">
        <v>41689.333333333336</v>
      </c>
      <c r="D571" s="32" t="s">
        <v>15</v>
      </c>
      <c r="E571" s="32" t="s">
        <v>10</v>
      </c>
      <c r="F571" s="32">
        <f>VLOOKUP(E571&amp;WEEKDAY(C571,2),Hoja3!A:B,2,FALSE)*24</f>
        <v>24</v>
      </c>
      <c r="G571" s="59">
        <f t="shared" si="53"/>
        <v>41690.333333333336</v>
      </c>
      <c r="H571" s="59">
        <v>41689.333333333336</v>
      </c>
      <c r="I571" s="8">
        <v>41689.625</v>
      </c>
      <c r="J571" s="8" t="str">
        <f ca="1">IF(I571="",IF(NOW()&gt;G571,"Retrasado","Pendiente"),IF(I571&lt;G571,"Resuelto a Tiempo","Resuelto NO a Tiempo"))</f>
        <v>Resuelto a Tiempo</v>
      </c>
      <c r="K571" t="s">
        <v>1739</v>
      </c>
    </row>
    <row r="572" spans="1:11" x14ac:dyDescent="0.25">
      <c r="A572" s="7" t="s">
        <v>1363</v>
      </c>
      <c r="B572" s="7" t="s">
        <v>1726</v>
      </c>
      <c r="C572" s="8">
        <v>41689.416666666664</v>
      </c>
      <c r="D572" s="32" t="s">
        <v>52</v>
      </c>
      <c r="E572" s="32" t="s">
        <v>52</v>
      </c>
      <c r="F572" s="32">
        <f>VLOOKUP(E572&amp;WEEKDAY(C572,2),Hoja3!A:B,2,FALSE)*24</f>
        <v>120</v>
      </c>
      <c r="G572" s="59">
        <f t="shared" si="53"/>
        <v>41694.416666666664</v>
      </c>
      <c r="H572" s="59">
        <v>41689.416666666664</v>
      </c>
      <c r="I572" s="8">
        <v>41689.651388888888</v>
      </c>
      <c r="J572" s="8" t="s">
        <v>975</v>
      </c>
      <c r="K572" t="s">
        <v>1728</v>
      </c>
    </row>
    <row r="573" spans="1:11" x14ac:dyDescent="0.25">
      <c r="A573" s="7" t="s">
        <v>1364</v>
      </c>
      <c r="B573" s="7" t="s">
        <v>1726</v>
      </c>
      <c r="C573" s="8">
        <v>41689.458333333336</v>
      </c>
      <c r="D573" s="32" t="s">
        <v>15</v>
      </c>
      <c r="E573" s="32" t="s">
        <v>10</v>
      </c>
      <c r="F573" s="32">
        <f>VLOOKUP(E573&amp;WEEKDAY(C573,2),Hoja3!A:B,2,FALSE)*24</f>
        <v>24</v>
      </c>
      <c r="G573" s="59">
        <f t="shared" si="53"/>
        <v>41690.458333333336</v>
      </c>
      <c r="H573" s="59">
        <v>41689.458333333336</v>
      </c>
      <c r="I573" s="8">
        <v>41689.666666666664</v>
      </c>
      <c r="J573" s="8" t="str">
        <f ca="1">IF(I573="",IF(NOW()&gt;G573,"Retrasado","Pendiente"),IF(I573&lt;G573,"Resuelto a Tiempo","Resuelto NO a Tiempo"))</f>
        <v>Resuelto a Tiempo</v>
      </c>
      <c r="K573" t="s">
        <v>1728</v>
      </c>
    </row>
    <row r="574" spans="1:11" x14ac:dyDescent="0.25">
      <c r="A574" s="7" t="s">
        <v>1366</v>
      </c>
      <c r="B574" s="7" t="s">
        <v>1726</v>
      </c>
      <c r="C574" s="8">
        <v>41690.416666666664</v>
      </c>
      <c r="D574" s="32" t="s">
        <v>15</v>
      </c>
      <c r="E574" s="32" t="s">
        <v>10</v>
      </c>
      <c r="F574" s="32">
        <f>VLOOKUP(E574&amp;WEEKDAY(C574,2),Hoja3!A:B,2,FALSE)*24</f>
        <v>24</v>
      </c>
      <c r="G574" s="59">
        <f t="shared" si="53"/>
        <v>41691.416666666664</v>
      </c>
      <c r="H574" s="59">
        <v>41690.416666666664</v>
      </c>
      <c r="I574" s="8">
        <v>41690.704861111109</v>
      </c>
      <c r="J574" s="8" t="str">
        <f ca="1">IF(I574="",IF(NOW()&gt;G574,"Retrasado","Pendiente"),IF(I574&lt;G574,"Resuelto a Tiempo","Resuelto NO a Tiempo"))</f>
        <v>Resuelto a Tiempo</v>
      </c>
      <c r="K574" t="s">
        <v>1750</v>
      </c>
    </row>
    <row r="575" spans="1:11" x14ac:dyDescent="0.25">
      <c r="A575" s="7" t="s">
        <v>1365</v>
      </c>
      <c r="B575" s="7" t="s">
        <v>1726</v>
      </c>
      <c r="C575" s="8">
        <v>41690.416666666664</v>
      </c>
      <c r="D575" s="32" t="s">
        <v>52</v>
      </c>
      <c r="E575" s="32" t="s">
        <v>52</v>
      </c>
      <c r="F575" s="32">
        <f>VLOOKUP(E575&amp;WEEKDAY(C575,2),Hoja3!A:B,2,FALSE)*24</f>
        <v>120</v>
      </c>
      <c r="G575" s="59">
        <f t="shared" si="53"/>
        <v>41695.416666666664</v>
      </c>
      <c r="H575" s="59">
        <v>41690.416666666664</v>
      </c>
      <c r="I575" s="8">
        <v>41680.666666666664</v>
      </c>
      <c r="J575" s="8" t="str">
        <f ca="1">IF(I575="",IF(NOW()&gt;G575,"Retrasado","Pendiente"),IF(I575&lt;G575,"Resuelto a Tiempo","Resuelto NO a Tiempo"))</f>
        <v>Resuelto a Tiempo</v>
      </c>
      <c r="K575" t="s">
        <v>1745</v>
      </c>
    </row>
    <row r="576" spans="1:11" x14ac:dyDescent="0.25">
      <c r="A576" s="7" t="s">
        <v>1367</v>
      </c>
      <c r="B576" s="7" t="s">
        <v>1726</v>
      </c>
      <c r="C576" s="8">
        <v>41690.458333333336</v>
      </c>
      <c r="D576" s="32" t="s">
        <v>52</v>
      </c>
      <c r="E576" s="32" t="s">
        <v>52</v>
      </c>
      <c r="F576" s="32">
        <f>VLOOKUP(E576&amp;WEEKDAY(C576,2),Hoja3!A:B,2,FALSE)*24</f>
        <v>120</v>
      </c>
      <c r="G576" s="59">
        <f t="shared" si="53"/>
        <v>41695.458333333336</v>
      </c>
      <c r="H576" s="59">
        <v>41690.458333333336</v>
      </c>
      <c r="I576" s="8">
        <v>41690.708333333336</v>
      </c>
      <c r="J576" s="8" t="str">
        <f ca="1">IF(I576="",IF(NOW()&gt;G576,"Retrasado","Pendiente"),IF(I576&lt;G576,"Resuelto a Tiempo","Resuelto NO a Tiempo"))</f>
        <v>Resuelto a Tiempo</v>
      </c>
      <c r="K576" t="s">
        <v>1728</v>
      </c>
    </row>
    <row r="577" spans="1:11" x14ac:dyDescent="0.25">
      <c r="A577" s="3" t="s">
        <v>1368</v>
      </c>
      <c r="B577" s="7" t="s">
        <v>1726</v>
      </c>
      <c r="C577" s="4">
        <v>41691.333333333336</v>
      </c>
      <c r="D577" s="35" t="s">
        <v>52</v>
      </c>
      <c r="E577" s="35" t="s">
        <v>52</v>
      </c>
      <c r="F577" s="35">
        <f>VLOOKUP(E577&amp;WEEKDAY(C577,2),Hoja3!A:B,2,FALSE)*24</f>
        <v>120</v>
      </c>
      <c r="G577" s="63">
        <f t="shared" si="53"/>
        <v>41696.333333333336</v>
      </c>
      <c r="H577" s="63">
        <v>41691.333333333336</v>
      </c>
      <c r="I577" s="4">
        <v>41704.583333333336</v>
      </c>
      <c r="J577" s="4" t="s">
        <v>1113</v>
      </c>
      <c r="K577" t="s">
        <v>1728</v>
      </c>
    </row>
    <row r="578" spans="1:11" x14ac:dyDescent="0.25">
      <c r="A578" s="7" t="s">
        <v>1369</v>
      </c>
      <c r="B578" s="7" t="s">
        <v>1726</v>
      </c>
      <c r="C578" s="8">
        <v>41691.375</v>
      </c>
      <c r="D578" s="32" t="s">
        <v>52</v>
      </c>
      <c r="E578" s="32" t="s">
        <v>52</v>
      </c>
      <c r="F578" s="32">
        <f>VLOOKUP(E578&amp;WEEKDAY(C578,2),Hoja3!A:B,2,FALSE)*24</f>
        <v>120</v>
      </c>
      <c r="G578" s="59">
        <f t="shared" si="53"/>
        <v>41696.375</v>
      </c>
      <c r="H578" s="59">
        <v>41691.375</v>
      </c>
      <c r="I578" s="8">
        <v>41695.625</v>
      </c>
      <c r="J578" s="8" t="str">
        <f ca="1">IF(I578="",IF(NOW()&gt;G578,"Retrasado","Pendiente"),IF(I578&lt;G578,"Resuelto a Tiempo","Resuelto NO a Tiempo"))</f>
        <v>Resuelto a Tiempo</v>
      </c>
      <c r="K578" t="s">
        <v>1728</v>
      </c>
    </row>
    <row r="579" spans="1:11" x14ac:dyDescent="0.25">
      <c r="A579" s="3" t="s">
        <v>1370</v>
      </c>
      <c r="B579" s="7" t="s">
        <v>1726</v>
      </c>
      <c r="C579" s="4">
        <v>41691.375</v>
      </c>
      <c r="D579" s="35" t="s">
        <v>52</v>
      </c>
      <c r="E579" s="35" t="s">
        <v>52</v>
      </c>
      <c r="F579" s="35">
        <f>VLOOKUP(E579&amp;WEEKDAY(C579,2),Hoja3!A:B,2,FALSE)*24</f>
        <v>120</v>
      </c>
      <c r="G579" s="63">
        <f t="shared" si="53"/>
        <v>41696.375</v>
      </c>
      <c r="H579" s="63">
        <v>41691.375</v>
      </c>
      <c r="I579" s="4">
        <v>41702.5625</v>
      </c>
      <c r="J579" s="4" t="s">
        <v>1113</v>
      </c>
      <c r="K579" t="s">
        <v>1739</v>
      </c>
    </row>
    <row r="580" spans="1:11" x14ac:dyDescent="0.25">
      <c r="A580" s="3" t="s">
        <v>1371</v>
      </c>
      <c r="B580" s="7" t="s">
        <v>1726</v>
      </c>
      <c r="C580" s="4">
        <v>41691.625</v>
      </c>
      <c r="D580" s="35" t="s">
        <v>10</v>
      </c>
      <c r="E580" s="35" t="s">
        <v>10</v>
      </c>
      <c r="F580" s="35">
        <f>VLOOKUP(E580&amp;WEEKDAY(C580,2),Hoja3!A:B,2,FALSE)*24</f>
        <v>24</v>
      </c>
      <c r="G580" s="63">
        <f t="shared" si="53"/>
        <v>41692.625</v>
      </c>
      <c r="H580" s="63">
        <v>41691.625</v>
      </c>
      <c r="I580" s="4">
        <v>41694.489583333336</v>
      </c>
      <c r="J580" s="4" t="s">
        <v>1149</v>
      </c>
      <c r="K580" t="s">
        <v>1728</v>
      </c>
    </row>
    <row r="581" spans="1:11" x14ac:dyDescent="0.25">
      <c r="A581" s="7" t="s">
        <v>1372</v>
      </c>
      <c r="B581" s="7" t="s">
        <v>1726</v>
      </c>
      <c r="C581" s="8">
        <v>41694.333333333336</v>
      </c>
      <c r="D581" s="32" t="s">
        <v>15</v>
      </c>
      <c r="E581" s="32" t="s">
        <v>52</v>
      </c>
      <c r="F581" s="32">
        <f>VLOOKUP(E581&amp;WEEKDAY(C581,2),Hoja3!A:B,2,FALSE)*24</f>
        <v>72</v>
      </c>
      <c r="G581" s="59">
        <f t="shared" si="53"/>
        <v>41697.333333333336</v>
      </c>
      <c r="H581" s="59">
        <v>41694.333333333336</v>
      </c>
      <c r="I581" s="8">
        <v>41694.440972222219</v>
      </c>
      <c r="J581" s="8" t="str">
        <f ca="1">IF(I581="",IF(NOW()&gt;G581,"Retrasado","Pendiente"),IF(I581&lt;G581,"Resuelto a Tiempo","Resuelto NO a Tiempo"))</f>
        <v>Resuelto a Tiempo</v>
      </c>
      <c r="K581" t="s">
        <v>1739</v>
      </c>
    </row>
    <row r="582" spans="1:11" x14ac:dyDescent="0.25">
      <c r="A582" s="7" t="s">
        <v>1373</v>
      </c>
      <c r="B582" s="7" t="s">
        <v>1726</v>
      </c>
      <c r="C582" s="8">
        <v>41694.517361111109</v>
      </c>
      <c r="D582" s="32" t="s">
        <v>52</v>
      </c>
      <c r="E582" s="32" t="s">
        <v>52</v>
      </c>
      <c r="F582" s="32">
        <f>VLOOKUP(E582&amp;WEEKDAY(C582,2),Hoja3!A:B,2,FALSE)*24</f>
        <v>72</v>
      </c>
      <c r="G582" s="59">
        <f t="shared" si="53"/>
        <v>41697.517361111109</v>
      </c>
      <c r="H582" s="59">
        <v>41694.458333333336</v>
      </c>
      <c r="I582" s="8">
        <v>41694.65625</v>
      </c>
      <c r="J582" s="8" t="str">
        <f ca="1">IF(I582="",IF(NOW()&gt;G582,"Retrasado","Pendiente"),IF(I582&lt;G582,"Resuelto a Tiempo","Resuelto NO a Tiempo"))</f>
        <v>Resuelto a Tiempo</v>
      </c>
      <c r="K582" t="s">
        <v>1732</v>
      </c>
    </row>
    <row r="583" spans="1:11" x14ac:dyDescent="0.25">
      <c r="A583" s="7" t="s">
        <v>1375</v>
      </c>
      <c r="B583" s="7" t="s">
        <v>1726</v>
      </c>
      <c r="C583" s="8">
        <v>41694.583333333336</v>
      </c>
      <c r="D583" s="32" t="s">
        <v>15</v>
      </c>
      <c r="E583" s="32" t="s">
        <v>52</v>
      </c>
      <c r="F583" s="32">
        <f>VLOOKUP(E583&amp;WEEKDAY(C583,2),Hoja3!A:B,2,FALSE)*24</f>
        <v>72</v>
      </c>
      <c r="G583" s="59">
        <f t="shared" si="53"/>
        <v>41697.583333333336</v>
      </c>
      <c r="H583" s="59">
        <v>41694.583333333336</v>
      </c>
      <c r="I583" s="8">
        <v>41695.5625</v>
      </c>
      <c r="J583" s="8" t="str">
        <f ca="1">IF(I583="",IF(NOW()&gt;G583,"Retrasado","Pendiente"),IF(I583&lt;G583,"Resuelto a Tiempo","Resuelto NO a Tiempo"))</f>
        <v>Resuelto a Tiempo</v>
      </c>
      <c r="K583" t="s">
        <v>1728</v>
      </c>
    </row>
    <row r="584" spans="1:11" x14ac:dyDescent="0.25">
      <c r="A584" s="7" t="s">
        <v>1376</v>
      </c>
      <c r="B584" s="7" t="s">
        <v>1726</v>
      </c>
      <c r="C584" s="8">
        <v>41694.583333333336</v>
      </c>
      <c r="D584" s="32" t="s">
        <v>15</v>
      </c>
      <c r="E584" s="32" t="s">
        <v>52</v>
      </c>
      <c r="F584" s="32">
        <f>VLOOKUP(E584&amp;WEEKDAY(C584,2),Hoja3!A:B,2,FALSE)*24</f>
        <v>72</v>
      </c>
      <c r="G584" s="59">
        <f t="shared" si="53"/>
        <v>41697.583333333336</v>
      </c>
      <c r="H584" s="59">
        <v>41694.583333333336</v>
      </c>
      <c r="I584" s="8">
        <v>41695.479166666664</v>
      </c>
      <c r="J584" s="8" t="str">
        <f ca="1">IF(I584="",IF(NOW()&gt;G584,"Retrasado","Pendiente"),IF(I584&lt;G584,"Resuelto a Tiempo","Resuelto NO a Tiempo"))</f>
        <v>Resuelto a Tiempo</v>
      </c>
      <c r="K584" t="s">
        <v>1728</v>
      </c>
    </row>
    <row r="585" spans="1:11" x14ac:dyDescent="0.25">
      <c r="A585" s="7" t="s">
        <v>1374</v>
      </c>
      <c r="B585" s="7" t="s">
        <v>1726</v>
      </c>
      <c r="C585" s="8">
        <v>41694.517361111109</v>
      </c>
      <c r="D585" s="32" t="s">
        <v>52</v>
      </c>
      <c r="E585" s="32" t="s">
        <v>52</v>
      </c>
      <c r="F585" s="32">
        <f>VLOOKUP(E585&amp;WEEKDAY(C585,2),Hoja3!A:B,2,FALSE)*24</f>
        <v>72</v>
      </c>
      <c r="G585" s="59">
        <f t="shared" si="53"/>
        <v>41697.517361111109</v>
      </c>
      <c r="H585" s="59">
        <v>41694.458333333336</v>
      </c>
      <c r="I585" s="8">
        <v>41694.666666666664</v>
      </c>
      <c r="J585" s="8" t="str">
        <f ca="1">IF(I585="",IF(NOW()&gt;G585,"Retrasado","Pendiente"),IF(I585&lt;G585,"Resuelto a Tiempo","Resuelto NO a Tiempo"))</f>
        <v>Resuelto a Tiempo</v>
      </c>
      <c r="K585" t="s">
        <v>1138</v>
      </c>
    </row>
    <row r="586" spans="1:11" x14ac:dyDescent="0.25">
      <c r="A586" s="3" t="s">
        <v>1377</v>
      </c>
      <c r="B586" s="7" t="s">
        <v>1726</v>
      </c>
      <c r="C586" s="4">
        <v>41695.416666666664</v>
      </c>
      <c r="D586" s="35" t="s">
        <v>52</v>
      </c>
      <c r="E586" s="35" t="s">
        <v>52</v>
      </c>
      <c r="F586" s="35">
        <f>VLOOKUP(E586&amp;WEEKDAY(C586,2),Hoja3!A:B,2,FALSE)*24</f>
        <v>72</v>
      </c>
      <c r="G586" s="63">
        <f t="shared" si="53"/>
        <v>41698.416666666664</v>
      </c>
      <c r="H586" s="63">
        <v>41695.416666666664</v>
      </c>
      <c r="I586" s="4">
        <v>41704.375</v>
      </c>
      <c r="J586" s="4" t="s">
        <v>1113</v>
      </c>
      <c r="K586" t="s">
        <v>1138</v>
      </c>
    </row>
    <row r="587" spans="1:11" x14ac:dyDescent="0.25">
      <c r="A587" s="7" t="s">
        <v>1378</v>
      </c>
      <c r="B587" s="7" t="s">
        <v>1726</v>
      </c>
      <c r="C587" s="8">
        <v>41695.416666666664</v>
      </c>
      <c r="D587" s="32" t="s">
        <v>52</v>
      </c>
      <c r="E587" s="32" t="s">
        <v>52</v>
      </c>
      <c r="F587" s="32">
        <f>VLOOKUP(E587&amp;WEEKDAY(C587,2),Hoja3!A:B,2,FALSE)*24</f>
        <v>72</v>
      </c>
      <c r="G587" s="59">
        <f t="shared" si="53"/>
        <v>41698.416666666664</v>
      </c>
      <c r="H587" s="59">
        <v>41695.416666666664</v>
      </c>
      <c r="I587" s="8">
        <v>41695.659722222219</v>
      </c>
      <c r="J587" s="8" t="str">
        <f ca="1">IF(I587="",IF(NOW()&gt;G587,"Retrasado","Pendiente"),IF(I587&lt;G587,"Resuelto a Tiempo","Resuelto NO a Tiempo"))</f>
        <v>Resuelto a Tiempo</v>
      </c>
      <c r="K587" t="s">
        <v>1728</v>
      </c>
    </row>
    <row r="588" spans="1:11" x14ac:dyDescent="0.25">
      <c r="A588" s="3" t="s">
        <v>1379</v>
      </c>
      <c r="B588" s="7" t="s">
        <v>1726</v>
      </c>
      <c r="C588" s="4">
        <v>41695.458333333336</v>
      </c>
      <c r="D588" s="35" t="s">
        <v>10</v>
      </c>
      <c r="E588" s="35" t="s">
        <v>10</v>
      </c>
      <c r="F588" s="35">
        <f>VLOOKUP(E588&amp;WEEKDAY(C588,2),Hoja3!A:B,2,FALSE)*24</f>
        <v>24</v>
      </c>
      <c r="G588" s="63">
        <f t="shared" si="53"/>
        <v>41696.458333333336</v>
      </c>
      <c r="H588" s="63">
        <v>41695.458333333336</v>
      </c>
      <c r="I588" s="4">
        <v>41709.40625</v>
      </c>
      <c r="J588" s="4" t="s">
        <v>975</v>
      </c>
      <c r="K588" t="s">
        <v>1138</v>
      </c>
    </row>
    <row r="589" spans="1:11" x14ac:dyDescent="0.25">
      <c r="A589" s="7" t="s">
        <v>1380</v>
      </c>
      <c r="B589" s="7" t="s">
        <v>1726</v>
      </c>
      <c r="C589" s="8">
        <v>41696.333333333336</v>
      </c>
      <c r="D589" s="32" t="s">
        <v>52</v>
      </c>
      <c r="E589" s="32" t="s">
        <v>52</v>
      </c>
      <c r="F589" s="32">
        <f>VLOOKUP(E589&amp;WEEKDAY(C589,2),Hoja3!A:B,2,FALSE)*24</f>
        <v>120</v>
      </c>
      <c r="G589" s="59">
        <f t="shared" si="53"/>
        <v>41701.333333333336</v>
      </c>
      <c r="H589" s="59">
        <v>41696.333333333336</v>
      </c>
      <c r="I589" s="8">
        <v>41696.541666666664</v>
      </c>
      <c r="J589" s="8" t="str">
        <f ca="1">IF(I589="",IF(NOW()&gt;G589,"Retrasado","Pendiente"),IF(I589&lt;G589,"Resuelto a Tiempo","Resuelto NO a Tiempo"))</f>
        <v>Resuelto a Tiempo</v>
      </c>
      <c r="K589" t="s">
        <v>1745</v>
      </c>
    </row>
    <row r="590" spans="1:11" x14ac:dyDescent="0.25">
      <c r="A590" s="7" t="s">
        <v>1381</v>
      </c>
      <c r="B590" s="7" t="s">
        <v>1726</v>
      </c>
      <c r="C590" s="8">
        <v>41696.583333333336</v>
      </c>
      <c r="D590" s="32" t="s">
        <v>52</v>
      </c>
      <c r="E590" s="32" t="s">
        <v>52</v>
      </c>
      <c r="F590" s="32">
        <f>VLOOKUP(E590&amp;WEEKDAY(C590,2),Hoja3!A:B,2,FALSE)*24</f>
        <v>120</v>
      </c>
      <c r="G590" s="59">
        <f t="shared" si="53"/>
        <v>41701.583333333336</v>
      </c>
      <c r="H590" s="59">
        <v>41696.583333333336</v>
      </c>
      <c r="I590" s="8">
        <v>41696.625</v>
      </c>
      <c r="J590" s="8" t="str">
        <f ca="1">IF(I590="",IF(NOW()&gt;G590,"Retrasado","Pendiente"),IF(I590&lt;G590,"Resuelto a Tiempo","Resuelto NO a Tiempo"))</f>
        <v>Resuelto a Tiempo</v>
      </c>
      <c r="K590" t="s">
        <v>1734</v>
      </c>
    </row>
    <row r="591" spans="1:11" x14ac:dyDescent="0.25">
      <c r="A591" s="7" t="s">
        <v>1382</v>
      </c>
      <c r="B591" s="7" t="s">
        <v>1726</v>
      </c>
      <c r="C591" s="8">
        <v>41697.375</v>
      </c>
      <c r="D591" s="32" t="s">
        <v>52</v>
      </c>
      <c r="E591" s="32" t="s">
        <v>52</v>
      </c>
      <c r="F591" s="32">
        <f>VLOOKUP(E591&amp;WEEKDAY(C591,2),Hoja3!A:B,2,FALSE)*24</f>
        <v>120</v>
      </c>
      <c r="G591" s="59">
        <f t="shared" si="53"/>
        <v>41702.375</v>
      </c>
      <c r="H591" s="59">
        <v>41697.375</v>
      </c>
      <c r="I591" s="8">
        <v>41697.458333333336</v>
      </c>
      <c r="J591" s="8" t="str">
        <f ca="1">IF(I591="",IF(NOW()&gt;G591,"Retrasado","Pendiente"),IF(I591&lt;G591,"Resuelto a Tiempo","Resuelto NO a Tiempo"))</f>
        <v>Resuelto a Tiempo</v>
      </c>
      <c r="K591" t="s">
        <v>1728</v>
      </c>
    </row>
    <row r="592" spans="1:11" x14ac:dyDescent="0.25">
      <c r="A592" s="7" t="s">
        <v>1383</v>
      </c>
      <c r="B592" s="7" t="s">
        <v>1726</v>
      </c>
      <c r="C592" s="8">
        <v>41697.4375</v>
      </c>
      <c r="D592" s="32" t="s">
        <v>15</v>
      </c>
      <c r="E592" s="32" t="s">
        <v>52</v>
      </c>
      <c r="F592" s="32">
        <f>VLOOKUP(E592&amp;WEEKDAY(C592,2),Hoja3!A:B,2,FALSE)*24</f>
        <v>120</v>
      </c>
      <c r="G592" s="59">
        <f t="shared" si="53"/>
        <v>41702.4375</v>
      </c>
      <c r="H592" s="59">
        <v>41697.4375</v>
      </c>
      <c r="I592" s="8">
        <v>41701.645833333336</v>
      </c>
      <c r="J592" s="8" t="str">
        <f ca="1">IF(I592="",IF(NOW()&gt;G592,"Retrasado","Pendiente"),IF(I592&lt;G592,"Resuelto a Tiempo","Resuelto NO a Tiempo"))</f>
        <v>Resuelto a Tiempo</v>
      </c>
      <c r="K592" t="s">
        <v>1728</v>
      </c>
    </row>
    <row r="593" spans="1:11" x14ac:dyDescent="0.25">
      <c r="A593" s="3" t="s">
        <v>1384</v>
      </c>
      <c r="B593" s="7" t="s">
        <v>1726</v>
      </c>
      <c r="C593" s="4">
        <v>41697.5</v>
      </c>
      <c r="D593" s="35" t="s">
        <v>15</v>
      </c>
      <c r="E593" s="35" t="s">
        <v>52</v>
      </c>
      <c r="F593" s="35">
        <f>VLOOKUP(E593&amp;WEEKDAY(C593,2),Hoja3!A:B,2,FALSE)*24</f>
        <v>120</v>
      </c>
      <c r="G593" s="63">
        <f t="shared" si="53"/>
        <v>41702.5</v>
      </c>
      <c r="H593" s="63">
        <v>41697.4375</v>
      </c>
      <c r="I593" s="4">
        <v>41718.458333333336</v>
      </c>
      <c r="J593" s="4" t="s">
        <v>1113</v>
      </c>
      <c r="K593" t="s">
        <v>1728</v>
      </c>
    </row>
    <row r="594" spans="1:11" x14ac:dyDescent="0.25">
      <c r="A594" s="7" t="s">
        <v>1385</v>
      </c>
      <c r="B594" s="7" t="s">
        <v>1726</v>
      </c>
      <c r="C594" s="8">
        <v>41697.5</v>
      </c>
      <c r="D594" s="32" t="s">
        <v>15</v>
      </c>
      <c r="E594" s="32" t="s">
        <v>15</v>
      </c>
      <c r="F594" s="32">
        <f>VLOOKUP(E594&amp;WEEKDAY(C594,2),Hoja3!A:B,2,FALSE)*24</f>
        <v>4</v>
      </c>
      <c r="G594" s="59">
        <f t="shared" si="53"/>
        <v>41697.666666666664</v>
      </c>
      <c r="H594" s="59">
        <v>41697.4375</v>
      </c>
      <c r="I594" s="8">
        <v>41697.659722222219</v>
      </c>
      <c r="J594" s="8" t="str">
        <f ca="1">IF(I594="",IF(NOW()&gt;G594,"Retrasado","Pendiente"),IF(I594&lt;G594,"Resuelto a Tiempo","Resuelto NO a Tiempo"))</f>
        <v>Resuelto a Tiempo</v>
      </c>
      <c r="K594" t="s">
        <v>1138</v>
      </c>
    </row>
    <row r="595" spans="1:11" x14ac:dyDescent="0.25">
      <c r="A595" s="7" t="s">
        <v>1386</v>
      </c>
      <c r="B595" s="7" t="s">
        <v>1726</v>
      </c>
      <c r="C595" s="8">
        <v>41697.666666666664</v>
      </c>
      <c r="D595" s="32" t="s">
        <v>10</v>
      </c>
      <c r="E595" s="32" t="s">
        <v>10</v>
      </c>
      <c r="F595" s="32">
        <f>VLOOKUP(E595&amp;WEEKDAY(C595,2),Hoja3!A:B,2,FALSE)*24</f>
        <v>24</v>
      </c>
      <c r="G595" s="59">
        <f t="shared" si="53"/>
        <v>41698.666666666664</v>
      </c>
      <c r="H595" s="59">
        <v>41697.666666666664</v>
      </c>
      <c r="I595" s="8">
        <v>41697.6875</v>
      </c>
      <c r="J595" s="8" t="str">
        <f ca="1">IF(I595="",IF(NOW()&gt;G595,"Retrasado","Pendiente"),IF(I595&lt;G595,"Resuelto a Tiempo","Resuelto NO a Tiempo"))</f>
        <v>Resuelto a Tiempo</v>
      </c>
      <c r="K595" t="s">
        <v>1138</v>
      </c>
    </row>
    <row r="596" spans="1:11" x14ac:dyDescent="0.25">
      <c r="A596" s="3" t="s">
        <v>1387</v>
      </c>
      <c r="B596" s="7" t="s">
        <v>1726</v>
      </c>
      <c r="C596" s="4">
        <v>41698.458333333336</v>
      </c>
      <c r="D596" s="35" t="s">
        <v>10</v>
      </c>
      <c r="E596" s="35" t="s">
        <v>10</v>
      </c>
      <c r="F596" s="35">
        <f>VLOOKUP(E596&amp;WEEKDAY(C596,2),Hoja3!A:B,2,FALSE)*24</f>
        <v>24</v>
      </c>
      <c r="G596" s="63">
        <f t="shared" si="53"/>
        <v>41699.458333333336</v>
      </c>
      <c r="H596" s="63">
        <v>41698.458333333336</v>
      </c>
      <c r="I596" s="4">
        <v>41704.458333333336</v>
      </c>
      <c r="J596" s="4" t="s">
        <v>1149</v>
      </c>
      <c r="K596" t="s">
        <v>1745</v>
      </c>
    </row>
    <row r="597" spans="1:11" x14ac:dyDescent="0.25">
      <c r="A597" s="7" t="s">
        <v>1388</v>
      </c>
      <c r="B597" s="7" t="s">
        <v>1726</v>
      </c>
      <c r="C597" s="8">
        <v>41698.604166666664</v>
      </c>
      <c r="D597" s="32" t="s">
        <v>10</v>
      </c>
      <c r="E597" s="32" t="s">
        <v>10</v>
      </c>
      <c r="F597" s="32">
        <f>VLOOKUP(E597&amp;WEEKDAY(C597,2),Hoja3!A:B,2,FALSE)*24</f>
        <v>24</v>
      </c>
      <c r="G597" s="59">
        <f t="shared" si="53"/>
        <v>41699.604166666664</v>
      </c>
      <c r="H597" s="59">
        <v>41698.604166666664</v>
      </c>
      <c r="I597" s="8">
        <v>41699.583333333336</v>
      </c>
      <c r="J597" s="8" t="str">
        <f ca="1">IF(I597="",IF(NOW()&gt;G597,"Retrasado","Pendiente"),IF(I597&lt;G597,"Resuelto a Tiempo","Resuelto NO a Tiempo"))</f>
        <v>Resuelto a Tiempo</v>
      </c>
      <c r="K597" t="s">
        <v>1734</v>
      </c>
    </row>
    <row r="598" spans="1:11" x14ac:dyDescent="0.25">
      <c r="A598" s="7" t="s">
        <v>1389</v>
      </c>
      <c r="B598" s="7" t="s">
        <v>1726</v>
      </c>
      <c r="C598" s="8">
        <v>41701.333333333336</v>
      </c>
      <c r="D598" s="32" t="s">
        <v>52</v>
      </c>
      <c r="E598" s="32" t="s">
        <v>52</v>
      </c>
      <c r="F598" s="32">
        <f>VLOOKUP(E598&amp;WEEKDAY(C598,2),Hoja3!A:B,2,FALSE)*24</f>
        <v>72</v>
      </c>
      <c r="G598" s="59">
        <f t="shared" si="53"/>
        <v>41704.333333333336</v>
      </c>
      <c r="H598" s="59">
        <v>41701.333333333336</v>
      </c>
      <c r="I598" s="8">
        <v>41701.597222222219</v>
      </c>
      <c r="J598" s="8" t="str">
        <f ca="1">IF(I598="",IF(NOW()&gt;G598,"Retrasado","Pendiente"),IF(I598&lt;G598,"Resuelto a Tiempo","Resuelto NO a Tiempo"))</f>
        <v>Resuelto a Tiempo</v>
      </c>
      <c r="K598" t="s">
        <v>1733</v>
      </c>
    </row>
    <row r="599" spans="1:11" x14ac:dyDescent="0.25">
      <c r="A599" s="7" t="s">
        <v>1391</v>
      </c>
      <c r="B599" s="7" t="s">
        <v>1726</v>
      </c>
      <c r="C599" s="8">
        <v>41701.479166666664</v>
      </c>
      <c r="D599" s="32" t="s">
        <v>513</v>
      </c>
      <c r="E599" s="32" t="s">
        <v>513</v>
      </c>
      <c r="F599" s="32">
        <v>385</v>
      </c>
      <c r="G599" s="59">
        <f t="shared" si="53"/>
        <v>41717.520833333328</v>
      </c>
      <c r="H599" s="59">
        <v>41701.458333333336</v>
      </c>
      <c r="I599" s="8">
        <v>41717.395833333336</v>
      </c>
      <c r="J599" s="8" t="str">
        <f ca="1">IF(I599="",IF(NOW()&gt;G599,"Retrasado","Pendiente"),IF(I599&lt;G599,"Resuelto a Tiempo","Resuelto NO a Tiempo"))</f>
        <v>Resuelto a Tiempo</v>
      </c>
      <c r="K599" t="s">
        <v>1728</v>
      </c>
    </row>
    <row r="600" spans="1:11" x14ac:dyDescent="0.25">
      <c r="A600" s="7" t="s">
        <v>1390</v>
      </c>
      <c r="B600" s="7" t="s">
        <v>1726</v>
      </c>
      <c r="C600" s="8">
        <v>41701.416666666664</v>
      </c>
      <c r="D600" s="32" t="s">
        <v>52</v>
      </c>
      <c r="E600" s="32" t="s">
        <v>52</v>
      </c>
      <c r="F600" s="32">
        <f>VLOOKUP(E600&amp;WEEKDAY(C600,2),Hoja3!A:B,2,FALSE)*24</f>
        <v>72</v>
      </c>
      <c r="G600" s="59">
        <f t="shared" si="53"/>
        <v>41704.416666666664</v>
      </c>
      <c r="H600" s="59">
        <v>41701.416666666664</v>
      </c>
      <c r="I600" s="8">
        <v>41701.604166666664</v>
      </c>
      <c r="J600" s="8" t="str">
        <f ca="1">IF(I600="",IF(NOW()&gt;G600,"Retrasado","Pendiente"),IF(I600&lt;G600,"Resuelto a Tiempo","Resuelto NO a Tiempo"))</f>
        <v>Resuelto a Tiempo</v>
      </c>
      <c r="K600" t="s">
        <v>1728</v>
      </c>
    </row>
    <row r="601" spans="1:11" x14ac:dyDescent="0.25">
      <c r="A601" s="7" t="s">
        <v>1392</v>
      </c>
      <c r="B601" s="7" t="s">
        <v>1726</v>
      </c>
      <c r="C601" s="8">
        <v>41701.583333333336</v>
      </c>
      <c r="D601" s="32" t="s">
        <v>52</v>
      </c>
      <c r="E601" s="32" t="s">
        <v>52</v>
      </c>
      <c r="F601" s="32">
        <f>VLOOKUP(E601&amp;WEEKDAY(C601,2),Hoja3!A:B,2,FALSE)*24</f>
        <v>72</v>
      </c>
      <c r="G601" s="59">
        <f t="shared" si="53"/>
        <v>41704.583333333336</v>
      </c>
      <c r="H601" s="59">
        <v>41701.583333333336</v>
      </c>
      <c r="I601" s="8">
        <v>41702.451388888891</v>
      </c>
      <c r="J601" s="8" t="str">
        <f ca="1">IF(I601="",IF(NOW()&gt;G601,"Retrasado","Pendiente"),IF(I601&lt;G601,"Resuelto a Tiempo","Resuelto NO a Tiempo"))</f>
        <v>Resuelto a Tiempo</v>
      </c>
      <c r="K601" t="s">
        <v>1138</v>
      </c>
    </row>
    <row r="602" spans="1:11" x14ac:dyDescent="0.25">
      <c r="A602" s="3" t="s">
        <v>1393</v>
      </c>
      <c r="B602" s="7" t="s">
        <v>1726</v>
      </c>
      <c r="C602" s="4">
        <v>41701.666666666664</v>
      </c>
      <c r="D602" s="35" t="s">
        <v>10</v>
      </c>
      <c r="E602" s="35" t="s">
        <v>10</v>
      </c>
      <c r="F602" s="35">
        <f>VLOOKUP(E602&amp;WEEKDAY(C602,2),Hoja3!A:B,2,FALSE)*24</f>
        <v>24</v>
      </c>
      <c r="G602" s="63">
        <f t="shared" si="53"/>
        <v>41702.666666666664</v>
      </c>
      <c r="H602" s="63">
        <v>41701.666666666664</v>
      </c>
      <c r="I602" s="4">
        <v>41705.597222222219</v>
      </c>
      <c r="J602" s="4" t="s">
        <v>1149</v>
      </c>
      <c r="K602" t="s">
        <v>1728</v>
      </c>
    </row>
    <row r="603" spans="1:11" x14ac:dyDescent="0.25">
      <c r="A603" s="7" t="s">
        <v>1394</v>
      </c>
      <c r="B603" s="7" t="s">
        <v>1726</v>
      </c>
      <c r="C603" s="8">
        <v>41702.625</v>
      </c>
      <c r="D603" s="32" t="s">
        <v>52</v>
      </c>
      <c r="E603" s="32" t="s">
        <v>52</v>
      </c>
      <c r="F603" s="32">
        <f>VLOOKUP(E603&amp;WEEKDAY(C603,2),Hoja3!A:B,2,FALSE)*24</f>
        <v>72</v>
      </c>
      <c r="G603" s="59">
        <f t="shared" si="53"/>
        <v>41705.625</v>
      </c>
      <c r="H603" s="59">
        <v>41702.625</v>
      </c>
      <c r="I603" s="8">
        <v>41704.375</v>
      </c>
      <c r="J603" s="8" t="str">
        <f t="shared" ref="J603:J612" ca="1" si="55">IF(I603="",IF(NOW()&gt;G603,"Retrasado","Pendiente"),IF(I603&lt;G603,"Resuelto a Tiempo","Resuelto NO a Tiempo"))</f>
        <v>Resuelto a Tiempo</v>
      </c>
      <c r="K603" t="s">
        <v>1728</v>
      </c>
    </row>
    <row r="604" spans="1:11" x14ac:dyDescent="0.25">
      <c r="A604" s="7" t="s">
        <v>1395</v>
      </c>
      <c r="B604" s="7" t="s">
        <v>1726</v>
      </c>
      <c r="C604" s="8">
        <v>41702.625</v>
      </c>
      <c r="D604" s="32" t="s">
        <v>10</v>
      </c>
      <c r="E604" s="32" t="s">
        <v>10</v>
      </c>
      <c r="F604" s="32">
        <f>VLOOKUP(E604&amp;WEEKDAY(C604,2),Hoja3!A:B,2,FALSE)*24</f>
        <v>24</v>
      </c>
      <c r="G604" s="59">
        <f t="shared" si="53"/>
        <v>41703.625</v>
      </c>
      <c r="H604" s="59">
        <v>41702.625</v>
      </c>
      <c r="I604" s="8">
        <v>41703.569444444445</v>
      </c>
      <c r="J604" s="8" t="str">
        <f t="shared" ca="1" si="55"/>
        <v>Resuelto a Tiempo</v>
      </c>
      <c r="K604" t="s">
        <v>1733</v>
      </c>
    </row>
    <row r="605" spans="1:11" x14ac:dyDescent="0.25">
      <c r="A605" s="7" t="s">
        <v>1396</v>
      </c>
      <c r="B605" s="7" t="s">
        <v>1726</v>
      </c>
      <c r="C605" s="8">
        <v>41763.666666666664</v>
      </c>
      <c r="D605" s="32" t="s">
        <v>10</v>
      </c>
      <c r="E605" s="32" t="s">
        <v>10</v>
      </c>
      <c r="F605" s="32">
        <f>VLOOKUP(E605&amp;WEEKDAY(C605,2),Hoja3!A:B,2,FALSE)*24</f>
        <v>24</v>
      </c>
      <c r="G605" s="59">
        <f t="shared" si="53"/>
        <v>41764.666666666664</v>
      </c>
      <c r="H605" s="59">
        <v>41702.666666666664</v>
      </c>
      <c r="I605" s="8">
        <v>41703.375</v>
      </c>
      <c r="J605" s="8" t="str">
        <f t="shared" ca="1" si="55"/>
        <v>Resuelto a Tiempo</v>
      </c>
      <c r="K605" t="s">
        <v>1728</v>
      </c>
    </row>
    <row r="606" spans="1:11" x14ac:dyDescent="0.25">
      <c r="A606" s="7" t="s">
        <v>1397</v>
      </c>
      <c r="B606" s="7" t="s">
        <v>1726</v>
      </c>
      <c r="C606" s="8">
        <v>41703.416666666664</v>
      </c>
      <c r="D606" s="32" t="s">
        <v>52</v>
      </c>
      <c r="E606" s="32" t="s">
        <v>52</v>
      </c>
      <c r="F606" s="32">
        <f>VLOOKUP(E606&amp;WEEKDAY(C606,2),Hoja3!A:B,2,FALSE)*24</f>
        <v>120</v>
      </c>
      <c r="G606" s="59">
        <f t="shared" si="53"/>
        <v>41708.416666666664</v>
      </c>
      <c r="H606" s="59">
        <v>41703.416666666664</v>
      </c>
      <c r="I606" s="8">
        <v>41703.479166666664</v>
      </c>
      <c r="J606" s="8" t="str">
        <f t="shared" ca="1" si="55"/>
        <v>Resuelto a Tiempo</v>
      </c>
      <c r="K606" t="s">
        <v>1734</v>
      </c>
    </row>
    <row r="607" spans="1:11" x14ac:dyDescent="0.25">
      <c r="A607" s="7" t="s">
        <v>1398</v>
      </c>
      <c r="B607" s="7" t="s">
        <v>1726</v>
      </c>
      <c r="C607" s="8">
        <v>41703.708333333336</v>
      </c>
      <c r="D607" s="32" t="s">
        <v>52</v>
      </c>
      <c r="E607" s="32" t="s">
        <v>52</v>
      </c>
      <c r="F607" s="32">
        <f>VLOOKUP(E607&amp;WEEKDAY(C607,2),Hoja3!A:B,2,FALSE)*24</f>
        <v>120</v>
      </c>
      <c r="G607" s="59">
        <f t="shared" si="53"/>
        <v>41708.708333333336</v>
      </c>
      <c r="H607" s="59">
        <v>41704.333333333336</v>
      </c>
      <c r="I607" s="8">
        <v>41704.472222222219</v>
      </c>
      <c r="J607" s="8" t="str">
        <f t="shared" ca="1" si="55"/>
        <v>Resuelto a Tiempo</v>
      </c>
      <c r="K607" t="s">
        <v>1728</v>
      </c>
    </row>
    <row r="608" spans="1:11" x14ac:dyDescent="0.25">
      <c r="A608" s="7" t="s">
        <v>1399</v>
      </c>
      <c r="B608" s="7" t="s">
        <v>1726</v>
      </c>
      <c r="C608" s="8">
        <v>41703.708333333336</v>
      </c>
      <c r="D608" s="32" t="s">
        <v>52</v>
      </c>
      <c r="E608" s="32" t="s">
        <v>52</v>
      </c>
      <c r="F608" s="32">
        <f>VLOOKUP(E608&amp;WEEKDAY(C608,2),Hoja3!A:B,2,FALSE)*24</f>
        <v>120</v>
      </c>
      <c r="G608" s="59">
        <f t="shared" si="53"/>
        <v>41708.708333333336</v>
      </c>
      <c r="H608" s="59">
        <v>41704.333333333336</v>
      </c>
      <c r="I608" s="8">
        <v>41704.416666666664</v>
      </c>
      <c r="J608" s="8" t="str">
        <f t="shared" ca="1" si="55"/>
        <v>Resuelto a Tiempo</v>
      </c>
      <c r="K608" t="s">
        <v>1728</v>
      </c>
    </row>
    <row r="609" spans="1:11" x14ac:dyDescent="0.25">
      <c r="A609" s="7" t="s">
        <v>1400</v>
      </c>
      <c r="B609" s="7" t="s">
        <v>1726</v>
      </c>
      <c r="C609" s="8">
        <v>41704.416666666664</v>
      </c>
      <c r="D609" s="32" t="s">
        <v>15</v>
      </c>
      <c r="E609" s="32" t="s">
        <v>52</v>
      </c>
      <c r="F609" s="32">
        <f>VLOOKUP(E609&amp;WEEKDAY(C609,2),Hoja3!A:B,2,FALSE)*24</f>
        <v>120</v>
      </c>
      <c r="G609" s="59">
        <f t="shared" si="53"/>
        <v>41709.416666666664</v>
      </c>
      <c r="H609" s="71">
        <v>41704.416666666664</v>
      </c>
      <c r="I609" s="8">
        <v>41704.666666666664</v>
      </c>
      <c r="J609" s="8" t="str">
        <f t="shared" ca="1" si="55"/>
        <v>Resuelto a Tiempo</v>
      </c>
      <c r="K609" t="s">
        <v>1728</v>
      </c>
    </row>
    <row r="610" spans="1:11" x14ac:dyDescent="0.25">
      <c r="A610" s="7" t="s">
        <v>1401</v>
      </c>
      <c r="B610" s="7" t="s">
        <v>1726</v>
      </c>
      <c r="C610" s="8">
        <v>41704.416666666664</v>
      </c>
      <c r="D610" s="32" t="s">
        <v>52</v>
      </c>
      <c r="E610" s="32" t="s">
        <v>52</v>
      </c>
      <c r="F610" s="32">
        <f>VLOOKUP(E610&amp;WEEKDAY(C610,2),Hoja3!A:B,2,FALSE)*24</f>
        <v>120</v>
      </c>
      <c r="G610" s="59">
        <f t="shared" ref="G610:G673" si="56">C610+F610/24</f>
        <v>41709.416666666664</v>
      </c>
      <c r="H610" s="59">
        <v>41704.416666666664</v>
      </c>
      <c r="I610" s="8">
        <v>41704.604166666664</v>
      </c>
      <c r="J610" s="8" t="str">
        <f t="shared" ca="1" si="55"/>
        <v>Resuelto a Tiempo</v>
      </c>
      <c r="K610" t="s">
        <v>1728</v>
      </c>
    </row>
    <row r="611" spans="1:11" x14ac:dyDescent="0.25">
      <c r="A611" s="7" t="s">
        <v>1402</v>
      </c>
      <c r="B611" s="7" t="s">
        <v>1726</v>
      </c>
      <c r="C611" s="8">
        <v>41704.458333333336</v>
      </c>
      <c r="D611" s="32" t="s">
        <v>52</v>
      </c>
      <c r="E611" s="32" t="s">
        <v>52</v>
      </c>
      <c r="F611" s="32">
        <f>VLOOKUP(E611&amp;WEEKDAY(C611,2),Hoja3!A:B,2,FALSE)*24</f>
        <v>120</v>
      </c>
      <c r="G611" s="59">
        <f t="shared" si="56"/>
        <v>41709.458333333336</v>
      </c>
      <c r="H611" s="59">
        <v>41710.458333333336</v>
      </c>
      <c r="I611" s="8">
        <v>41705.375</v>
      </c>
      <c r="J611" s="8" t="str">
        <f t="shared" ca="1" si="55"/>
        <v>Resuelto a Tiempo</v>
      </c>
      <c r="K611" t="s">
        <v>1138</v>
      </c>
    </row>
    <row r="612" spans="1:11" x14ac:dyDescent="0.25">
      <c r="A612" s="7" t="s">
        <v>1403</v>
      </c>
      <c r="B612" s="7" t="s">
        <v>1726</v>
      </c>
      <c r="C612" s="8">
        <v>41704.458333333336</v>
      </c>
      <c r="D612" s="32" t="s">
        <v>52</v>
      </c>
      <c r="E612" s="32" t="s">
        <v>52</v>
      </c>
      <c r="F612" s="32">
        <f>VLOOKUP(E612&amp;WEEKDAY(C612,2),Hoja3!A:B,2,FALSE)*24</f>
        <v>120</v>
      </c>
      <c r="G612" s="59">
        <f t="shared" si="56"/>
        <v>41709.458333333336</v>
      </c>
      <c r="H612" s="59">
        <v>41704.458333333336</v>
      </c>
      <c r="I612" s="8">
        <v>41705.375</v>
      </c>
      <c r="J612" s="8" t="str">
        <f t="shared" ca="1" si="55"/>
        <v>Resuelto a Tiempo</v>
      </c>
      <c r="K612" t="s">
        <v>1745</v>
      </c>
    </row>
    <row r="613" spans="1:11" x14ac:dyDescent="0.25">
      <c r="A613" t="s">
        <v>1404</v>
      </c>
      <c r="B613" s="7" t="s">
        <v>1726</v>
      </c>
      <c r="C613" s="1">
        <v>41704.583333333336</v>
      </c>
      <c r="D613" s="31" t="s">
        <v>52</v>
      </c>
      <c r="E613" s="31" t="s">
        <v>52</v>
      </c>
      <c r="F613" s="31">
        <f>VLOOKUP(E613&amp;WEEKDAY(C613,2),Hoja3!A:B,2,FALSE)*24</f>
        <v>120</v>
      </c>
      <c r="G613" s="69">
        <f t="shared" si="56"/>
        <v>41709.583333333336</v>
      </c>
      <c r="H613" s="69">
        <v>41704.583333333336</v>
      </c>
      <c r="I613" s="69">
        <v>41705.583333333336</v>
      </c>
      <c r="J613" s="1" t="s">
        <v>938</v>
      </c>
      <c r="K613" t="s">
        <v>1728</v>
      </c>
    </row>
    <row r="614" spans="1:11" x14ac:dyDescent="0.25">
      <c r="A614" s="7" t="s">
        <v>1405</v>
      </c>
      <c r="B614" s="7" t="s">
        <v>1726</v>
      </c>
      <c r="C614" s="8">
        <v>41704.666666666664</v>
      </c>
      <c r="D614" s="32" t="s">
        <v>52</v>
      </c>
      <c r="E614" s="32" t="s">
        <v>52</v>
      </c>
      <c r="F614" s="32">
        <f>VLOOKUP(E614&amp;WEEKDAY(C614,2),Hoja3!A:B,2,FALSE)*24</f>
        <v>120</v>
      </c>
      <c r="G614" s="59">
        <f t="shared" si="56"/>
        <v>41709.666666666664</v>
      </c>
      <c r="H614" s="59">
        <v>41704.666666666664</v>
      </c>
      <c r="I614" s="8">
        <v>41705.416666666664</v>
      </c>
      <c r="J614" s="8" t="str">
        <f t="shared" ref="J614:J623" ca="1" si="57">IF(I614="",IF(NOW()&gt;G614,"Retrasado","Pendiente"),IF(I614&lt;G614,"Resuelto a Tiempo","Resuelto NO a Tiempo"))</f>
        <v>Resuelto a Tiempo</v>
      </c>
      <c r="K614" t="s">
        <v>1728</v>
      </c>
    </row>
    <row r="615" spans="1:11" x14ac:dyDescent="0.25">
      <c r="A615" s="7" t="s">
        <v>1406</v>
      </c>
      <c r="B615" s="7" t="s">
        <v>1726</v>
      </c>
      <c r="C615" s="8">
        <v>41704.666666666664</v>
      </c>
      <c r="D615" s="32" t="s">
        <v>52</v>
      </c>
      <c r="E615" s="32" t="s">
        <v>52</v>
      </c>
      <c r="F615" s="32">
        <f>VLOOKUP(E615&amp;WEEKDAY(C615,2),Hoja3!A:B,2,FALSE)*24</f>
        <v>120</v>
      </c>
      <c r="G615" s="59">
        <f t="shared" si="56"/>
        <v>41709.666666666664</v>
      </c>
      <c r="H615" s="59">
        <v>41704.666666666664</v>
      </c>
      <c r="I615" s="8">
        <v>41705.416666666664</v>
      </c>
      <c r="J615" s="8" t="str">
        <f t="shared" ca="1" si="57"/>
        <v>Resuelto a Tiempo</v>
      </c>
      <c r="K615" t="s">
        <v>1739</v>
      </c>
    </row>
    <row r="616" spans="1:11" x14ac:dyDescent="0.25">
      <c r="A616" s="7" t="s">
        <v>1444</v>
      </c>
      <c r="B616" s="7" t="s">
        <v>1726</v>
      </c>
      <c r="C616" s="8">
        <v>41712.375</v>
      </c>
      <c r="D616" s="32" t="s">
        <v>10</v>
      </c>
      <c r="E616" s="32" t="s">
        <v>52</v>
      </c>
      <c r="F616" s="32">
        <f>VLOOKUP(E616&amp;WEEKDAY(C616,2),Hoja3!A:B,2,FALSE)*24</f>
        <v>120</v>
      </c>
      <c r="G616" s="59">
        <f t="shared" si="56"/>
        <v>41717.375</v>
      </c>
      <c r="H616" s="59">
        <v>41712.625</v>
      </c>
      <c r="I616" s="8">
        <v>41716.451388888891</v>
      </c>
      <c r="J616" s="8" t="str">
        <f t="shared" ca="1" si="57"/>
        <v>Resuelto a Tiempo</v>
      </c>
      <c r="K616" t="s">
        <v>1728</v>
      </c>
    </row>
    <row r="617" spans="1:11" x14ac:dyDescent="0.25">
      <c r="A617" s="7" t="s">
        <v>1407</v>
      </c>
      <c r="B617" s="7" t="s">
        <v>1726</v>
      </c>
      <c r="C617" s="8">
        <v>41704.6875</v>
      </c>
      <c r="D617" s="32" t="s">
        <v>52</v>
      </c>
      <c r="E617" s="32" t="s">
        <v>52</v>
      </c>
      <c r="F617" s="32">
        <f>VLOOKUP(E617&amp;WEEKDAY(C617,2),Hoja3!A:B,2,FALSE)*24</f>
        <v>120</v>
      </c>
      <c r="G617" s="59">
        <f t="shared" si="56"/>
        <v>41709.6875</v>
      </c>
      <c r="H617" s="59">
        <v>41704.6875</v>
      </c>
      <c r="I617" s="8">
        <v>41705.416666666664</v>
      </c>
      <c r="J617" s="8" t="str">
        <f t="shared" ca="1" si="57"/>
        <v>Resuelto a Tiempo</v>
      </c>
      <c r="K617" t="s">
        <v>1728</v>
      </c>
    </row>
    <row r="618" spans="1:11" x14ac:dyDescent="0.25">
      <c r="A618" s="7" t="s">
        <v>1408</v>
      </c>
      <c r="B618" s="7" t="s">
        <v>1726</v>
      </c>
      <c r="C618" s="8">
        <v>41704.6875</v>
      </c>
      <c r="D618" s="32" t="s">
        <v>52</v>
      </c>
      <c r="E618" s="32" t="s">
        <v>52</v>
      </c>
      <c r="F618" s="32">
        <f>VLOOKUP(E618&amp;WEEKDAY(C618,2),Hoja3!A:B,2,FALSE)*24</f>
        <v>120</v>
      </c>
      <c r="G618" s="59">
        <f t="shared" si="56"/>
        <v>41709.6875</v>
      </c>
      <c r="H618" s="59">
        <v>41704.6875</v>
      </c>
      <c r="I618" s="8">
        <v>41705.416666666664</v>
      </c>
      <c r="J618" s="8" t="str">
        <f t="shared" ca="1" si="57"/>
        <v>Resuelto a Tiempo</v>
      </c>
      <c r="K618" t="s">
        <v>1741</v>
      </c>
    </row>
    <row r="619" spans="1:11" x14ac:dyDescent="0.25">
      <c r="A619" s="7" t="s">
        <v>1409</v>
      </c>
      <c r="B619" s="7" t="s">
        <v>1726</v>
      </c>
      <c r="C619" s="8">
        <v>41705.333333333336</v>
      </c>
      <c r="D619" s="32" t="s">
        <v>52</v>
      </c>
      <c r="E619" s="32" t="s">
        <v>52</v>
      </c>
      <c r="F619" s="32">
        <f>VLOOKUP(E619&amp;WEEKDAY(C619,2),Hoja3!A:B,2,FALSE)*24</f>
        <v>120</v>
      </c>
      <c r="G619" s="59">
        <f t="shared" si="56"/>
        <v>41710.333333333336</v>
      </c>
      <c r="H619" s="59">
        <v>41705.333333333336</v>
      </c>
      <c r="I619" s="8">
        <v>41708.430555555555</v>
      </c>
      <c r="J619" s="8" t="str">
        <f t="shared" ca="1" si="57"/>
        <v>Resuelto a Tiempo</v>
      </c>
      <c r="K619" t="s">
        <v>1728</v>
      </c>
    </row>
    <row r="620" spans="1:11" x14ac:dyDescent="0.25">
      <c r="A620" s="7" t="s">
        <v>1410</v>
      </c>
      <c r="B620" s="7" t="s">
        <v>1726</v>
      </c>
      <c r="C620" s="8">
        <v>41705.333333333336</v>
      </c>
      <c r="D620" s="32" t="s">
        <v>52</v>
      </c>
      <c r="E620" s="32" t="s">
        <v>52</v>
      </c>
      <c r="F620" s="32">
        <f>VLOOKUP(E620&amp;WEEKDAY(C620,2),Hoja3!A:B,2,FALSE)*24</f>
        <v>120</v>
      </c>
      <c r="G620" s="59">
        <f t="shared" si="56"/>
        <v>41710.333333333336</v>
      </c>
      <c r="H620" s="59">
        <v>41705.333333333336</v>
      </c>
      <c r="I620" s="8">
        <v>41708.46875</v>
      </c>
      <c r="J620" s="8" t="str">
        <f t="shared" ca="1" si="57"/>
        <v>Resuelto a Tiempo</v>
      </c>
      <c r="K620" t="s">
        <v>1728</v>
      </c>
    </row>
    <row r="621" spans="1:11" x14ac:dyDescent="0.25">
      <c r="A621" s="7" t="s">
        <v>1411</v>
      </c>
      <c r="B621" s="7" t="s">
        <v>1726</v>
      </c>
      <c r="C621" s="8">
        <v>41705.5</v>
      </c>
      <c r="D621" s="32" t="s">
        <v>52</v>
      </c>
      <c r="E621" s="32" t="s">
        <v>52</v>
      </c>
      <c r="F621" s="32">
        <f>VLOOKUP(E621&amp;WEEKDAY(C621,2),Hoja3!A:B,2,FALSE)*24</f>
        <v>120</v>
      </c>
      <c r="G621" s="59">
        <f t="shared" si="56"/>
        <v>41710.5</v>
      </c>
      <c r="H621" s="59">
        <v>41705.416666666664</v>
      </c>
      <c r="I621" s="8">
        <v>41710.479166666664</v>
      </c>
      <c r="J621" s="8" t="str">
        <f t="shared" ca="1" si="57"/>
        <v>Resuelto a Tiempo</v>
      </c>
      <c r="K621" t="s">
        <v>1728</v>
      </c>
    </row>
    <row r="622" spans="1:11" x14ac:dyDescent="0.25">
      <c r="A622" s="7" t="s">
        <v>1412</v>
      </c>
      <c r="B622" s="7" t="s">
        <v>1726</v>
      </c>
      <c r="C622" s="8">
        <v>41705.458333333336</v>
      </c>
      <c r="D622" s="32" t="s">
        <v>52</v>
      </c>
      <c r="E622" s="32" t="s">
        <v>52</v>
      </c>
      <c r="F622" s="32">
        <f>VLOOKUP(E622&amp;WEEKDAY(C622,2),Hoja3!A:B,2,FALSE)*24</f>
        <v>120</v>
      </c>
      <c r="G622" s="59">
        <f t="shared" si="56"/>
        <v>41710.458333333336</v>
      </c>
      <c r="H622" s="59">
        <v>41705.458333333336</v>
      </c>
      <c r="I622" s="8">
        <v>41708.427083333336</v>
      </c>
      <c r="J622" s="8" t="str">
        <f t="shared" ca="1" si="57"/>
        <v>Resuelto a Tiempo</v>
      </c>
      <c r="K622" t="s">
        <v>1728</v>
      </c>
    </row>
    <row r="623" spans="1:11" x14ac:dyDescent="0.25">
      <c r="A623" s="7" t="s">
        <v>1413</v>
      </c>
      <c r="B623" s="7" t="s">
        <v>1726</v>
      </c>
      <c r="C623" s="8">
        <v>41705.625</v>
      </c>
      <c r="D623" s="32" t="s">
        <v>15</v>
      </c>
      <c r="E623" s="32" t="s">
        <v>52</v>
      </c>
      <c r="F623" s="32">
        <f>VLOOKUP(E623&amp;WEEKDAY(C623,2),Hoja3!A:B,2,FALSE)*24</f>
        <v>120</v>
      </c>
      <c r="G623" s="59">
        <f t="shared" si="56"/>
        <v>41710.625</v>
      </c>
      <c r="H623" s="59">
        <v>41705.541666666664</v>
      </c>
      <c r="I623" s="8">
        <v>41710.583333333336</v>
      </c>
      <c r="J623" s="8" t="str">
        <f t="shared" ca="1" si="57"/>
        <v>Resuelto a Tiempo</v>
      </c>
      <c r="K623" t="s">
        <v>1728</v>
      </c>
    </row>
    <row r="624" spans="1:11" x14ac:dyDescent="0.25">
      <c r="A624" s="3" t="s">
        <v>1414</v>
      </c>
      <c r="B624" s="7" t="s">
        <v>1726</v>
      </c>
      <c r="C624" s="4">
        <v>41708.541666666664</v>
      </c>
      <c r="D624" s="35" t="s">
        <v>15</v>
      </c>
      <c r="E624" s="35" t="s">
        <v>10</v>
      </c>
      <c r="F624" s="35">
        <f>VLOOKUP(E624&amp;WEEKDAY(C624,2),Hoja3!A:B,2,FALSE)*24</f>
        <v>24</v>
      </c>
      <c r="G624" s="63">
        <f t="shared" si="56"/>
        <v>41709.541666666664</v>
      </c>
      <c r="H624" s="63">
        <v>41708.541666666664</v>
      </c>
      <c r="I624" s="4">
        <v>41717.489583333336</v>
      </c>
      <c r="J624" s="4" t="s">
        <v>1113</v>
      </c>
      <c r="K624" t="s">
        <v>1728</v>
      </c>
    </row>
    <row r="625" spans="1:11" x14ac:dyDescent="0.25">
      <c r="A625" s="7" t="s">
        <v>1415</v>
      </c>
      <c r="B625" s="7" t="s">
        <v>1726</v>
      </c>
      <c r="C625" s="8">
        <v>41709.333333333336</v>
      </c>
      <c r="D625" s="32" t="s">
        <v>15</v>
      </c>
      <c r="E625" s="32" t="s">
        <v>52</v>
      </c>
      <c r="F625" s="32">
        <f>VLOOKUP(E625&amp;WEEKDAY(C625,2),Hoja3!A:B,2,FALSE)*24</f>
        <v>72</v>
      </c>
      <c r="G625" s="59">
        <f t="shared" si="56"/>
        <v>41712.333333333336</v>
      </c>
      <c r="H625" s="59">
        <v>41344.333333333336</v>
      </c>
      <c r="I625" s="8">
        <v>41709.4375</v>
      </c>
      <c r="J625" s="8" t="str">
        <f ca="1">IF(I625="",IF(NOW()&gt;G625,"Retrasado","Pendiente"),IF(I625&lt;G625,"Resuelto a Tiempo","Resuelto NO a Tiempo"))</f>
        <v>Resuelto a Tiempo</v>
      </c>
      <c r="K625" t="s">
        <v>1138</v>
      </c>
    </row>
    <row r="626" spans="1:11" x14ac:dyDescent="0.25">
      <c r="A626" s="3" t="s">
        <v>1416</v>
      </c>
      <c r="B626" s="7" t="s">
        <v>1726</v>
      </c>
      <c r="C626" s="4">
        <v>41709.375</v>
      </c>
      <c r="D626" s="35" t="s">
        <v>15</v>
      </c>
      <c r="E626" s="35" t="s">
        <v>52</v>
      </c>
      <c r="F626" s="35">
        <f>VLOOKUP(E626&amp;WEEKDAY(C626,2),Hoja3!A:B,2,FALSE)*24</f>
        <v>72</v>
      </c>
      <c r="G626" s="63">
        <f t="shared" si="56"/>
        <v>41712.375</v>
      </c>
      <c r="H626" s="63">
        <v>41709.375</v>
      </c>
      <c r="I626" s="4">
        <v>41723.59375</v>
      </c>
      <c r="J626" s="4" t="s">
        <v>1113</v>
      </c>
      <c r="K626" t="s">
        <v>1138</v>
      </c>
    </row>
    <row r="627" spans="1:11" x14ac:dyDescent="0.25">
      <c r="A627" s="7" t="s">
        <v>1417</v>
      </c>
      <c r="B627" s="7" t="s">
        <v>1726</v>
      </c>
      <c r="C627" s="8">
        <v>41709.402777777781</v>
      </c>
      <c r="D627" s="32" t="s">
        <v>15</v>
      </c>
      <c r="E627" s="32" t="s">
        <v>52</v>
      </c>
      <c r="F627" s="32">
        <f>VLOOKUP(E627&amp;WEEKDAY(C627,2),Hoja3!A:B,2,FALSE)*24</f>
        <v>72</v>
      </c>
      <c r="G627" s="59">
        <f t="shared" si="56"/>
        <v>41712.402777777781</v>
      </c>
      <c r="H627" s="59">
        <v>41709.402777777781</v>
      </c>
      <c r="I627" s="8">
        <v>41709.569444444445</v>
      </c>
      <c r="J627" s="8" t="str">
        <f t="shared" ref="J627:J638" ca="1" si="58">IF(I627="",IF(NOW()&gt;G627,"Retrasado","Pendiente"),IF(I627&lt;G627,"Resuelto a Tiempo","Resuelto NO a Tiempo"))</f>
        <v>Resuelto a Tiempo</v>
      </c>
      <c r="K627" t="s">
        <v>1729</v>
      </c>
    </row>
    <row r="628" spans="1:11" x14ac:dyDescent="0.25">
      <c r="A628" s="7" t="s">
        <v>1418</v>
      </c>
      <c r="B628" s="7" t="s">
        <v>1726</v>
      </c>
      <c r="C628" s="8">
        <v>41709.416666666664</v>
      </c>
      <c r="D628" s="32" t="s">
        <v>15</v>
      </c>
      <c r="E628" s="32" t="s">
        <v>52</v>
      </c>
      <c r="F628" s="32">
        <f>VLOOKUP(E628&amp;WEEKDAY(C628,2),Hoja3!A:B,2,FALSE)*24</f>
        <v>72</v>
      </c>
      <c r="G628" s="59">
        <f t="shared" si="56"/>
        <v>41712.416666666664</v>
      </c>
      <c r="H628" s="59">
        <v>41709.416666666664</v>
      </c>
      <c r="I628" s="8">
        <v>41712.409722222219</v>
      </c>
      <c r="J628" s="8" t="str">
        <f t="shared" ca="1" si="58"/>
        <v>Resuelto a Tiempo</v>
      </c>
      <c r="K628" t="s">
        <v>1138</v>
      </c>
    </row>
    <row r="629" spans="1:11" x14ac:dyDescent="0.25">
      <c r="A629" s="7" t="s">
        <v>1419</v>
      </c>
      <c r="B629" s="7" t="s">
        <v>1726</v>
      </c>
      <c r="C629" s="8">
        <v>41709.458333333336</v>
      </c>
      <c r="D629" s="32" t="s">
        <v>15</v>
      </c>
      <c r="E629" s="32" t="s">
        <v>52</v>
      </c>
      <c r="F629" s="32">
        <f>VLOOKUP(E629&amp;WEEKDAY(C629,2),Hoja3!A:B,2,FALSE)*24</f>
        <v>72</v>
      </c>
      <c r="G629" s="59">
        <f t="shared" si="56"/>
        <v>41712.458333333336</v>
      </c>
      <c r="H629" s="59">
        <v>41709.416666666664</v>
      </c>
      <c r="I629" s="8">
        <v>41709.666666666664</v>
      </c>
      <c r="J629" s="8" t="str">
        <f t="shared" ca="1" si="58"/>
        <v>Resuelto a Tiempo</v>
      </c>
      <c r="K629" t="s">
        <v>1728</v>
      </c>
    </row>
    <row r="630" spans="1:11" x14ac:dyDescent="0.25">
      <c r="A630" s="7" t="s">
        <v>1420</v>
      </c>
      <c r="B630" s="7" t="s">
        <v>1726</v>
      </c>
      <c r="C630" s="8">
        <v>41709.625</v>
      </c>
      <c r="D630" s="32" t="s">
        <v>52</v>
      </c>
      <c r="E630" s="32" t="s">
        <v>52</v>
      </c>
      <c r="F630" s="32">
        <f>VLOOKUP(E630&amp;WEEKDAY(C630,2),Hoja3!A:B,2,FALSE)*24</f>
        <v>72</v>
      </c>
      <c r="G630" s="59">
        <f t="shared" si="56"/>
        <v>41712.625</v>
      </c>
      <c r="H630" s="59">
        <v>41709.625</v>
      </c>
      <c r="I630" s="8">
        <v>41709.708333333336</v>
      </c>
      <c r="J630" s="8" t="str">
        <f t="shared" ca="1" si="58"/>
        <v>Resuelto a Tiempo</v>
      </c>
      <c r="K630" t="s">
        <v>1745</v>
      </c>
    </row>
    <row r="631" spans="1:11" x14ac:dyDescent="0.25">
      <c r="A631" s="7" t="s">
        <v>1421</v>
      </c>
      <c r="B631" s="7" t="s">
        <v>1726</v>
      </c>
      <c r="C631" s="8">
        <v>41709.625</v>
      </c>
      <c r="D631" s="32" t="s">
        <v>52</v>
      </c>
      <c r="E631" s="32" t="s">
        <v>52</v>
      </c>
      <c r="F631" s="32">
        <f>VLOOKUP(E631&amp;WEEKDAY(C631,2),Hoja3!A:B,2,FALSE)*24</f>
        <v>72</v>
      </c>
      <c r="G631" s="59">
        <f t="shared" si="56"/>
        <v>41712.625</v>
      </c>
      <c r="H631" s="59">
        <v>41709.625</v>
      </c>
      <c r="I631" s="8">
        <v>41710.354166666664</v>
      </c>
      <c r="J631" s="8" t="str">
        <f t="shared" ca="1" si="58"/>
        <v>Resuelto a Tiempo</v>
      </c>
      <c r="K631" t="s">
        <v>1728</v>
      </c>
    </row>
    <row r="632" spans="1:11" x14ac:dyDescent="0.25">
      <c r="A632" s="7" t="s">
        <v>1422</v>
      </c>
      <c r="B632" s="7" t="s">
        <v>1726</v>
      </c>
      <c r="C632" s="8">
        <v>41709.625</v>
      </c>
      <c r="D632" s="32" t="s">
        <v>52</v>
      </c>
      <c r="E632" s="32" t="s">
        <v>52</v>
      </c>
      <c r="F632" s="32">
        <f>VLOOKUP(E632&amp;WEEKDAY(C632,2),Hoja3!A:B,2,FALSE)*24</f>
        <v>72</v>
      </c>
      <c r="G632" s="59">
        <f t="shared" si="56"/>
        <v>41712.625</v>
      </c>
      <c r="H632" s="59">
        <v>41709.625</v>
      </c>
      <c r="I632" s="8">
        <v>41710.354166666664</v>
      </c>
      <c r="J632" s="8" t="str">
        <f t="shared" ca="1" si="58"/>
        <v>Resuelto a Tiempo</v>
      </c>
      <c r="K632" t="s">
        <v>1728</v>
      </c>
    </row>
    <row r="633" spans="1:11" x14ac:dyDescent="0.25">
      <c r="A633" s="7" t="s">
        <v>1423</v>
      </c>
      <c r="B633" s="7" t="s">
        <v>1726</v>
      </c>
      <c r="C633" s="8">
        <v>41709.625</v>
      </c>
      <c r="D633" s="32" t="s">
        <v>52</v>
      </c>
      <c r="E633" s="32" t="s">
        <v>52</v>
      </c>
      <c r="F633" s="32">
        <f>VLOOKUP(E633&amp;WEEKDAY(C633,2),Hoja3!A:B,2,FALSE)*24</f>
        <v>72</v>
      </c>
      <c r="G633" s="59">
        <f t="shared" si="56"/>
        <v>41712.625</v>
      </c>
      <c r="H633" s="59">
        <v>41709.625</v>
      </c>
      <c r="I633" s="8">
        <v>41710.375</v>
      </c>
      <c r="J633" s="8" t="str">
        <f t="shared" ca="1" si="58"/>
        <v>Resuelto a Tiempo</v>
      </c>
      <c r="K633" t="s">
        <v>1728</v>
      </c>
    </row>
    <row r="634" spans="1:11" x14ac:dyDescent="0.25">
      <c r="A634" s="7" t="s">
        <v>1424</v>
      </c>
      <c r="B634" s="7" t="s">
        <v>1726</v>
      </c>
      <c r="C634" s="8">
        <v>41709.625</v>
      </c>
      <c r="D634" s="32" t="s">
        <v>52</v>
      </c>
      <c r="E634" s="32" t="s">
        <v>52</v>
      </c>
      <c r="F634" s="32">
        <f>VLOOKUP(E634&amp;WEEKDAY(C634,2),Hoja3!A:B,2,FALSE)*24</f>
        <v>72</v>
      </c>
      <c r="G634" s="59">
        <f t="shared" si="56"/>
        <v>41712.625</v>
      </c>
      <c r="H634" s="59">
        <v>41709.625</v>
      </c>
      <c r="I634" s="8">
        <v>41710.375</v>
      </c>
      <c r="J634" s="8" t="str">
        <f t="shared" ca="1" si="58"/>
        <v>Resuelto a Tiempo</v>
      </c>
      <c r="K634" t="s">
        <v>1728</v>
      </c>
    </row>
    <row r="635" spans="1:11" x14ac:dyDescent="0.25">
      <c r="A635" s="7" t="s">
        <v>1425</v>
      </c>
      <c r="B635" s="7" t="s">
        <v>1726</v>
      </c>
      <c r="C635" s="8">
        <v>41709.625</v>
      </c>
      <c r="D635" s="32" t="s">
        <v>52</v>
      </c>
      <c r="E635" s="32" t="s">
        <v>52</v>
      </c>
      <c r="F635" s="32">
        <f>VLOOKUP(E635&amp;WEEKDAY(C635,2),Hoja3!A:B,2,FALSE)*24</f>
        <v>72</v>
      </c>
      <c r="G635" s="59">
        <f t="shared" si="56"/>
        <v>41712.625</v>
      </c>
      <c r="H635" s="59">
        <v>41709.625</v>
      </c>
      <c r="I635" s="8">
        <v>41710.375</v>
      </c>
      <c r="J635" s="8" t="str">
        <f t="shared" ca="1" si="58"/>
        <v>Resuelto a Tiempo</v>
      </c>
      <c r="K635" t="s">
        <v>1728</v>
      </c>
    </row>
    <row r="636" spans="1:11" x14ac:dyDescent="0.25">
      <c r="A636" s="7" t="s">
        <v>1426</v>
      </c>
      <c r="B636" s="7" t="s">
        <v>1726</v>
      </c>
      <c r="C636" s="8">
        <v>41710.333333333336</v>
      </c>
      <c r="D636" s="32" t="s">
        <v>52</v>
      </c>
      <c r="E636" s="32" t="s">
        <v>52</v>
      </c>
      <c r="F636" s="32">
        <f>VLOOKUP(E636&amp;WEEKDAY(C636,2),Hoja3!A:B,2,FALSE)*24</f>
        <v>120</v>
      </c>
      <c r="G636" s="59">
        <f t="shared" si="56"/>
        <v>41715.333333333336</v>
      </c>
      <c r="H636" s="59">
        <v>41710.333333333336</v>
      </c>
      <c r="I636" s="8">
        <v>41710.409722222219</v>
      </c>
      <c r="J636" s="8" t="str">
        <f t="shared" ca="1" si="58"/>
        <v>Resuelto a Tiempo</v>
      </c>
      <c r="K636" t="s">
        <v>1728</v>
      </c>
    </row>
    <row r="637" spans="1:11" x14ac:dyDescent="0.25">
      <c r="A637" s="7" t="s">
        <v>1427</v>
      </c>
      <c r="B637" s="7" t="s">
        <v>1726</v>
      </c>
      <c r="C637" s="8">
        <v>41710.333333333336</v>
      </c>
      <c r="D637" s="32" t="s">
        <v>52</v>
      </c>
      <c r="E637" s="32" t="s">
        <v>52</v>
      </c>
      <c r="F637" s="32">
        <f>VLOOKUP(E637&amp;WEEKDAY(C637,2),Hoja3!A:B,2,FALSE)*24</f>
        <v>120</v>
      </c>
      <c r="G637" s="59">
        <f t="shared" si="56"/>
        <v>41715.333333333336</v>
      </c>
      <c r="H637" s="59">
        <v>41710.333333333336</v>
      </c>
      <c r="I637" s="8">
        <v>41710.416666666664</v>
      </c>
      <c r="J637" s="8" t="str">
        <f t="shared" ca="1" si="58"/>
        <v>Resuelto a Tiempo</v>
      </c>
      <c r="K637" t="s">
        <v>1728</v>
      </c>
    </row>
    <row r="638" spans="1:11" x14ac:dyDescent="0.25">
      <c r="A638" s="7" t="s">
        <v>1428</v>
      </c>
      <c r="B638" s="7" t="s">
        <v>1726</v>
      </c>
      <c r="C638" s="8">
        <v>41710.333333333336</v>
      </c>
      <c r="D638" s="32" t="s">
        <v>52</v>
      </c>
      <c r="E638" s="32" t="s">
        <v>52</v>
      </c>
      <c r="F638" s="32">
        <f>VLOOKUP(E638&amp;WEEKDAY(C638,2),Hoja3!A:B,2,FALSE)*24</f>
        <v>120</v>
      </c>
      <c r="G638" s="59">
        <f t="shared" si="56"/>
        <v>41715.333333333336</v>
      </c>
      <c r="H638" s="59">
        <v>41710.333333333336</v>
      </c>
      <c r="I638" s="8">
        <v>41710.46875</v>
      </c>
      <c r="J638" s="8" t="str">
        <f t="shared" ca="1" si="58"/>
        <v>Resuelto a Tiempo</v>
      </c>
      <c r="K638" t="s">
        <v>1728</v>
      </c>
    </row>
    <row r="639" spans="1:11" x14ac:dyDescent="0.25">
      <c r="A639" s="3" t="s">
        <v>1430</v>
      </c>
      <c r="B639" s="7" t="s">
        <v>1726</v>
      </c>
      <c r="C639" s="4">
        <v>41710.5</v>
      </c>
      <c r="D639" s="35" t="s">
        <v>10</v>
      </c>
      <c r="E639" s="35" t="s">
        <v>10</v>
      </c>
      <c r="F639" s="35">
        <f>VLOOKUP(E639&amp;WEEKDAY(C639,2),Hoja3!A:B,2,FALSE)*24</f>
        <v>24</v>
      </c>
      <c r="G639" s="63">
        <f t="shared" si="56"/>
        <v>41711.5</v>
      </c>
      <c r="H639" s="63">
        <v>41711.5</v>
      </c>
      <c r="I639" s="4">
        <v>41739.430555555555</v>
      </c>
      <c r="J639" s="4" t="s">
        <v>1113</v>
      </c>
      <c r="K639" t="s">
        <v>1728</v>
      </c>
    </row>
    <row r="640" spans="1:11" x14ac:dyDescent="0.25">
      <c r="A640" s="7" t="s">
        <v>1431</v>
      </c>
      <c r="B640" s="7" t="s">
        <v>1726</v>
      </c>
      <c r="C640" s="8">
        <v>41710.583333333336</v>
      </c>
      <c r="D640" s="32" t="s">
        <v>52</v>
      </c>
      <c r="E640" s="32" t="s">
        <v>52</v>
      </c>
      <c r="F640" s="32">
        <f>VLOOKUP(E640&amp;WEEKDAY(C640,2),Hoja3!A:B,2,FALSE)*24</f>
        <v>120</v>
      </c>
      <c r="G640" s="59">
        <f t="shared" si="56"/>
        <v>41715.583333333336</v>
      </c>
      <c r="H640" s="59">
        <v>41710.583333333336</v>
      </c>
      <c r="I640" s="8">
        <v>41345.645833333336</v>
      </c>
      <c r="J640" s="8" t="str">
        <f t="shared" ref="J640:J658" ca="1" si="59">IF(I640="",IF(NOW()&gt;G640,"Retrasado","Pendiente"),IF(I640&lt;G640,"Resuelto a Tiempo","Resuelto NO a Tiempo"))</f>
        <v>Resuelto a Tiempo</v>
      </c>
      <c r="K640" t="s">
        <v>1728</v>
      </c>
    </row>
    <row r="641" spans="1:11" x14ac:dyDescent="0.25">
      <c r="A641" s="7" t="s">
        <v>1433</v>
      </c>
      <c r="B641" s="7" t="s">
        <v>1726</v>
      </c>
      <c r="C641" s="8">
        <v>41710.708333333336</v>
      </c>
      <c r="D641" s="32" t="s">
        <v>10</v>
      </c>
      <c r="E641" s="32" t="s">
        <v>10</v>
      </c>
      <c r="F641" s="32">
        <f>VLOOKUP(E641&amp;WEEKDAY(C641,2),Hoja3!A:B,2,FALSE)*24</f>
        <v>24</v>
      </c>
      <c r="G641" s="59">
        <f t="shared" si="56"/>
        <v>41711.708333333336</v>
      </c>
      <c r="H641" s="59">
        <v>41710.708333333336</v>
      </c>
      <c r="I641" s="8">
        <v>41711.493055555555</v>
      </c>
      <c r="J641" s="8" t="str">
        <f t="shared" ca="1" si="59"/>
        <v>Resuelto a Tiempo</v>
      </c>
      <c r="K641" t="s">
        <v>1734</v>
      </c>
    </row>
    <row r="642" spans="1:11" x14ac:dyDescent="0.25">
      <c r="A642" s="7" t="s">
        <v>1434</v>
      </c>
      <c r="B642" s="7" t="s">
        <v>1726</v>
      </c>
      <c r="C642" s="8">
        <v>41710.708333333336</v>
      </c>
      <c r="D642" s="32" t="s">
        <v>52</v>
      </c>
      <c r="E642" s="32" t="s">
        <v>52</v>
      </c>
      <c r="F642" s="32">
        <f>VLOOKUP(E642&amp;WEEKDAY(C642,2),Hoja3!A:B,2,FALSE)*24</f>
        <v>120</v>
      </c>
      <c r="G642" s="59">
        <f t="shared" si="56"/>
        <v>41715.708333333336</v>
      </c>
      <c r="H642" s="59">
        <v>41710.708333333336</v>
      </c>
      <c r="I642" s="8">
        <v>41711.482638888891</v>
      </c>
      <c r="J642" s="8" t="str">
        <f t="shared" ca="1" si="59"/>
        <v>Resuelto a Tiempo</v>
      </c>
      <c r="K642" t="s">
        <v>1739</v>
      </c>
    </row>
    <row r="643" spans="1:11" x14ac:dyDescent="0.25">
      <c r="A643" s="7" t="s">
        <v>1437</v>
      </c>
      <c r="B643" s="7" t="s">
        <v>1726</v>
      </c>
      <c r="C643" s="8">
        <v>41711.354166666664</v>
      </c>
      <c r="D643" s="32" t="s">
        <v>15</v>
      </c>
      <c r="E643" s="32" t="s">
        <v>10</v>
      </c>
      <c r="F643" s="32">
        <f>VLOOKUP(E643&amp;WEEKDAY(C643,2),Hoja3!A:B,2,FALSE)*24</f>
        <v>24</v>
      </c>
      <c r="G643" s="59">
        <f t="shared" si="56"/>
        <v>41712.354166666664</v>
      </c>
      <c r="H643" s="59">
        <v>41711.354166666664</v>
      </c>
      <c r="I643" s="8">
        <v>41711.444444444445</v>
      </c>
      <c r="J643" s="8" t="str">
        <f t="shared" ca="1" si="59"/>
        <v>Resuelto a Tiempo</v>
      </c>
      <c r="K643" t="s">
        <v>1733</v>
      </c>
    </row>
    <row r="644" spans="1:11" x14ac:dyDescent="0.25">
      <c r="A644" s="7" t="s">
        <v>1440</v>
      </c>
      <c r="B644" s="7" t="s">
        <v>1726</v>
      </c>
      <c r="C644" s="8">
        <v>41711.458333333336</v>
      </c>
      <c r="D644" s="32" t="s">
        <v>15</v>
      </c>
      <c r="E644" s="32" t="s">
        <v>52</v>
      </c>
      <c r="F644" s="32">
        <f>VLOOKUP(E644&amp;WEEKDAY(C644,2),Hoja3!A:B,2,FALSE)*24</f>
        <v>120</v>
      </c>
      <c r="G644" s="59">
        <f t="shared" si="56"/>
        <v>41716.458333333336</v>
      </c>
      <c r="H644" s="59">
        <v>41711.458333333336</v>
      </c>
      <c r="I644" s="8">
        <v>41711.958333333336</v>
      </c>
      <c r="J644" s="8" t="str">
        <f t="shared" ca="1" si="59"/>
        <v>Resuelto a Tiempo</v>
      </c>
      <c r="K644" t="s">
        <v>1739</v>
      </c>
    </row>
    <row r="645" spans="1:11" x14ac:dyDescent="0.25">
      <c r="A645" s="7" t="s">
        <v>1441</v>
      </c>
      <c r="B645" s="7" t="s">
        <v>1726</v>
      </c>
      <c r="C645" s="8">
        <v>41711.583333333336</v>
      </c>
      <c r="D645" s="32" t="s">
        <v>52</v>
      </c>
      <c r="E645" s="32" t="s">
        <v>52</v>
      </c>
      <c r="F645" s="32">
        <f>VLOOKUP(E645&amp;WEEKDAY(C645,2),Hoja3!A:B,2,FALSE)*24</f>
        <v>120</v>
      </c>
      <c r="G645" s="59">
        <f t="shared" si="56"/>
        <v>41716.583333333336</v>
      </c>
      <c r="H645" s="59">
        <v>41711.583333333336</v>
      </c>
      <c r="I645" s="8">
        <v>41712.472222222219</v>
      </c>
      <c r="J645" s="8" t="str">
        <f t="shared" ca="1" si="59"/>
        <v>Resuelto a Tiempo</v>
      </c>
      <c r="K645" t="s">
        <v>1138</v>
      </c>
    </row>
    <row r="646" spans="1:11" x14ac:dyDescent="0.25">
      <c r="A646" s="7" t="s">
        <v>1443</v>
      </c>
      <c r="B646" s="7" t="s">
        <v>1726</v>
      </c>
      <c r="C646" s="8">
        <v>41712.583333333336</v>
      </c>
      <c r="D646" s="32" t="s">
        <v>15</v>
      </c>
      <c r="E646" s="32" t="s">
        <v>52</v>
      </c>
      <c r="F646" s="32">
        <f>VLOOKUP(E646&amp;WEEKDAY(C646,2),Hoja3!A:B,2,FALSE)*24</f>
        <v>120</v>
      </c>
      <c r="G646" s="59">
        <f t="shared" si="56"/>
        <v>41717.583333333336</v>
      </c>
      <c r="H646" s="59">
        <v>41712.583333333336</v>
      </c>
      <c r="I646" s="8">
        <v>41716.506944444445</v>
      </c>
      <c r="J646" s="8" t="str">
        <f t="shared" ca="1" si="59"/>
        <v>Resuelto a Tiempo</v>
      </c>
      <c r="K646" t="s">
        <v>1138</v>
      </c>
    </row>
    <row r="647" spans="1:11" x14ac:dyDescent="0.25">
      <c r="A647" s="7" t="s">
        <v>1445</v>
      </c>
      <c r="B647" s="7" t="s">
        <v>1726</v>
      </c>
      <c r="C647" s="8">
        <v>41715.416666666664</v>
      </c>
      <c r="D647" s="32" t="s">
        <v>15</v>
      </c>
      <c r="E647" s="32" t="s">
        <v>10</v>
      </c>
      <c r="F647" s="32">
        <f>VLOOKUP(E647&amp;WEEKDAY(C647,2),Hoja3!A:B,2,FALSE)*24</f>
        <v>24</v>
      </c>
      <c r="G647" s="59">
        <f t="shared" si="56"/>
        <v>41716.416666666664</v>
      </c>
      <c r="H647" s="59">
        <v>41715.416666666664</v>
      </c>
      <c r="I647" s="8">
        <v>41715.588888888888</v>
      </c>
      <c r="J647" s="8" t="str">
        <f t="shared" ca="1" si="59"/>
        <v>Resuelto a Tiempo</v>
      </c>
      <c r="K647" t="s">
        <v>1733</v>
      </c>
    </row>
    <row r="648" spans="1:11" x14ac:dyDescent="0.25">
      <c r="A648" s="7" t="s">
        <v>1446</v>
      </c>
      <c r="B648" s="7" t="s">
        <v>1726</v>
      </c>
      <c r="C648" s="8">
        <v>41715.416666666664</v>
      </c>
      <c r="D648" s="32" t="s">
        <v>15</v>
      </c>
      <c r="E648" s="32" t="s">
        <v>52</v>
      </c>
      <c r="F648" s="32">
        <f>VLOOKUP(E648&amp;WEEKDAY(C648,2),Hoja3!A:B,2,FALSE)*24</f>
        <v>72</v>
      </c>
      <c r="G648" s="59">
        <f t="shared" si="56"/>
        <v>41718.416666666664</v>
      </c>
      <c r="H648" s="59">
        <v>41715.416666666664</v>
      </c>
      <c r="I648" s="8">
        <v>41715.572916666664</v>
      </c>
      <c r="J648" s="8" t="str">
        <f t="shared" ca="1" si="59"/>
        <v>Resuelto a Tiempo</v>
      </c>
      <c r="K648" t="s">
        <v>1138</v>
      </c>
    </row>
    <row r="649" spans="1:11" x14ac:dyDescent="0.25">
      <c r="A649" s="7" t="s">
        <v>1447</v>
      </c>
      <c r="B649" s="7" t="s">
        <v>1726</v>
      </c>
      <c r="C649" s="8">
        <v>41715.5</v>
      </c>
      <c r="D649" s="32" t="s">
        <v>15</v>
      </c>
      <c r="E649" s="32" t="s">
        <v>52</v>
      </c>
      <c r="F649" s="32">
        <f>VLOOKUP(E649&amp;WEEKDAY(C649,2),Hoja3!A:B,2,FALSE)*24</f>
        <v>72</v>
      </c>
      <c r="G649" s="59">
        <f t="shared" si="56"/>
        <v>41718.5</v>
      </c>
      <c r="H649" s="59">
        <v>41715.5</v>
      </c>
      <c r="I649" s="8">
        <v>41715.645833333336</v>
      </c>
      <c r="J649" s="8" t="str">
        <f t="shared" ca="1" si="59"/>
        <v>Resuelto a Tiempo</v>
      </c>
      <c r="K649" t="s">
        <v>1741</v>
      </c>
    </row>
    <row r="650" spans="1:11" x14ac:dyDescent="0.25">
      <c r="A650" s="7" t="s">
        <v>1448</v>
      </c>
      <c r="B650" s="7" t="s">
        <v>1726</v>
      </c>
      <c r="C650" s="8">
        <v>41715.583333333336</v>
      </c>
      <c r="D650" s="32" t="s">
        <v>52</v>
      </c>
      <c r="E650" s="32" t="s">
        <v>52</v>
      </c>
      <c r="F650" s="32">
        <f>VLOOKUP(E650&amp;WEEKDAY(C650,2),Hoja3!A:B,2,FALSE)*24</f>
        <v>72</v>
      </c>
      <c r="G650" s="59">
        <f t="shared" si="56"/>
        <v>41718.583333333336</v>
      </c>
      <c r="H650" s="59">
        <v>41715.583333333336</v>
      </c>
      <c r="I650" s="8">
        <v>41718.46875</v>
      </c>
      <c r="J650" s="8" t="str">
        <f t="shared" ca="1" si="59"/>
        <v>Resuelto a Tiempo</v>
      </c>
      <c r="K650" t="s">
        <v>1739</v>
      </c>
    </row>
    <row r="651" spans="1:11" x14ac:dyDescent="0.25">
      <c r="A651" s="7" t="s">
        <v>1450</v>
      </c>
      <c r="B651" s="7" t="s">
        <v>1726</v>
      </c>
      <c r="C651" s="8">
        <v>41716.333333333336</v>
      </c>
      <c r="D651" s="32" t="s">
        <v>15</v>
      </c>
      <c r="E651" s="32" t="s">
        <v>10</v>
      </c>
      <c r="F651" s="32">
        <f>VLOOKUP(E651&amp;WEEKDAY(C651,2),Hoja3!A:B,2,FALSE)*24</f>
        <v>24</v>
      </c>
      <c r="G651" s="59">
        <f t="shared" si="56"/>
        <v>41717.333333333336</v>
      </c>
      <c r="H651" s="59">
        <v>41716.333333333336</v>
      </c>
      <c r="I651" s="8">
        <v>41716.46875</v>
      </c>
      <c r="J651" s="8" t="str">
        <f t="shared" ca="1" si="59"/>
        <v>Resuelto a Tiempo</v>
      </c>
      <c r="K651" t="s">
        <v>1729</v>
      </c>
    </row>
    <row r="652" spans="1:11" x14ac:dyDescent="0.25">
      <c r="A652" s="7" t="s">
        <v>1451</v>
      </c>
      <c r="B652" s="7" t="s">
        <v>1726</v>
      </c>
      <c r="C652" s="8">
        <v>41716.708333333336</v>
      </c>
      <c r="D652" s="32" t="s">
        <v>15</v>
      </c>
      <c r="E652" s="32" t="s">
        <v>52</v>
      </c>
      <c r="F652" s="32">
        <f>VLOOKUP(E652&amp;WEEKDAY(C652,2),Hoja3!A:B,2,FALSE)*24</f>
        <v>72</v>
      </c>
      <c r="G652" s="59">
        <f t="shared" si="56"/>
        <v>41719.708333333336</v>
      </c>
      <c r="H652" s="59">
        <v>41716.708333333336</v>
      </c>
      <c r="I652" s="8">
        <v>41717.652777777781</v>
      </c>
      <c r="J652" s="8" t="str">
        <f t="shared" ca="1" si="59"/>
        <v>Resuelto a Tiempo</v>
      </c>
      <c r="K652" t="s">
        <v>1734</v>
      </c>
    </row>
    <row r="653" spans="1:11" x14ac:dyDescent="0.25">
      <c r="A653" s="7" t="s">
        <v>1452</v>
      </c>
      <c r="B653" s="7" t="s">
        <v>1726</v>
      </c>
      <c r="C653" s="8">
        <v>41717.375</v>
      </c>
      <c r="D653" s="32" t="s">
        <v>10</v>
      </c>
      <c r="E653" s="32" t="s">
        <v>10</v>
      </c>
      <c r="F653" s="32">
        <f>VLOOKUP(E653&amp;WEEKDAY(C653,2),Hoja3!A:B,2,FALSE)*24</f>
        <v>24</v>
      </c>
      <c r="G653" s="59">
        <f t="shared" si="56"/>
        <v>41718.375</v>
      </c>
      <c r="H653" s="59">
        <v>41717.375</v>
      </c>
      <c r="I653" s="8">
        <v>41718.368055555555</v>
      </c>
      <c r="J653" s="8" t="str">
        <f t="shared" ca="1" si="59"/>
        <v>Resuelto a Tiempo</v>
      </c>
      <c r="K653" t="s">
        <v>1743</v>
      </c>
    </row>
    <row r="654" spans="1:11" x14ac:dyDescent="0.25">
      <c r="A654" s="7" t="s">
        <v>1453</v>
      </c>
      <c r="B654" s="7" t="s">
        <v>1726</v>
      </c>
      <c r="C654" s="8">
        <v>41717.458333333336</v>
      </c>
      <c r="D654" s="32" t="s">
        <v>513</v>
      </c>
      <c r="E654" s="32" t="s">
        <v>513</v>
      </c>
      <c r="F654" s="32">
        <v>520</v>
      </c>
      <c r="G654" s="59">
        <f t="shared" si="56"/>
        <v>41739.125</v>
      </c>
      <c r="H654" s="59">
        <v>41717.458333333336</v>
      </c>
      <c r="I654" s="8">
        <v>41737.472222222219</v>
      </c>
      <c r="J654" s="8" t="str">
        <f t="shared" ca="1" si="59"/>
        <v>Resuelto a Tiempo</v>
      </c>
      <c r="K654" t="s">
        <v>1138</v>
      </c>
    </row>
    <row r="655" spans="1:11" x14ac:dyDescent="0.25">
      <c r="A655" s="7" t="s">
        <v>1454</v>
      </c>
      <c r="B655" s="7" t="s">
        <v>1726</v>
      </c>
      <c r="C655" s="8">
        <v>41718.375</v>
      </c>
      <c r="D655" s="32" t="s">
        <v>15</v>
      </c>
      <c r="E655" s="32" t="s">
        <v>10</v>
      </c>
      <c r="F655" s="32">
        <f>VLOOKUP(E655&amp;WEEKDAY(C655,2),Hoja3!A:B,2,FALSE)*24</f>
        <v>24</v>
      </c>
      <c r="G655" s="59">
        <f t="shared" si="56"/>
        <v>41719.375</v>
      </c>
      <c r="H655" s="59">
        <v>41718.375</v>
      </c>
      <c r="I655" s="8">
        <v>41718.583333333336</v>
      </c>
      <c r="J655" s="8" t="str">
        <f t="shared" ca="1" si="59"/>
        <v>Resuelto a Tiempo</v>
      </c>
      <c r="K655" t="s">
        <v>1728</v>
      </c>
    </row>
    <row r="656" spans="1:11" x14ac:dyDescent="0.25">
      <c r="A656" s="7" t="s">
        <v>1455</v>
      </c>
      <c r="B656" s="7" t="s">
        <v>1726</v>
      </c>
      <c r="C656" s="8">
        <v>41718.395833333336</v>
      </c>
      <c r="D656" s="32" t="s">
        <v>10</v>
      </c>
      <c r="E656" s="32" t="s">
        <v>10</v>
      </c>
      <c r="F656" s="32">
        <f>VLOOKUP(E656&amp;WEEKDAY(C656,2),Hoja3!A:B,2,FALSE)*24</f>
        <v>24</v>
      </c>
      <c r="G656" s="59">
        <f t="shared" si="56"/>
        <v>41719.395833333336</v>
      </c>
      <c r="H656" s="59">
        <v>41690.395833333336</v>
      </c>
      <c r="I656" s="8">
        <v>41719.354166666664</v>
      </c>
      <c r="J656" s="8" t="str">
        <f t="shared" ca="1" si="59"/>
        <v>Resuelto a Tiempo</v>
      </c>
      <c r="K656" t="s">
        <v>1140</v>
      </c>
    </row>
    <row r="657" spans="1:11" x14ac:dyDescent="0.25">
      <c r="A657" s="7" t="s">
        <v>1456</v>
      </c>
      <c r="B657" s="7" t="s">
        <v>1726</v>
      </c>
      <c r="C657" s="8">
        <v>41718.541666666664</v>
      </c>
      <c r="D657" s="32" t="s">
        <v>15</v>
      </c>
      <c r="E657" s="32" t="s">
        <v>52</v>
      </c>
      <c r="F657" s="32">
        <f>VLOOKUP(E657&amp;WEEKDAY(C657,2),Hoja3!A:B,2,FALSE)*24</f>
        <v>120</v>
      </c>
      <c r="G657" s="59">
        <f t="shared" si="56"/>
        <v>41723.541666666664</v>
      </c>
      <c r="H657" s="59">
        <v>41718.541666666664</v>
      </c>
      <c r="I657" s="8">
        <v>41691.489583333336</v>
      </c>
      <c r="J657" s="8" t="str">
        <f t="shared" ca="1" si="59"/>
        <v>Resuelto a Tiempo</v>
      </c>
      <c r="K657" t="s">
        <v>1731</v>
      </c>
    </row>
    <row r="658" spans="1:11" x14ac:dyDescent="0.25">
      <c r="A658" s="7" t="s">
        <v>1457</v>
      </c>
      <c r="B658" s="7" t="s">
        <v>1726</v>
      </c>
      <c r="C658" s="8">
        <v>41719.638888888891</v>
      </c>
      <c r="D658" s="32" t="s">
        <v>15</v>
      </c>
      <c r="E658" s="32" t="s">
        <v>52</v>
      </c>
      <c r="F658" s="32">
        <f>VLOOKUP(E658&amp;WEEKDAY(C658,2),Hoja3!A:B,2,FALSE)*24</f>
        <v>120</v>
      </c>
      <c r="G658" s="59">
        <f t="shared" si="56"/>
        <v>41724.638888888891</v>
      </c>
      <c r="H658" s="59">
        <v>41719.635416666664</v>
      </c>
      <c r="I658" s="8">
        <v>41723.4375</v>
      </c>
      <c r="J658" s="8" t="str">
        <f t="shared" ca="1" si="59"/>
        <v>Resuelto a Tiempo</v>
      </c>
      <c r="K658" t="s">
        <v>1733</v>
      </c>
    </row>
    <row r="659" spans="1:11" x14ac:dyDescent="0.25">
      <c r="A659" s="3" t="s">
        <v>1458</v>
      </c>
      <c r="B659" s="7" t="s">
        <v>1726</v>
      </c>
      <c r="C659" s="4">
        <v>41719.638888888891</v>
      </c>
      <c r="D659" s="35" t="s">
        <v>15</v>
      </c>
      <c r="E659" s="35" t="s">
        <v>52</v>
      </c>
      <c r="F659" s="35">
        <f>VLOOKUP(E659&amp;WEEKDAY(C659,2),Hoja3!A:B,2,FALSE)*24</f>
        <v>120</v>
      </c>
      <c r="G659" s="63">
        <f t="shared" si="56"/>
        <v>41724.638888888891</v>
      </c>
      <c r="H659" s="63">
        <v>41719.635416666664</v>
      </c>
      <c r="I659" s="4">
        <v>41768.606944444444</v>
      </c>
      <c r="J659" s="4" t="s">
        <v>1113</v>
      </c>
      <c r="K659" t="s">
        <v>1138</v>
      </c>
    </row>
    <row r="660" spans="1:11" x14ac:dyDescent="0.25">
      <c r="A660" s="7" t="s">
        <v>1462</v>
      </c>
      <c r="B660" s="7" t="s">
        <v>1726</v>
      </c>
      <c r="C660" s="8">
        <v>41722.5</v>
      </c>
      <c r="D660" s="32" t="s">
        <v>10</v>
      </c>
      <c r="E660" s="32" t="s">
        <v>10</v>
      </c>
      <c r="F660" s="32">
        <f>VLOOKUP(E660&amp;WEEKDAY(C660,2),Hoja3!A:B,2,FALSE)*24</f>
        <v>24</v>
      </c>
      <c r="G660" s="59">
        <f t="shared" si="56"/>
        <v>41723.5</v>
      </c>
      <c r="H660" s="59">
        <v>41722.5</v>
      </c>
      <c r="I660" s="8">
        <v>41723.496527777781</v>
      </c>
      <c r="J660" s="8" t="str">
        <f ca="1">IF(I660="",IF(NOW()&gt;G660,"Retrasado","Pendiente"),IF(I660&lt;G660,"Resuelto a Tiempo","Resuelto NO a Tiempo"))</f>
        <v>Resuelto a Tiempo</v>
      </c>
      <c r="K660" t="s">
        <v>1138</v>
      </c>
    </row>
    <row r="661" spans="1:11" x14ac:dyDescent="0.25">
      <c r="A661" s="7" t="s">
        <v>1463</v>
      </c>
      <c r="B661" s="7" t="s">
        <v>1726</v>
      </c>
      <c r="C661" s="8">
        <v>41722.666666666664</v>
      </c>
      <c r="D661" s="32" t="s">
        <v>15</v>
      </c>
      <c r="E661" s="32" t="s">
        <v>52</v>
      </c>
      <c r="F661" s="32">
        <f>VLOOKUP(E661&amp;WEEKDAY(C661,2),Hoja3!A:B,2,FALSE)*24</f>
        <v>72</v>
      </c>
      <c r="G661" s="59">
        <f t="shared" si="56"/>
        <v>41725.666666666664</v>
      </c>
      <c r="H661" s="59">
        <v>41722.666666666664</v>
      </c>
      <c r="I661" s="8">
        <v>41725.625</v>
      </c>
      <c r="J661" s="8" t="str">
        <f ca="1">IF(I661="",IF(NOW()&gt;G661,"Retrasado","Pendiente"),IF(I661&lt;G661,"Resuelto a Tiempo","Resuelto NO a Tiempo"))</f>
        <v>Resuelto a Tiempo</v>
      </c>
      <c r="K661" t="s">
        <v>1138</v>
      </c>
    </row>
    <row r="662" spans="1:11" x14ac:dyDescent="0.25">
      <c r="A662" s="7" t="s">
        <v>1464</v>
      </c>
      <c r="B662" s="7" t="s">
        <v>1726</v>
      </c>
      <c r="C662" s="8">
        <v>41723.375</v>
      </c>
      <c r="D662" s="32" t="s">
        <v>15</v>
      </c>
      <c r="E662" s="32" t="s">
        <v>52</v>
      </c>
      <c r="F662" s="32">
        <f>VLOOKUP(E662&amp;WEEKDAY(C662,2),Hoja3!A:B,2,FALSE)*24</f>
        <v>72</v>
      </c>
      <c r="G662" s="59">
        <f t="shared" si="56"/>
        <v>41726.375</v>
      </c>
      <c r="H662" s="59">
        <v>41695.375</v>
      </c>
      <c r="I662" s="8">
        <v>41726.354166666664</v>
      </c>
      <c r="J662" s="8" t="str">
        <f ca="1">IF(I662="",IF(NOW()&gt;G662,"Retrasado","Pendiente"),IF(I662&lt;G662,"Resuelto a Tiempo","Resuelto NO a Tiempo"))</f>
        <v>Resuelto a Tiempo</v>
      </c>
      <c r="K662" t="s">
        <v>1729</v>
      </c>
    </row>
    <row r="663" spans="1:11" x14ac:dyDescent="0.25">
      <c r="A663" s="7" t="s">
        <v>1465</v>
      </c>
      <c r="B663" s="7" t="s">
        <v>1726</v>
      </c>
      <c r="C663" s="8">
        <v>41723.583333333336</v>
      </c>
      <c r="D663" s="32" t="s">
        <v>10</v>
      </c>
      <c r="E663" s="32" t="s">
        <v>425</v>
      </c>
      <c r="F663" s="32">
        <f>VLOOKUP(E663&amp;WEEKDAY(C663,2),Hoja3!A:B,2,FALSE)*24</f>
        <v>24</v>
      </c>
      <c r="G663" s="59">
        <f t="shared" si="56"/>
        <v>41724.583333333336</v>
      </c>
      <c r="H663" s="59">
        <v>41723.583333333336</v>
      </c>
      <c r="I663" s="8">
        <v>41724.416666666664</v>
      </c>
      <c r="J663" s="8" t="str">
        <f ca="1">IF(I663="",IF(NOW()&gt;G663,"Retrasado","Pendiente"),IF(I663&lt;G663,"Resuelto a Tiempo","Resuelto NO a Tiempo"))</f>
        <v>Resuelto a Tiempo</v>
      </c>
      <c r="K663" t="s">
        <v>1138</v>
      </c>
    </row>
    <row r="664" spans="1:11" x14ac:dyDescent="0.25">
      <c r="A664" s="3" t="s">
        <v>1468</v>
      </c>
      <c r="B664" s="7" t="s">
        <v>1726</v>
      </c>
      <c r="C664" s="4">
        <v>41723.716666666667</v>
      </c>
      <c r="D664" s="35" t="s">
        <v>10</v>
      </c>
      <c r="E664" s="35" t="s">
        <v>10</v>
      </c>
      <c r="F664" s="35">
        <f>VLOOKUP(E664&amp;WEEKDAY(C664,2),Hoja3!A:B,2,FALSE)*24</f>
        <v>24</v>
      </c>
      <c r="G664" s="63">
        <f t="shared" si="56"/>
        <v>41724.716666666667</v>
      </c>
      <c r="H664" s="63">
        <v>41725.333333333336</v>
      </c>
      <c r="I664" s="4">
        <v>41729.333333333336</v>
      </c>
      <c r="J664" s="4" t="s">
        <v>1113</v>
      </c>
      <c r="K664" t="s">
        <v>1138</v>
      </c>
    </row>
    <row r="665" spans="1:11" x14ac:dyDescent="0.25">
      <c r="A665" s="7" t="s">
        <v>1467</v>
      </c>
      <c r="B665" s="7" t="s">
        <v>1726</v>
      </c>
      <c r="C665" s="8">
        <v>41724.416666666664</v>
      </c>
      <c r="D665" s="32" t="s">
        <v>10</v>
      </c>
      <c r="E665" s="32" t="s">
        <v>10</v>
      </c>
      <c r="F665" s="32">
        <f>VLOOKUP(E665&amp;WEEKDAY(C665,2),Hoja3!A:B,2,FALSE)*24</f>
        <v>24</v>
      </c>
      <c r="G665" s="59">
        <f t="shared" si="56"/>
        <v>41725.416666666664</v>
      </c>
      <c r="H665" s="59">
        <v>41724.416666666664</v>
      </c>
      <c r="I665" s="8">
        <v>41725.347222222219</v>
      </c>
      <c r="J665" s="8" t="str">
        <f ca="1">IF(I665="",IF(NOW()&gt;G665,"Retrasado","Pendiente"),IF(I665&lt;G665,"Resuelto a Tiempo","Resuelto NO a Tiempo"))</f>
        <v>Resuelto a Tiempo</v>
      </c>
      <c r="K665" t="s">
        <v>1734</v>
      </c>
    </row>
    <row r="666" spans="1:11" x14ac:dyDescent="0.25">
      <c r="A666" s="3" t="s">
        <v>1466</v>
      </c>
      <c r="B666" s="7" t="s">
        <v>1726</v>
      </c>
      <c r="C666" s="4">
        <v>41724.458333333336</v>
      </c>
      <c r="D666" s="35" t="s">
        <v>15</v>
      </c>
      <c r="E666" s="35" t="s">
        <v>52</v>
      </c>
      <c r="F666" s="35">
        <f>VLOOKUP(E666&amp;WEEKDAY(C666,2),Hoja3!A:B,2,FALSE)*24</f>
        <v>120</v>
      </c>
      <c r="G666" s="63">
        <f t="shared" si="56"/>
        <v>41729.458333333336</v>
      </c>
      <c r="H666" s="63">
        <v>41724.458333333336</v>
      </c>
      <c r="I666" s="4">
        <v>41751.375</v>
      </c>
      <c r="J666" s="4" t="s">
        <v>1113</v>
      </c>
      <c r="K666" t="s">
        <v>1751</v>
      </c>
    </row>
    <row r="667" spans="1:11" x14ac:dyDescent="0.25">
      <c r="A667" s="7" t="s">
        <v>1469</v>
      </c>
      <c r="B667" s="7" t="s">
        <v>1726</v>
      </c>
      <c r="C667" s="8">
        <v>41725.333333333336</v>
      </c>
      <c r="D667" s="32" t="s">
        <v>52</v>
      </c>
      <c r="E667" s="32" t="s">
        <v>52</v>
      </c>
      <c r="F667" s="32">
        <f>VLOOKUP(E667&amp;WEEKDAY(C667,2),Hoja3!A:B,2,FALSE)*24</f>
        <v>120</v>
      </c>
      <c r="G667" s="59">
        <f t="shared" si="56"/>
        <v>41730.333333333336</v>
      </c>
      <c r="H667" s="59">
        <v>41725.333333333336</v>
      </c>
      <c r="I667" s="8">
        <v>41725.583333333336</v>
      </c>
      <c r="J667" s="8" t="str">
        <f ca="1">IF(I667="",IF(NOW()&gt;G667,"Retrasado","Pendiente"),IF(I667&lt;G667,"Resuelto a Tiempo","Resuelto NO a Tiempo"))</f>
        <v>Resuelto a Tiempo</v>
      </c>
      <c r="K667" t="s">
        <v>1734</v>
      </c>
    </row>
    <row r="668" spans="1:11" x14ac:dyDescent="0.25">
      <c r="A668" s="7" t="s">
        <v>1470</v>
      </c>
      <c r="B668" s="7" t="s">
        <v>1726</v>
      </c>
      <c r="C668" s="8">
        <v>41725.416666666664</v>
      </c>
      <c r="D668" s="32" t="s">
        <v>15</v>
      </c>
      <c r="E668" s="32" t="s">
        <v>52</v>
      </c>
      <c r="F668" s="32">
        <f>VLOOKUP(E668&amp;WEEKDAY(C668,2),Hoja3!A:B,2,FALSE)*24</f>
        <v>120</v>
      </c>
      <c r="G668" s="59">
        <f t="shared" si="56"/>
        <v>41730.416666666664</v>
      </c>
      <c r="H668" s="59">
        <v>41725.416666666664</v>
      </c>
      <c r="I668" s="8">
        <v>41730.375</v>
      </c>
      <c r="J668" s="8" t="str">
        <f ca="1">IF(I668="",IF(NOW()&gt;G668,"Retrasado","Pendiente"),IF(I668&lt;G668,"Resuelto a Tiempo","Resuelto NO a Tiempo"))</f>
        <v>Resuelto a Tiempo</v>
      </c>
      <c r="K668" t="s">
        <v>1138</v>
      </c>
    </row>
    <row r="669" spans="1:11" x14ac:dyDescent="0.25">
      <c r="A669" s="7" t="s">
        <v>1475</v>
      </c>
      <c r="B669" s="7" t="s">
        <v>1726</v>
      </c>
      <c r="C669" s="8">
        <v>41725.625</v>
      </c>
      <c r="D669" s="32" t="s">
        <v>10</v>
      </c>
      <c r="E669" s="32" t="s">
        <v>10</v>
      </c>
      <c r="F669" s="32">
        <f>VLOOKUP(E669&amp;WEEKDAY(C669,2),Hoja3!A:B,2,FALSE)*24</f>
        <v>24</v>
      </c>
      <c r="G669" s="59">
        <f t="shared" si="56"/>
        <v>41726.625</v>
      </c>
      <c r="H669" s="59">
        <v>41725.666666666664</v>
      </c>
      <c r="I669" s="8">
        <v>41730.652777777781</v>
      </c>
      <c r="J669" s="8" t="s">
        <v>975</v>
      </c>
      <c r="K669" t="s">
        <v>1733</v>
      </c>
    </row>
    <row r="670" spans="1:11" x14ac:dyDescent="0.25">
      <c r="A670" s="7" t="s">
        <v>1471</v>
      </c>
      <c r="B670" s="7" t="s">
        <v>1726</v>
      </c>
      <c r="C670" s="8">
        <v>41726.430555555555</v>
      </c>
      <c r="D670" s="32" t="s">
        <v>10</v>
      </c>
      <c r="E670" s="32" t="s">
        <v>10</v>
      </c>
      <c r="F670" s="32">
        <f>VLOOKUP(E670&amp;WEEKDAY(C670,2),Hoja3!A:B,2,FALSE)*24</f>
        <v>24</v>
      </c>
      <c r="G670" s="59">
        <f t="shared" si="56"/>
        <v>41727.430555555555</v>
      </c>
      <c r="H670" s="59">
        <v>41726.430555555555</v>
      </c>
      <c r="I670" s="8">
        <v>41361.805555555555</v>
      </c>
      <c r="J670" s="8" t="str">
        <f ca="1">IF(I670="",IF(NOW()&gt;G670,"Retrasado","Pendiente"),IF(I670&lt;G670,"Resuelto a Tiempo","Resuelto NO a Tiempo"))</f>
        <v>Resuelto a Tiempo</v>
      </c>
      <c r="K670" t="s">
        <v>1138</v>
      </c>
    </row>
    <row r="671" spans="1:11" x14ac:dyDescent="0.25">
      <c r="A671" s="7" t="s">
        <v>1472</v>
      </c>
      <c r="B671" s="7" t="s">
        <v>1726</v>
      </c>
      <c r="C671" s="8">
        <v>41726.6875</v>
      </c>
      <c r="D671" s="32" t="s">
        <v>513</v>
      </c>
      <c r="E671" s="32" t="s">
        <v>513</v>
      </c>
      <c r="F671" s="32">
        <v>340</v>
      </c>
      <c r="G671" s="59">
        <f t="shared" si="56"/>
        <v>41740.854166666664</v>
      </c>
      <c r="H671" s="59">
        <v>41726.6875</v>
      </c>
      <c r="I671" s="8">
        <v>41739.673611111109</v>
      </c>
      <c r="J671" s="8" t="str">
        <f ca="1">IF(I671="",IF(NOW()&gt;G671,"Retrasado","Pendiente"),IF(I671&lt;G671,"Resuelto a Tiempo","Resuelto NO a Tiempo"))</f>
        <v>Resuelto a Tiempo</v>
      </c>
      <c r="K671" t="s">
        <v>1141</v>
      </c>
    </row>
    <row r="672" spans="1:11" x14ac:dyDescent="0.25">
      <c r="A672" s="7" t="s">
        <v>1473</v>
      </c>
      <c r="B672" s="7" t="s">
        <v>1726</v>
      </c>
      <c r="C672" s="8">
        <v>41726.708333333336</v>
      </c>
      <c r="D672" s="32" t="s">
        <v>52</v>
      </c>
      <c r="E672" s="32" t="s">
        <v>52</v>
      </c>
      <c r="F672" s="32">
        <f>VLOOKUP(E672&amp;WEEKDAY(C672,2),Hoja3!A:B,2,FALSE)*24</f>
        <v>120</v>
      </c>
      <c r="G672" s="59">
        <f t="shared" si="56"/>
        <v>41731.708333333336</v>
      </c>
      <c r="H672" s="59">
        <v>41729.333333333336</v>
      </c>
      <c r="I672" s="8">
        <v>41731.625</v>
      </c>
      <c r="J672" s="8" t="str">
        <f ca="1">IF(I672="",IF(NOW()&gt;G672,"Retrasado","Pendiente"),IF(I672&lt;G672,"Resuelto a Tiempo","Resuelto NO a Tiempo"))</f>
        <v>Resuelto a Tiempo</v>
      </c>
      <c r="K672" t="s">
        <v>1743</v>
      </c>
    </row>
    <row r="673" spans="1:11" x14ac:dyDescent="0.25">
      <c r="A673" s="7" t="s">
        <v>1474</v>
      </c>
      <c r="B673" s="7" t="s">
        <v>1726</v>
      </c>
      <c r="C673" s="8">
        <v>41729.458333333336</v>
      </c>
      <c r="D673" s="32" t="s">
        <v>10</v>
      </c>
      <c r="E673" s="32" t="s">
        <v>10</v>
      </c>
      <c r="F673" s="32">
        <f>VLOOKUP(E673&amp;WEEKDAY(C673,2),Hoja3!A:B,2,FALSE)*24</f>
        <v>24</v>
      </c>
      <c r="G673" s="59">
        <f t="shared" si="56"/>
        <v>41730.458333333336</v>
      </c>
      <c r="H673" s="59">
        <v>41729.458333333336</v>
      </c>
      <c r="I673" s="8">
        <v>41729.625</v>
      </c>
      <c r="J673" s="8" t="str">
        <f ca="1">IF(I673="",IF(NOW()&gt;G673,"Retrasado","Pendiente"),IF(I673&lt;G673,"Resuelto a Tiempo","Resuelto NO a Tiempo"))</f>
        <v>Resuelto a Tiempo</v>
      </c>
      <c r="K673" t="s">
        <v>1138</v>
      </c>
    </row>
    <row r="674" spans="1:11" x14ac:dyDescent="0.25">
      <c r="A674" s="7" t="s">
        <v>1476</v>
      </c>
      <c r="B674" s="7" t="s">
        <v>1726</v>
      </c>
      <c r="C674" s="8">
        <v>41729.625</v>
      </c>
      <c r="D674" s="32" t="s">
        <v>15</v>
      </c>
      <c r="E674" s="32" t="s">
        <v>52</v>
      </c>
      <c r="F674" s="32">
        <f>VLOOKUP(E674&amp;WEEKDAY(C674,2),Hoja3!A:B,2,FALSE)*24</f>
        <v>72</v>
      </c>
      <c r="G674" s="59">
        <f t="shared" ref="G674:G702" si="60">C674+F674/24</f>
        <v>41732.625</v>
      </c>
      <c r="H674" s="59">
        <v>41729.625</v>
      </c>
      <c r="I674" s="8">
        <v>41732.472222222219</v>
      </c>
      <c r="J674" s="8" t="str">
        <f ca="1">IF(I674="",IF(NOW()&gt;G674,"Retrasado","Pendiente"),IF(I674&lt;G674,"Resuelto a Tiempo","Resuelto NO a Tiempo"))</f>
        <v>Resuelto a Tiempo</v>
      </c>
      <c r="K674" t="s">
        <v>1733</v>
      </c>
    </row>
    <row r="675" spans="1:11" x14ac:dyDescent="0.25">
      <c r="A675" s="3" t="s">
        <v>1477</v>
      </c>
      <c r="B675" s="7" t="s">
        <v>1726</v>
      </c>
      <c r="C675" s="4">
        <v>41729.708333333336</v>
      </c>
      <c r="D675" s="35" t="s">
        <v>15</v>
      </c>
      <c r="E675" s="35" t="s">
        <v>52</v>
      </c>
      <c r="F675" s="35">
        <f>VLOOKUP(E675&amp;WEEKDAY(C675,2),Hoja3!A:B,2,FALSE)*24</f>
        <v>72</v>
      </c>
      <c r="G675" s="63">
        <f t="shared" si="60"/>
        <v>41732.708333333336</v>
      </c>
      <c r="H675" s="63">
        <v>41729.708333333336</v>
      </c>
      <c r="I675" s="4">
        <v>41738.618055555555</v>
      </c>
      <c r="J675" s="4" t="s">
        <v>1113</v>
      </c>
      <c r="K675" t="s">
        <v>1730</v>
      </c>
    </row>
    <row r="676" spans="1:11" x14ac:dyDescent="0.25">
      <c r="A676" s="7" t="s">
        <v>1478</v>
      </c>
      <c r="B676" s="7" t="s">
        <v>1726</v>
      </c>
      <c r="C676" s="8">
        <v>41730.333333333336</v>
      </c>
      <c r="D676" s="32" t="s">
        <v>10</v>
      </c>
      <c r="E676" s="32" t="s">
        <v>52</v>
      </c>
      <c r="F676" s="32">
        <f>VLOOKUP(E676&amp;WEEKDAY(C676,2),Hoja3!A:B,2,FALSE)*24</f>
        <v>72</v>
      </c>
      <c r="G676" s="59">
        <f t="shared" si="60"/>
        <v>41733.333333333336</v>
      </c>
      <c r="H676" s="59">
        <v>41730.333333333336</v>
      </c>
      <c r="I676" s="8">
        <v>41733.291666666664</v>
      </c>
      <c r="J676" s="8" t="str">
        <f ca="1">IF(I676="",IF(NOW()&gt;G676,"Retrasado","Pendiente"),IF(I676&lt;G676,"Resuelto a Tiempo","Resuelto NO a Tiempo"))</f>
        <v>Resuelto a Tiempo</v>
      </c>
      <c r="K676" t="s">
        <v>1138</v>
      </c>
    </row>
    <row r="677" spans="1:11" x14ac:dyDescent="0.25">
      <c r="A677" s="7" t="s">
        <v>1479</v>
      </c>
      <c r="B677" s="7" t="s">
        <v>1726</v>
      </c>
      <c r="C677" s="8">
        <v>41730.375</v>
      </c>
      <c r="D677" s="32" t="s">
        <v>52</v>
      </c>
      <c r="E677" s="32" t="s">
        <v>52</v>
      </c>
      <c r="F677" s="32">
        <f>VLOOKUP(E677&amp;WEEKDAY(C677,2),Hoja3!A:B,2,FALSE)*24</f>
        <v>72</v>
      </c>
      <c r="G677" s="59">
        <f t="shared" si="60"/>
        <v>41733.375</v>
      </c>
      <c r="H677" s="59">
        <v>41730.375</v>
      </c>
      <c r="I677" s="8">
        <v>41732.625</v>
      </c>
      <c r="J677" s="8" t="str">
        <f ca="1">IF(I677="",IF(NOW()&gt;G677,"Retrasado","Pendiente"),IF(I677&lt;G677,"Resuelto a Tiempo","Resuelto NO a Tiempo"))</f>
        <v>Resuelto a Tiempo</v>
      </c>
      <c r="K677" t="s">
        <v>1138</v>
      </c>
    </row>
    <row r="678" spans="1:11" x14ac:dyDescent="0.25">
      <c r="A678" s="3" t="s">
        <v>1481</v>
      </c>
      <c r="B678" s="7" t="s">
        <v>1726</v>
      </c>
      <c r="C678" s="4">
        <v>41730.541666666664</v>
      </c>
      <c r="D678" s="35" t="s">
        <v>15</v>
      </c>
      <c r="E678" s="35" t="s">
        <v>52</v>
      </c>
      <c r="F678" s="35">
        <f>VLOOKUP(E678&amp;WEEKDAY(C678,2),Hoja3!A:B,2,FALSE)*24</f>
        <v>72</v>
      </c>
      <c r="G678" s="63">
        <f t="shared" si="60"/>
        <v>41733.541666666664</v>
      </c>
      <c r="H678" s="63">
        <v>41730.541666666664</v>
      </c>
      <c r="I678" s="4">
        <v>41753.409722222219</v>
      </c>
      <c r="J678" s="4" t="s">
        <v>1113</v>
      </c>
      <c r="K678" t="s">
        <v>1138</v>
      </c>
    </row>
    <row r="679" spans="1:11" x14ac:dyDescent="0.25">
      <c r="A679" s="7" t="s">
        <v>1480</v>
      </c>
      <c r="B679" s="7" t="s">
        <v>1726</v>
      </c>
      <c r="C679" s="8">
        <v>41730.541666666664</v>
      </c>
      <c r="D679" s="32" t="s">
        <v>52</v>
      </c>
      <c r="E679" s="32" t="s">
        <v>52</v>
      </c>
      <c r="F679" s="32">
        <f>VLOOKUP(E679&amp;WEEKDAY(C679,2),Hoja3!A:B,2,FALSE)*24</f>
        <v>72</v>
      </c>
      <c r="G679" s="59">
        <f t="shared" si="60"/>
        <v>41733.541666666664</v>
      </c>
      <c r="H679" s="59">
        <v>41730.541666666664</v>
      </c>
      <c r="I679" s="8">
        <v>41733.416666666664</v>
      </c>
      <c r="J679" s="8" t="str">
        <f t="shared" ref="J679:J685" ca="1" si="61">IF(I679="",IF(NOW()&gt;G679,"Retrasado","Pendiente"),IF(I679&lt;G679,"Resuelto a Tiempo","Resuelto NO a Tiempo"))</f>
        <v>Resuelto a Tiempo</v>
      </c>
      <c r="K679" t="s">
        <v>1739</v>
      </c>
    </row>
    <row r="680" spans="1:11" x14ac:dyDescent="0.25">
      <c r="A680" s="7" t="s">
        <v>1482</v>
      </c>
      <c r="B680" s="7" t="s">
        <v>1726</v>
      </c>
      <c r="C680" s="8">
        <v>41731.541666666664</v>
      </c>
      <c r="D680" s="32" t="s">
        <v>10</v>
      </c>
      <c r="E680" s="32" t="s">
        <v>10</v>
      </c>
      <c r="F680" s="32">
        <f>VLOOKUP(E680&amp;WEEKDAY(C680,2),Hoja3!A:B,2,FALSE)*24</f>
        <v>24</v>
      </c>
      <c r="G680" s="59">
        <f t="shared" si="60"/>
        <v>41732.541666666664</v>
      </c>
      <c r="H680" s="59">
        <v>41731.5625</v>
      </c>
      <c r="I680" s="8">
        <v>41732.444444444445</v>
      </c>
      <c r="J680" s="8" t="str">
        <f t="shared" ca="1" si="61"/>
        <v>Resuelto a Tiempo</v>
      </c>
      <c r="K680" t="s">
        <v>1138</v>
      </c>
    </row>
    <row r="681" spans="1:11" x14ac:dyDescent="0.25">
      <c r="A681" s="7" t="s">
        <v>1483</v>
      </c>
      <c r="B681" s="7" t="s">
        <v>1726</v>
      </c>
      <c r="C681" s="8">
        <v>41732.333333333336</v>
      </c>
      <c r="D681" s="32" t="s">
        <v>52</v>
      </c>
      <c r="E681" s="32" t="s">
        <v>52</v>
      </c>
      <c r="F681" s="32">
        <f>VLOOKUP(E681&amp;WEEKDAY(C681,2),Hoja3!A:B,2,FALSE)*24</f>
        <v>120</v>
      </c>
      <c r="G681" s="59">
        <f t="shared" si="60"/>
        <v>41737.333333333336</v>
      </c>
      <c r="H681" s="59">
        <v>41732.333333333336</v>
      </c>
      <c r="I681" s="8">
        <v>41732.447916666664</v>
      </c>
      <c r="J681" s="8" t="str">
        <f t="shared" ca="1" si="61"/>
        <v>Resuelto a Tiempo</v>
      </c>
      <c r="K681" t="s">
        <v>1733</v>
      </c>
    </row>
    <row r="682" spans="1:11" x14ac:dyDescent="0.25">
      <c r="A682" s="7" t="s">
        <v>1484</v>
      </c>
      <c r="B682" s="7" t="s">
        <v>1726</v>
      </c>
      <c r="C682" s="8">
        <v>41732.333333333336</v>
      </c>
      <c r="D682" s="32" t="s">
        <v>52</v>
      </c>
      <c r="E682" s="32" t="s">
        <v>52</v>
      </c>
      <c r="F682" s="32">
        <f>VLOOKUP(E682&amp;WEEKDAY(C682,2),Hoja3!A:B,2,FALSE)*24</f>
        <v>120</v>
      </c>
      <c r="G682" s="59">
        <f t="shared" si="60"/>
        <v>41737.333333333336</v>
      </c>
      <c r="H682" s="59">
        <v>41732.354166666664</v>
      </c>
      <c r="I682" s="8">
        <v>41733.444444444445</v>
      </c>
      <c r="J682" s="8" t="str">
        <f t="shared" ca="1" si="61"/>
        <v>Resuelto a Tiempo</v>
      </c>
      <c r="K682" t="s">
        <v>1140</v>
      </c>
    </row>
    <row r="683" spans="1:11" x14ac:dyDescent="0.25">
      <c r="A683" s="7" t="s">
        <v>1485</v>
      </c>
      <c r="B683" s="7" t="s">
        <v>1726</v>
      </c>
      <c r="C683" s="8">
        <v>41733.458333333336</v>
      </c>
      <c r="D683" s="32" t="s">
        <v>15</v>
      </c>
      <c r="E683" s="32" t="s">
        <v>52</v>
      </c>
      <c r="F683" s="32">
        <f>VLOOKUP(E683&amp;WEEKDAY(C683,2),Hoja3!A:B,2,FALSE)*24</f>
        <v>120</v>
      </c>
      <c r="G683" s="59">
        <f t="shared" si="60"/>
        <v>41738.458333333336</v>
      </c>
      <c r="H683" s="59">
        <v>41732.458333333336</v>
      </c>
      <c r="I683" s="8">
        <v>41737.479166666664</v>
      </c>
      <c r="J683" s="8" t="str">
        <f t="shared" ca="1" si="61"/>
        <v>Resuelto a Tiempo</v>
      </c>
      <c r="K683" t="s">
        <v>1141</v>
      </c>
    </row>
    <row r="684" spans="1:11" x14ac:dyDescent="0.25">
      <c r="A684" s="7" t="s">
        <v>1487</v>
      </c>
      <c r="B684" s="7" t="s">
        <v>1726</v>
      </c>
      <c r="C684" s="8">
        <v>41732.5625</v>
      </c>
      <c r="D684" s="32" t="s">
        <v>15</v>
      </c>
      <c r="E684" s="32" t="s">
        <v>10</v>
      </c>
      <c r="F684" s="32">
        <f>VLOOKUP(E684&amp;WEEKDAY(C684,2),Hoja3!A:B,2,FALSE)*24</f>
        <v>24</v>
      </c>
      <c r="G684" s="59">
        <f t="shared" si="60"/>
        <v>41733.5625</v>
      </c>
      <c r="H684" s="59">
        <v>41732.5625</v>
      </c>
      <c r="I684" s="8">
        <v>41732.701388888891</v>
      </c>
      <c r="J684" s="8" t="str">
        <f t="shared" ca="1" si="61"/>
        <v>Resuelto a Tiempo</v>
      </c>
      <c r="K684" t="s">
        <v>1745</v>
      </c>
    </row>
    <row r="685" spans="1:11" x14ac:dyDescent="0.25">
      <c r="A685" s="7" t="s">
        <v>1486</v>
      </c>
      <c r="B685" s="7" t="s">
        <v>1726</v>
      </c>
      <c r="C685" s="8">
        <v>41732.520833333336</v>
      </c>
      <c r="D685" s="32" t="s">
        <v>52</v>
      </c>
      <c r="E685" s="32" t="s">
        <v>52</v>
      </c>
      <c r="F685" s="32">
        <f>VLOOKUP(E685&amp;WEEKDAY(C685,2),Hoja3!A:B,2,FALSE)*24</f>
        <v>120</v>
      </c>
      <c r="G685" s="59">
        <f t="shared" si="60"/>
        <v>41737.520833333336</v>
      </c>
      <c r="H685" s="59">
        <v>41732.520833333336</v>
      </c>
      <c r="I685" s="8">
        <v>41733.4375</v>
      </c>
      <c r="J685" s="8" t="str">
        <f t="shared" ca="1" si="61"/>
        <v>Resuelto a Tiempo</v>
      </c>
      <c r="K685" t="s">
        <v>1138</v>
      </c>
    </row>
    <row r="686" spans="1:11" x14ac:dyDescent="0.25">
      <c r="A686" s="3" t="s">
        <v>1488</v>
      </c>
      <c r="B686" s="7" t="s">
        <v>1726</v>
      </c>
      <c r="C686" s="4">
        <v>41732.5625</v>
      </c>
      <c r="D686" s="35" t="s">
        <v>15</v>
      </c>
      <c r="E686" s="35" t="s">
        <v>52</v>
      </c>
      <c r="F686" s="35">
        <f>VLOOKUP(E686&amp;WEEKDAY(C686,2),Hoja3!A:B,2,FALSE)*24</f>
        <v>120</v>
      </c>
      <c r="G686" s="63">
        <f t="shared" si="60"/>
        <v>41737.5625</v>
      </c>
      <c r="H686" s="63">
        <v>41732.583333333336</v>
      </c>
      <c r="I686" s="4">
        <v>41750.48541666667</v>
      </c>
      <c r="J686" s="4" t="s">
        <v>1113</v>
      </c>
      <c r="K686" t="s">
        <v>1743</v>
      </c>
    </row>
    <row r="687" spans="1:11" x14ac:dyDescent="0.25">
      <c r="A687" s="7" t="s">
        <v>1489</v>
      </c>
      <c r="B687" s="7" t="s">
        <v>1726</v>
      </c>
      <c r="C687" s="8">
        <v>41732.583333333336</v>
      </c>
      <c r="D687" s="32" t="s">
        <v>10</v>
      </c>
      <c r="E687" s="32" t="s">
        <v>10</v>
      </c>
      <c r="F687" s="32">
        <f>VLOOKUP(E687&amp;WEEKDAY(C687,2),Hoja3!A:B,2,FALSE)*24</f>
        <v>24</v>
      </c>
      <c r="G687" s="59">
        <f t="shared" si="60"/>
        <v>41733.583333333336</v>
      </c>
      <c r="H687" s="59">
        <v>41732.583333333336</v>
      </c>
      <c r="I687" s="8">
        <v>41732.645833333336</v>
      </c>
      <c r="J687" s="8" t="str">
        <f ca="1">IF(I687="",IF(NOW()&gt;G687,"Retrasado","Pendiente"),IF(I687&lt;G687,"Resuelto a Tiempo","Resuelto NO a Tiempo"))</f>
        <v>Resuelto a Tiempo</v>
      </c>
      <c r="K687" t="s">
        <v>1739</v>
      </c>
    </row>
    <row r="688" spans="1:11" x14ac:dyDescent="0.25">
      <c r="A688" s="7" t="s">
        <v>1490</v>
      </c>
      <c r="B688" s="7" t="s">
        <v>1726</v>
      </c>
      <c r="C688" s="8">
        <v>41732.666666666664</v>
      </c>
      <c r="D688" s="32" t="s">
        <v>10</v>
      </c>
      <c r="E688" s="32" t="s">
        <v>52</v>
      </c>
      <c r="F688" s="32">
        <f>VLOOKUP(E688&amp;WEEKDAY(C688,2),Hoja3!A:B,2,FALSE)*24</f>
        <v>120</v>
      </c>
      <c r="G688" s="59">
        <f t="shared" si="60"/>
        <v>41737.666666666664</v>
      </c>
      <c r="H688" s="59">
        <v>41732.666666666664</v>
      </c>
      <c r="I688" s="8">
        <v>41738.510416666664</v>
      </c>
      <c r="J688" s="8" t="s">
        <v>975</v>
      </c>
      <c r="K688" t="s">
        <v>1138</v>
      </c>
    </row>
    <row r="689" spans="1:11" x14ac:dyDescent="0.25">
      <c r="A689" s="7" t="s">
        <v>1491</v>
      </c>
      <c r="B689" s="7" t="s">
        <v>1726</v>
      </c>
      <c r="C689" s="8">
        <v>41733.333333333336</v>
      </c>
      <c r="D689" s="32" t="s">
        <v>10</v>
      </c>
      <c r="E689" s="32" t="s">
        <v>10</v>
      </c>
      <c r="F689" s="32">
        <f>VLOOKUP(E689&amp;WEEKDAY(C689,2),Hoja3!A:B,2,FALSE)*24</f>
        <v>24</v>
      </c>
      <c r="G689" s="59">
        <f t="shared" si="60"/>
        <v>41734.333333333336</v>
      </c>
      <c r="H689" s="59">
        <v>41733.666666608799</v>
      </c>
      <c r="I689" s="8">
        <v>41733.447916666664</v>
      </c>
      <c r="J689" s="8" t="str">
        <f ca="1">IF(I689="",IF(NOW()&gt;G689,"Retrasado","Pendiente"),IF(I689&lt;G689,"Resuelto a Tiempo","Resuelto NO a Tiempo"))</f>
        <v>Resuelto a Tiempo</v>
      </c>
      <c r="K689" t="s">
        <v>1734</v>
      </c>
    </row>
    <row r="690" spans="1:11" x14ac:dyDescent="0.25">
      <c r="A690" s="3" t="s">
        <v>1492</v>
      </c>
      <c r="B690" s="7" t="s">
        <v>1726</v>
      </c>
      <c r="C690" s="4">
        <v>41733.583333333336</v>
      </c>
      <c r="D690" s="35" t="s">
        <v>52</v>
      </c>
      <c r="E690" s="35" t="s">
        <v>52</v>
      </c>
      <c r="F690" s="35">
        <f>VLOOKUP(E690&amp;WEEKDAY(C690,2),Hoja3!A:B,2,FALSE)*24</f>
        <v>120</v>
      </c>
      <c r="G690" s="63">
        <f t="shared" si="60"/>
        <v>41738.583333333336</v>
      </c>
      <c r="H690" s="63">
        <v>41734.666666608799</v>
      </c>
      <c r="I690" s="4">
        <v>41751.493055555555</v>
      </c>
      <c r="J690" s="4" t="s">
        <v>1149</v>
      </c>
      <c r="K690" t="s">
        <v>1138</v>
      </c>
    </row>
    <row r="691" spans="1:11" x14ac:dyDescent="0.25">
      <c r="A691" s="3" t="s">
        <v>1493</v>
      </c>
      <c r="B691" s="7" t="s">
        <v>1726</v>
      </c>
      <c r="C691" s="4">
        <v>41736.625</v>
      </c>
      <c r="D691" s="35" t="s">
        <v>10</v>
      </c>
      <c r="E691" s="35" t="s">
        <v>10</v>
      </c>
      <c r="F691" s="35">
        <f>VLOOKUP(E691&amp;WEEKDAY(C691,2),Hoja3!A:B,2,FALSE)*24</f>
        <v>24</v>
      </c>
      <c r="G691" s="63">
        <f t="shared" si="60"/>
        <v>41737.625</v>
      </c>
      <c r="H691" s="63">
        <v>41733.666666666664</v>
      </c>
      <c r="I691" s="4">
        <v>41736.729166666664</v>
      </c>
      <c r="J691" s="4" t="str">
        <f ca="1">IF(I691="",IF(NOW()&gt;G691,"Retrasado","Pendiente"),IF(I691&lt;G691,"Resuelto a Tiempo","Resuelto NO a Tiempo"))</f>
        <v>Resuelto a Tiempo</v>
      </c>
      <c r="K691" t="s">
        <v>1729</v>
      </c>
    </row>
    <row r="692" spans="1:11" x14ac:dyDescent="0.25">
      <c r="A692" s="7" t="s">
        <v>1494</v>
      </c>
      <c r="B692" s="7" t="s">
        <v>1726</v>
      </c>
      <c r="C692" s="8">
        <v>41733.708333333336</v>
      </c>
      <c r="D692" s="32" t="s">
        <v>10</v>
      </c>
      <c r="E692" s="32" t="s">
        <v>52</v>
      </c>
      <c r="F692" s="32">
        <f>VLOOKUP(E692&amp;WEEKDAY(C692,2),Hoja3!A:B,2,FALSE)*24</f>
        <v>120</v>
      </c>
      <c r="G692" s="59">
        <f t="shared" si="60"/>
        <v>41738.708333333336</v>
      </c>
      <c r="H692" s="59">
        <v>41733.708333333336</v>
      </c>
      <c r="I692" s="8">
        <v>41738.604861111111</v>
      </c>
      <c r="J692" s="8" t="str">
        <f ca="1">IF(I692="",IF(NOW()&gt;G692,"Retrasado","Pendiente"),IF(I692&lt;G692,"Resuelto a Tiempo","Resuelto NO a Tiempo"))</f>
        <v>Resuelto a Tiempo</v>
      </c>
      <c r="K692" t="s">
        <v>1731</v>
      </c>
    </row>
    <row r="693" spans="1:11" x14ac:dyDescent="0.25">
      <c r="A693" s="3" t="s">
        <v>1495</v>
      </c>
      <c r="B693" s="7" t="s">
        <v>1726</v>
      </c>
      <c r="C693" s="4">
        <v>41736.569444444445</v>
      </c>
      <c r="D693" s="35" t="s">
        <v>15</v>
      </c>
      <c r="E693" s="35" t="s">
        <v>10</v>
      </c>
      <c r="F693" s="35">
        <f>VLOOKUP(E693&amp;WEEKDAY(C693,2),Hoja3!A:B,2,FALSE)*24</f>
        <v>24</v>
      </c>
      <c r="G693" s="63">
        <f t="shared" si="60"/>
        <v>41737.569444444445</v>
      </c>
      <c r="H693" s="63">
        <v>41736.569444444445</v>
      </c>
      <c r="I693" s="4">
        <v>41738.5</v>
      </c>
      <c r="J693" s="4" t="s">
        <v>1149</v>
      </c>
      <c r="K693" t="s">
        <v>1731</v>
      </c>
    </row>
    <row r="694" spans="1:11" x14ac:dyDescent="0.25">
      <c r="A694" s="3" t="s">
        <v>1496</v>
      </c>
      <c r="B694" s="7" t="s">
        <v>1726</v>
      </c>
      <c r="C694" s="4">
        <v>41736.583333333336</v>
      </c>
      <c r="D694" s="35" t="s">
        <v>10</v>
      </c>
      <c r="E694" s="35" t="s">
        <v>10</v>
      </c>
      <c r="F694" s="35">
        <f>VLOOKUP(E694&amp;WEEKDAY(C694,2),Hoja3!A:B,2,FALSE)*24</f>
        <v>24</v>
      </c>
      <c r="G694" s="63">
        <f t="shared" si="60"/>
        <v>41737.583333333336</v>
      </c>
      <c r="H694" s="63">
        <v>41736.583333333336</v>
      </c>
      <c r="I694" s="4">
        <v>41768.625</v>
      </c>
      <c r="J694" s="4" t="s">
        <v>1113</v>
      </c>
      <c r="K694" t="s">
        <v>1731</v>
      </c>
    </row>
    <row r="695" spans="1:11" x14ac:dyDescent="0.25">
      <c r="A695" s="7" t="s">
        <v>1497</v>
      </c>
      <c r="B695" s="7" t="s">
        <v>1726</v>
      </c>
      <c r="C695" s="8">
        <v>41737.333333333336</v>
      </c>
      <c r="D695" s="32" t="s">
        <v>52</v>
      </c>
      <c r="E695" s="32" t="s">
        <v>52</v>
      </c>
      <c r="F695" s="32">
        <f>VLOOKUP(E695&amp;WEEKDAY(C695,2),Hoja3!A:B,2,FALSE)*24</f>
        <v>72</v>
      </c>
      <c r="G695" s="59">
        <f t="shared" si="60"/>
        <v>41740.333333333336</v>
      </c>
      <c r="H695" s="59">
        <v>41737.333333333336</v>
      </c>
      <c r="I695" s="8">
        <v>41738.681250000001</v>
      </c>
      <c r="J695" s="8" t="str">
        <f ca="1">IF(I695="",IF(NOW()&gt;G695,"Retrasado","Pendiente"),IF(I695&lt;G695,"Resuelto a Tiempo","Resuelto NO a Tiempo"))</f>
        <v>Resuelto a Tiempo</v>
      </c>
      <c r="K695" t="s">
        <v>1138</v>
      </c>
    </row>
    <row r="696" spans="1:11" x14ac:dyDescent="0.25">
      <c r="A696" s="7" t="s">
        <v>1498</v>
      </c>
      <c r="B696" s="7" t="s">
        <v>1726</v>
      </c>
      <c r="C696" s="8">
        <v>41737.458333333336</v>
      </c>
      <c r="D696" s="32" t="s">
        <v>52</v>
      </c>
      <c r="E696" s="32" t="s">
        <v>52</v>
      </c>
      <c r="F696" s="32">
        <f>VLOOKUP(E696&amp;WEEKDAY(C696,2),Hoja3!A:B,2,FALSE)*24</f>
        <v>72</v>
      </c>
      <c r="G696" s="59">
        <f t="shared" si="60"/>
        <v>41740.458333333336</v>
      </c>
      <c r="H696" s="59">
        <v>41737.458333333336</v>
      </c>
      <c r="I696" s="8">
        <v>41739.493055555555</v>
      </c>
      <c r="J696" s="8" t="str">
        <f ca="1">IF(I696="",IF(NOW()&gt;G696,"Retrasado","Pendiente"),IF(I696&lt;G696,"Resuelto a Tiempo","Resuelto NO a Tiempo"))</f>
        <v>Resuelto a Tiempo</v>
      </c>
      <c r="K696" t="s">
        <v>1729</v>
      </c>
    </row>
    <row r="697" spans="1:11" x14ac:dyDescent="0.25">
      <c r="A697" s="7" t="s">
        <v>1499</v>
      </c>
      <c r="B697" s="7" t="s">
        <v>1726</v>
      </c>
      <c r="C697" s="8">
        <v>41737.493055555555</v>
      </c>
      <c r="D697" s="32" t="s">
        <v>513</v>
      </c>
      <c r="E697" s="32" t="s">
        <v>513</v>
      </c>
      <c r="F697" s="32">
        <v>380</v>
      </c>
      <c r="G697" s="59">
        <f t="shared" si="60"/>
        <v>41753.326388888891</v>
      </c>
      <c r="H697" s="59">
        <v>41737.458333333336</v>
      </c>
      <c r="I697" s="8">
        <v>41750.589583333334</v>
      </c>
      <c r="J697" s="8" t="str">
        <f ca="1">IF(I697="",IF(NOW()&gt;G697,"Retrasado","Pendiente"),IF(I697&lt;G697,"Resuelto a Tiempo","Resuelto NO a Tiempo"))</f>
        <v>Resuelto a Tiempo</v>
      </c>
      <c r="K697" t="s">
        <v>1746</v>
      </c>
    </row>
    <row r="698" spans="1:11" x14ac:dyDescent="0.25">
      <c r="A698" s="3" t="s">
        <v>1500</v>
      </c>
      <c r="B698" s="7" t="s">
        <v>1726</v>
      </c>
      <c r="C698" s="4">
        <v>41737.541666666664</v>
      </c>
      <c r="D698" s="35" t="s">
        <v>15</v>
      </c>
      <c r="E698" s="35" t="s">
        <v>52</v>
      </c>
      <c r="F698" s="35">
        <f>VLOOKUP(E698&amp;WEEKDAY(C698,2),Hoja3!A:B,2,FALSE)*24</f>
        <v>72</v>
      </c>
      <c r="G698" s="63">
        <f t="shared" si="60"/>
        <v>41740.541666666664</v>
      </c>
      <c r="H698" s="63">
        <v>41737.541666666664</v>
      </c>
      <c r="I698" s="4">
        <v>41753.416666666664</v>
      </c>
      <c r="J698" s="4" t="s">
        <v>1113</v>
      </c>
      <c r="K698" t="s">
        <v>1138</v>
      </c>
    </row>
    <row r="699" spans="1:11" x14ac:dyDescent="0.25">
      <c r="A699" s="7" t="s">
        <v>1501</v>
      </c>
      <c r="B699" s="7" t="s">
        <v>1726</v>
      </c>
      <c r="C699" s="8">
        <v>41737.666666666664</v>
      </c>
      <c r="D699" s="32" t="s">
        <v>10</v>
      </c>
      <c r="E699" s="32" t="s">
        <v>10</v>
      </c>
      <c r="F699" s="32">
        <f>VLOOKUP(E699&amp;WEEKDAY(C699,2),Hoja3!A:B,2,FALSE)*24</f>
        <v>24</v>
      </c>
      <c r="G699" s="59">
        <f t="shared" si="60"/>
        <v>41738.666666666664</v>
      </c>
      <c r="H699" s="59">
        <v>41737.666666666664</v>
      </c>
      <c r="I699" s="8">
        <v>41738.333333333336</v>
      </c>
      <c r="J699" s="8" t="str">
        <f ca="1">IF(I699="",IF(NOW()&gt;G699,"Retrasado","Pendiente"),IF(I699&lt;G699,"Resuelto a Tiempo","Resuelto NO a Tiempo"))</f>
        <v>Resuelto a Tiempo</v>
      </c>
      <c r="K699" t="s">
        <v>1745</v>
      </c>
    </row>
    <row r="700" spans="1:11" x14ac:dyDescent="0.25">
      <c r="A700" s="3" t="s">
        <v>1502</v>
      </c>
      <c r="B700" s="7" t="s">
        <v>1726</v>
      </c>
      <c r="C700" s="4">
        <v>41738.416666666664</v>
      </c>
      <c r="D700" s="35" t="s">
        <v>10</v>
      </c>
      <c r="E700" s="35" t="s">
        <v>52</v>
      </c>
      <c r="F700" s="35">
        <f>VLOOKUP(E700&amp;WEEKDAY(C700,2),Hoja3!A:B,2,FALSE)*24</f>
        <v>120</v>
      </c>
      <c r="G700" s="63">
        <f t="shared" si="60"/>
        <v>41743.416666666664</v>
      </c>
      <c r="H700" s="63">
        <v>41738.416666666664</v>
      </c>
      <c r="I700" s="4">
        <v>41750.491666666669</v>
      </c>
      <c r="J700" s="4" t="s">
        <v>1113</v>
      </c>
      <c r="K700" t="s">
        <v>1141</v>
      </c>
    </row>
    <row r="701" spans="1:11" x14ac:dyDescent="0.25">
      <c r="A701" s="7" t="s">
        <v>1503</v>
      </c>
      <c r="B701" s="7" t="s">
        <v>1726</v>
      </c>
      <c r="C701" s="8">
        <v>41738.597222222219</v>
      </c>
      <c r="D701" s="32" t="s">
        <v>10</v>
      </c>
      <c r="E701" s="32" t="s">
        <v>52</v>
      </c>
      <c r="F701" s="32">
        <f>VLOOKUP(E701&amp;WEEKDAY(C701,2),Hoja3!A:B,2,FALSE)*24</f>
        <v>120</v>
      </c>
      <c r="G701" s="59">
        <f t="shared" si="60"/>
        <v>41743.597222222219</v>
      </c>
      <c r="H701" s="59">
        <v>41738.597222222219</v>
      </c>
      <c r="I701" s="8">
        <v>41739.604166666664</v>
      </c>
      <c r="J701" s="8" t="str">
        <f t="shared" ref="J701:J707" ca="1" si="62">IF(I701="",IF(NOW()&gt;G701,"Retrasado","Pendiente"),IF(I701&lt;G701,"Resuelto a Tiempo","Resuelto NO a Tiempo"))</f>
        <v>Resuelto a Tiempo</v>
      </c>
      <c r="K701" t="s">
        <v>1141</v>
      </c>
    </row>
    <row r="702" spans="1:11" x14ac:dyDescent="0.25">
      <c r="A702" s="7" t="s">
        <v>1504</v>
      </c>
      <c r="B702" s="7" t="s">
        <v>1726</v>
      </c>
      <c r="C702" s="8">
        <v>41739.541666666664</v>
      </c>
      <c r="D702" s="32" t="s">
        <v>52</v>
      </c>
      <c r="E702" s="32" t="s">
        <v>52</v>
      </c>
      <c r="F702" s="32">
        <f>VLOOKUP(E702&amp;WEEKDAY(C702,2),Hoja3!A:B,2,FALSE)*24</f>
        <v>120</v>
      </c>
      <c r="G702" s="59">
        <f t="shared" si="60"/>
        <v>41744.541666666664</v>
      </c>
      <c r="H702" s="59">
        <v>41739.541666666664</v>
      </c>
      <c r="I702" s="8">
        <v>41743.458333333336</v>
      </c>
      <c r="J702" s="8" t="str">
        <f t="shared" ca="1" si="62"/>
        <v>Resuelto a Tiempo</v>
      </c>
      <c r="K702" t="s">
        <v>1752</v>
      </c>
    </row>
    <row r="703" spans="1:11" x14ac:dyDescent="0.25">
      <c r="A703" s="7" t="s">
        <v>1505</v>
      </c>
      <c r="B703" s="7" t="s">
        <v>1726</v>
      </c>
      <c r="C703" s="8">
        <v>41743.458333333336</v>
      </c>
      <c r="D703" s="32" t="s">
        <v>15</v>
      </c>
      <c r="E703" s="32" t="s">
        <v>52</v>
      </c>
      <c r="F703" s="32">
        <f>VLOOKUP(E703&amp;WEEKDAY(C703,2),Hoja3!A:B,2,FALSE)*24</f>
        <v>72</v>
      </c>
      <c r="G703" s="59">
        <v>41750.498611111114</v>
      </c>
      <c r="H703" s="59">
        <v>41743.458333333336</v>
      </c>
      <c r="I703" s="8">
        <v>41750.451388888891</v>
      </c>
      <c r="J703" s="8" t="str">
        <f t="shared" ca="1" si="62"/>
        <v>Resuelto a Tiempo</v>
      </c>
      <c r="K703" t="s">
        <v>1138</v>
      </c>
    </row>
    <row r="704" spans="1:11" x14ac:dyDescent="0.25">
      <c r="A704" s="7" t="s">
        <v>1507</v>
      </c>
      <c r="B704" s="7" t="s">
        <v>1726</v>
      </c>
      <c r="C704" s="8">
        <v>41745.614583333336</v>
      </c>
      <c r="D704" s="32" t="s">
        <v>10</v>
      </c>
      <c r="E704" s="32" t="s">
        <v>52</v>
      </c>
      <c r="F704" s="32">
        <f>VLOOKUP(E704&amp;WEEKDAY(C704,2),Hoja3!A:B,2,FALSE)*24</f>
        <v>120</v>
      </c>
      <c r="G704" s="59">
        <f t="shared" ref="G704:G767" si="63">C704+F704/24</f>
        <v>41750.614583333336</v>
      </c>
      <c r="H704" s="59">
        <v>41745.75</v>
      </c>
      <c r="I704" s="8">
        <v>41750.583333333336</v>
      </c>
      <c r="J704" s="8" t="str">
        <f t="shared" ca="1" si="62"/>
        <v>Resuelto a Tiempo</v>
      </c>
      <c r="K704" t="s">
        <v>1729</v>
      </c>
    </row>
    <row r="705" spans="1:11" x14ac:dyDescent="0.25">
      <c r="A705" s="7" t="s">
        <v>1506</v>
      </c>
      <c r="B705" s="7" t="s">
        <v>1726</v>
      </c>
      <c r="C705" s="8">
        <v>41748.625</v>
      </c>
      <c r="D705" s="32" t="s">
        <v>15</v>
      </c>
      <c r="E705" s="32" t="s">
        <v>52</v>
      </c>
      <c r="F705" s="32">
        <f>VLOOKUP(E705&amp;WEEKDAY(C705,2),Hoja3!A:B,2,FALSE)*24</f>
        <v>120</v>
      </c>
      <c r="G705" s="59">
        <f t="shared" si="63"/>
        <v>41753.625</v>
      </c>
      <c r="H705" s="59">
        <v>41748.75</v>
      </c>
      <c r="I705" s="8">
        <v>41749.458333333336</v>
      </c>
      <c r="J705" s="8" t="str">
        <f t="shared" ca="1" si="62"/>
        <v>Resuelto a Tiempo</v>
      </c>
      <c r="K705" t="s">
        <v>1745</v>
      </c>
    </row>
    <row r="706" spans="1:11" x14ac:dyDescent="0.25">
      <c r="A706" s="7" t="s">
        <v>1508</v>
      </c>
      <c r="B706" s="7" t="s">
        <v>1726</v>
      </c>
      <c r="C706" s="8">
        <v>41750.298611111109</v>
      </c>
      <c r="D706" s="32" t="s">
        <v>425</v>
      </c>
      <c r="E706" s="32" t="s">
        <v>10</v>
      </c>
      <c r="F706" s="32">
        <f>VLOOKUP(E706&amp;WEEKDAY(C706,2),Hoja3!A:B,2,FALSE)*24</f>
        <v>24</v>
      </c>
      <c r="G706" s="59">
        <f t="shared" si="63"/>
        <v>41751.298611111109</v>
      </c>
      <c r="H706" s="59">
        <v>41750.375</v>
      </c>
      <c r="I706" s="8">
        <v>41750.375</v>
      </c>
      <c r="J706" s="8" t="str">
        <f t="shared" ca="1" si="62"/>
        <v>Resuelto a Tiempo</v>
      </c>
      <c r="K706" t="s">
        <v>1138</v>
      </c>
    </row>
    <row r="707" spans="1:11" x14ac:dyDescent="0.25">
      <c r="A707" s="7" t="s">
        <v>1509</v>
      </c>
      <c r="B707" s="7" t="s">
        <v>1726</v>
      </c>
      <c r="C707" s="8">
        <v>41750.541666666664</v>
      </c>
      <c r="D707" s="32" t="s">
        <v>15</v>
      </c>
      <c r="E707" s="32" t="s">
        <v>425</v>
      </c>
      <c r="F707" s="32">
        <f>VLOOKUP(E707&amp;WEEKDAY(C707,2),Hoja3!A:B,2,FALSE)*24</f>
        <v>24</v>
      </c>
      <c r="G707" s="59">
        <f t="shared" si="63"/>
        <v>41751.541666666664</v>
      </c>
      <c r="H707" s="59">
        <v>41750.541666666664</v>
      </c>
      <c r="I707" s="8">
        <v>41750.611111111109</v>
      </c>
      <c r="J707" s="8" t="str">
        <f t="shared" ca="1" si="62"/>
        <v>Resuelto a Tiempo</v>
      </c>
      <c r="K707" t="s">
        <v>1140</v>
      </c>
    </row>
    <row r="708" spans="1:11" x14ac:dyDescent="0.25">
      <c r="A708" s="3" t="s">
        <v>1510</v>
      </c>
      <c r="B708" s="7" t="s">
        <v>1726</v>
      </c>
      <c r="C708" s="4">
        <v>41750.673611111109</v>
      </c>
      <c r="D708" s="35" t="s">
        <v>10</v>
      </c>
      <c r="E708" s="35" t="s">
        <v>10</v>
      </c>
      <c r="F708" s="35">
        <f>VLOOKUP(E708&amp;WEEKDAY(C708,2),Hoja3!A:B,2,FALSE)*24</f>
        <v>24</v>
      </c>
      <c r="G708" s="63">
        <f t="shared" si="63"/>
        <v>41751.673611111109</v>
      </c>
      <c r="H708" s="63">
        <v>41750.6875</v>
      </c>
      <c r="I708" s="4">
        <v>41751.673611111109</v>
      </c>
      <c r="J708" s="4" t="s">
        <v>1149</v>
      </c>
      <c r="K708" t="s">
        <v>1750</v>
      </c>
    </row>
    <row r="709" spans="1:11" x14ac:dyDescent="0.25">
      <c r="A709" s="7" t="s">
        <v>1511</v>
      </c>
      <c r="B709" s="7" t="s">
        <v>1726</v>
      </c>
      <c r="C709" s="8">
        <v>41751.458333333336</v>
      </c>
      <c r="D709" s="32" t="s">
        <v>10</v>
      </c>
      <c r="E709" s="32" t="s">
        <v>10</v>
      </c>
      <c r="F709" s="32">
        <f>VLOOKUP(E709&amp;WEEKDAY(C709,2),Hoja3!A:B,2,FALSE)*24</f>
        <v>24</v>
      </c>
      <c r="G709" s="59">
        <f t="shared" si="63"/>
        <v>41752.458333333336</v>
      </c>
      <c r="H709" s="59">
        <v>41750.458333333336</v>
      </c>
      <c r="I709" s="8">
        <v>41751.614583333336</v>
      </c>
      <c r="J709" s="8" t="str">
        <f t="shared" ref="J709:J716" ca="1" si="64">IF(I709="",IF(NOW()&gt;G709,"Retrasado","Pendiente"),IF(I709&lt;G709,"Resuelto a Tiempo","Resuelto NO a Tiempo"))</f>
        <v>Resuelto a Tiempo</v>
      </c>
      <c r="K709" t="s">
        <v>1753</v>
      </c>
    </row>
    <row r="710" spans="1:11" x14ac:dyDescent="0.25">
      <c r="A710" s="7" t="s">
        <v>1512</v>
      </c>
      <c r="B710" s="7" t="s">
        <v>1726</v>
      </c>
      <c r="C710" s="8">
        <v>41751.75</v>
      </c>
      <c r="D710" s="32" t="s">
        <v>10</v>
      </c>
      <c r="E710" s="32" t="s">
        <v>10</v>
      </c>
      <c r="F710" s="32">
        <f>VLOOKUP(E710&amp;WEEKDAY(C710,2),Hoja3!A:B,2,FALSE)*24</f>
        <v>24</v>
      </c>
      <c r="G710" s="59">
        <f t="shared" si="63"/>
        <v>41752.75</v>
      </c>
      <c r="H710" s="59">
        <v>41751.951388888891</v>
      </c>
      <c r="I710" s="8">
        <v>41751.645833333336</v>
      </c>
      <c r="J710" s="8" t="str">
        <f t="shared" ca="1" si="64"/>
        <v>Resuelto a Tiempo</v>
      </c>
      <c r="K710" t="s">
        <v>1754</v>
      </c>
    </row>
    <row r="711" spans="1:11" x14ac:dyDescent="0.25">
      <c r="A711" s="7" t="s">
        <v>1513</v>
      </c>
      <c r="B711" s="7" t="s">
        <v>1726</v>
      </c>
      <c r="C711" s="8">
        <v>41752.375</v>
      </c>
      <c r="D711" s="32" t="s">
        <v>513</v>
      </c>
      <c r="E711" s="32" t="s">
        <v>513</v>
      </c>
      <c r="F711" s="32">
        <v>383</v>
      </c>
      <c r="G711" s="59">
        <f t="shared" si="63"/>
        <v>41768.333333333336</v>
      </c>
      <c r="H711" s="59">
        <v>41752.375</v>
      </c>
      <c r="I711" s="8">
        <v>41768.322916666664</v>
      </c>
      <c r="J711" s="8" t="str">
        <f t="shared" ca="1" si="64"/>
        <v>Resuelto a Tiempo</v>
      </c>
      <c r="K711" t="s">
        <v>1752</v>
      </c>
    </row>
    <row r="712" spans="1:11" x14ac:dyDescent="0.25">
      <c r="A712" s="7" t="s">
        <v>1514</v>
      </c>
      <c r="B712" s="7" t="s">
        <v>1726</v>
      </c>
      <c r="C712" s="8">
        <v>41754.416666666664</v>
      </c>
      <c r="D712" s="32" t="s">
        <v>10</v>
      </c>
      <c r="E712" s="32" t="s">
        <v>10</v>
      </c>
      <c r="F712" s="32">
        <f>VLOOKUP(E712&amp;WEEKDAY(C712,2),Hoja3!A:B,2,FALSE)*24</f>
        <v>24</v>
      </c>
      <c r="G712" s="59">
        <f t="shared" si="63"/>
        <v>41755.416666666664</v>
      </c>
      <c r="H712" s="59">
        <v>41754.416666666664</v>
      </c>
      <c r="I712" s="8">
        <v>41754.461805555555</v>
      </c>
      <c r="J712" s="8" t="str">
        <f t="shared" ca="1" si="64"/>
        <v>Resuelto a Tiempo</v>
      </c>
      <c r="K712" t="s">
        <v>1729</v>
      </c>
    </row>
    <row r="713" spans="1:11" x14ac:dyDescent="0.25">
      <c r="A713" s="7" t="s">
        <v>1515</v>
      </c>
      <c r="B713" s="7" t="s">
        <v>1726</v>
      </c>
      <c r="C713" s="8">
        <v>41755.333333333336</v>
      </c>
      <c r="D713" s="32" t="s">
        <v>52</v>
      </c>
      <c r="E713" s="32" t="s">
        <v>52</v>
      </c>
      <c r="F713" s="32">
        <f>VLOOKUP(E713&amp;WEEKDAY(C713,2),Hoja3!A:B,2,FALSE)*24</f>
        <v>120</v>
      </c>
      <c r="G713" s="59">
        <f t="shared" si="63"/>
        <v>41760.333333333336</v>
      </c>
      <c r="H713" s="59">
        <v>41755.333333333336</v>
      </c>
      <c r="I713" s="8">
        <v>41759.6875</v>
      </c>
      <c r="J713" s="8" t="str">
        <f t="shared" ca="1" si="64"/>
        <v>Resuelto a Tiempo</v>
      </c>
      <c r="K713" t="s">
        <v>1749</v>
      </c>
    </row>
    <row r="714" spans="1:11" x14ac:dyDescent="0.25">
      <c r="A714" s="7" t="s">
        <v>1517</v>
      </c>
      <c r="B714" s="7" t="s">
        <v>1726</v>
      </c>
      <c r="C714" s="8">
        <v>41755.375</v>
      </c>
      <c r="D714" s="32" t="s">
        <v>52</v>
      </c>
      <c r="E714" s="32" t="s">
        <v>52</v>
      </c>
      <c r="F714" s="32">
        <f>VLOOKUP(E714&amp;WEEKDAY(C714,2),Hoja3!A:B,2,FALSE)*24</f>
        <v>120</v>
      </c>
      <c r="G714" s="59">
        <f t="shared" si="63"/>
        <v>41760.375</v>
      </c>
      <c r="H714" s="59">
        <v>41756.333333333336</v>
      </c>
      <c r="I714" s="8">
        <v>41757.75</v>
      </c>
      <c r="J714" s="8" t="str">
        <f t="shared" ca="1" si="64"/>
        <v>Resuelto a Tiempo</v>
      </c>
      <c r="K714" t="s">
        <v>1138</v>
      </c>
    </row>
    <row r="715" spans="1:11" x14ac:dyDescent="0.25">
      <c r="A715" s="7" t="s">
        <v>1516</v>
      </c>
      <c r="B715" s="7" t="s">
        <v>1726</v>
      </c>
      <c r="C715" s="8">
        <v>41757.333333333336</v>
      </c>
      <c r="D715" s="32" t="s">
        <v>10</v>
      </c>
      <c r="E715" s="32" t="s">
        <v>10</v>
      </c>
      <c r="F715" s="32">
        <f>VLOOKUP(E715&amp;WEEKDAY(C715,2),Hoja3!A:B,2,FALSE)*24</f>
        <v>24</v>
      </c>
      <c r="G715" s="59">
        <f t="shared" si="63"/>
        <v>41758.333333333336</v>
      </c>
      <c r="H715" s="59">
        <v>41757.354166666664</v>
      </c>
      <c r="I715" s="8">
        <v>41757.625</v>
      </c>
      <c r="J715" s="8" t="str">
        <f t="shared" ca="1" si="64"/>
        <v>Resuelto a Tiempo</v>
      </c>
      <c r="K715" t="s">
        <v>1729</v>
      </c>
    </row>
    <row r="716" spans="1:11" x14ac:dyDescent="0.25">
      <c r="A716" s="7" t="s">
        <v>1518</v>
      </c>
      <c r="B716" s="7" t="s">
        <v>1726</v>
      </c>
      <c r="C716" s="8">
        <v>41757.333333333336</v>
      </c>
      <c r="D716" s="32" t="s">
        <v>15</v>
      </c>
      <c r="E716" s="32" t="s">
        <v>52</v>
      </c>
      <c r="F716" s="32">
        <f>VLOOKUP(E716&amp;WEEKDAY(C716,2),Hoja3!A:B,2,FALSE)*24</f>
        <v>72</v>
      </c>
      <c r="G716" s="59">
        <f t="shared" si="63"/>
        <v>41760.333333333336</v>
      </c>
      <c r="H716" s="59">
        <v>41757.333333333336</v>
      </c>
      <c r="I716" s="8">
        <v>41759.361111111109</v>
      </c>
      <c r="J716" s="8" t="str">
        <f t="shared" ca="1" si="64"/>
        <v>Resuelto a Tiempo</v>
      </c>
      <c r="K716" t="s">
        <v>1752</v>
      </c>
    </row>
    <row r="717" spans="1:11" x14ac:dyDescent="0.25">
      <c r="A717" s="7" t="s">
        <v>1519</v>
      </c>
      <c r="B717" s="7" t="s">
        <v>1726</v>
      </c>
      <c r="C717" s="8">
        <v>41757.416666666664</v>
      </c>
      <c r="D717" s="32" t="s">
        <v>10</v>
      </c>
      <c r="E717" s="32" t="s">
        <v>10</v>
      </c>
      <c r="F717" s="32">
        <f>VLOOKUP(E717&amp;WEEKDAY(C717,2),Hoja3!A:B,2,FALSE)*24</f>
        <v>24</v>
      </c>
      <c r="G717" s="59">
        <f t="shared" si="63"/>
        <v>41758.416666666664</v>
      </c>
      <c r="H717" s="59">
        <v>41757.416666666664</v>
      </c>
      <c r="I717" s="8">
        <v>41759.381944444445</v>
      </c>
      <c r="J717" s="8" t="s">
        <v>975</v>
      </c>
      <c r="K717" t="s">
        <v>1136</v>
      </c>
    </row>
    <row r="718" spans="1:11" x14ac:dyDescent="0.25">
      <c r="A718" s="7" t="s">
        <v>1520</v>
      </c>
      <c r="B718" s="7" t="s">
        <v>1726</v>
      </c>
      <c r="C718" s="8">
        <v>41757.645833333336</v>
      </c>
      <c r="D718" s="32" t="s">
        <v>15</v>
      </c>
      <c r="E718" s="32" t="s">
        <v>52</v>
      </c>
      <c r="F718" s="32">
        <f>VLOOKUP(E718&amp;WEEKDAY(C718,2),Hoja3!A:B,2,FALSE)*24</f>
        <v>72</v>
      </c>
      <c r="G718" s="59">
        <f t="shared" si="63"/>
        <v>41760.645833333336</v>
      </c>
      <c r="H718" s="59">
        <v>41757.645833333336</v>
      </c>
      <c r="I718" s="8">
        <v>41758.694444444445</v>
      </c>
      <c r="J718" s="8" t="str">
        <f ca="1">IF(I718="",IF(NOW()&gt;G718,"Retrasado","Pendiente"),IF(I718&lt;G718,"Resuelto a Tiempo","Resuelto NO a Tiempo"))</f>
        <v>Resuelto a Tiempo</v>
      </c>
      <c r="K718" t="s">
        <v>1729</v>
      </c>
    </row>
    <row r="719" spans="1:11" x14ac:dyDescent="0.25">
      <c r="A719" s="7" t="s">
        <v>1521</v>
      </c>
      <c r="B719" s="7" t="s">
        <v>1726</v>
      </c>
      <c r="C719" s="8">
        <v>41757.732638888891</v>
      </c>
      <c r="D719" s="32" t="s">
        <v>10</v>
      </c>
      <c r="E719" s="32" t="s">
        <v>52</v>
      </c>
      <c r="F719" s="32">
        <f>VLOOKUP(E719&amp;WEEKDAY(C719,2),Hoja3!A:B,2,FALSE)*24</f>
        <v>72</v>
      </c>
      <c r="G719" s="59">
        <f t="shared" si="63"/>
        <v>41760.732638888891</v>
      </c>
      <c r="H719" s="59">
        <v>41757.729166666664</v>
      </c>
      <c r="I719" s="8">
        <v>41759.291666666664</v>
      </c>
      <c r="J719" s="8" t="str">
        <f ca="1">IF(I719="",IF(NOW()&gt;G719,"Retrasado","Pendiente"),IF(I719&lt;G719,"Resuelto a Tiempo","Resuelto NO a Tiempo"))</f>
        <v>Resuelto a Tiempo</v>
      </c>
      <c r="K719" t="s">
        <v>1138</v>
      </c>
    </row>
    <row r="720" spans="1:11" x14ac:dyDescent="0.25">
      <c r="A720" s="7" t="s">
        <v>1523</v>
      </c>
      <c r="B720" s="7" t="s">
        <v>1726</v>
      </c>
      <c r="C720" s="8">
        <v>41759.375</v>
      </c>
      <c r="D720" s="32" t="s">
        <v>513</v>
      </c>
      <c r="E720" s="32" t="s">
        <v>513</v>
      </c>
      <c r="F720" s="32">
        <f>VLOOKUP(E720&amp;WEEKDAY(C720,2),Hoja3!A:B,2,FALSE)*24</f>
        <v>1056</v>
      </c>
      <c r="G720" s="59">
        <f t="shared" si="63"/>
        <v>41803.375</v>
      </c>
      <c r="H720" s="59">
        <v>41759.375</v>
      </c>
      <c r="I720" s="8">
        <v>41764.625</v>
      </c>
      <c r="J720" s="8" t="str">
        <f ca="1">IF(I720="",IF(NOW()&gt;G720,"Retrasado","Pendiente"),IF(I720&lt;G720,"Resuelto a Tiempo","Resuelto NO a Tiempo"))</f>
        <v>Resuelto a Tiempo</v>
      </c>
      <c r="K720" t="s">
        <v>1140</v>
      </c>
    </row>
    <row r="721" spans="1:11" x14ac:dyDescent="0.25">
      <c r="A721" s="7" t="s">
        <v>1522</v>
      </c>
      <c r="B721" s="7" t="s">
        <v>1726</v>
      </c>
      <c r="C721" s="8">
        <v>41758.541666666664</v>
      </c>
      <c r="D721" s="32" t="s">
        <v>15</v>
      </c>
      <c r="E721" s="32" t="s">
        <v>52</v>
      </c>
      <c r="F721" s="32">
        <f>VLOOKUP(E721&amp;WEEKDAY(C721,2),Hoja3!A:B,2,FALSE)*24</f>
        <v>72</v>
      </c>
      <c r="G721" s="59">
        <f t="shared" si="63"/>
        <v>41761.541666666664</v>
      </c>
      <c r="H721" s="59">
        <v>41758.541666666664</v>
      </c>
      <c r="I721" s="8">
        <v>41759.444444444445</v>
      </c>
      <c r="J721" s="8" t="str">
        <f ca="1">IF(I721="",IF(NOW()&gt;G721,"Retrasado","Pendiente"),IF(I721&lt;G721,"Resuelto a Tiempo","Resuelto NO a Tiempo"))</f>
        <v>Resuelto a Tiempo</v>
      </c>
      <c r="K721" t="s">
        <v>1138</v>
      </c>
    </row>
    <row r="722" spans="1:11" x14ac:dyDescent="0.25">
      <c r="A722" s="3" t="s">
        <v>1524</v>
      </c>
      <c r="B722" s="7" t="s">
        <v>1726</v>
      </c>
      <c r="C722" s="4">
        <v>41759.458333333336</v>
      </c>
      <c r="D722" s="35" t="s">
        <v>10</v>
      </c>
      <c r="E722" s="35" t="s">
        <v>10</v>
      </c>
      <c r="F722" s="35">
        <f>VLOOKUP(E722&amp;WEEKDAY(C722,2),Hoja3!A:B,2,FALSE)*24</f>
        <v>24</v>
      </c>
      <c r="G722" s="63">
        <f t="shared" si="63"/>
        <v>41760.458333333336</v>
      </c>
      <c r="H722" s="63">
        <v>41759.458333333336</v>
      </c>
      <c r="I722" s="4">
        <v>41768.645833333336</v>
      </c>
      <c r="J722" s="4" t="s">
        <v>1113</v>
      </c>
      <c r="K722" t="s">
        <v>1138</v>
      </c>
    </row>
    <row r="723" spans="1:11" x14ac:dyDescent="0.25">
      <c r="A723" s="3" t="s">
        <v>1525</v>
      </c>
      <c r="B723" s="7" t="s">
        <v>1726</v>
      </c>
      <c r="C723" s="4">
        <v>41764.416666666664</v>
      </c>
      <c r="D723" s="35" t="s">
        <v>10</v>
      </c>
      <c r="E723" s="35" t="s">
        <v>10</v>
      </c>
      <c r="F723" s="35">
        <f>VLOOKUP(E723&amp;WEEKDAY(C723,2),Hoja3!A:B,2,FALSE)*24</f>
        <v>24</v>
      </c>
      <c r="G723" s="63">
        <f t="shared" si="63"/>
        <v>41765.416666666664</v>
      </c>
      <c r="H723" s="63">
        <v>41734.416666666664</v>
      </c>
      <c r="I723" s="4">
        <v>41767.6875</v>
      </c>
      <c r="J723" s="4" t="s">
        <v>1113</v>
      </c>
      <c r="K723" t="s">
        <v>1141</v>
      </c>
    </row>
    <row r="724" spans="1:11" x14ac:dyDescent="0.25">
      <c r="A724" s="7" t="s">
        <v>1526</v>
      </c>
      <c r="B724" s="7" t="s">
        <v>1726</v>
      </c>
      <c r="C724" s="8">
        <v>41764.4375</v>
      </c>
      <c r="D724" s="32" t="s">
        <v>15</v>
      </c>
      <c r="E724" s="32" t="s">
        <v>52</v>
      </c>
      <c r="F724" s="32">
        <f>VLOOKUP(E724&amp;WEEKDAY(C724,2),Hoja3!A:B,2,FALSE)*24</f>
        <v>72</v>
      </c>
      <c r="G724" s="59">
        <f t="shared" si="63"/>
        <v>41767.4375</v>
      </c>
      <c r="H724" s="59">
        <v>41734.4375</v>
      </c>
      <c r="I724" s="8">
        <v>41765.604166666664</v>
      </c>
      <c r="J724" s="8" t="str">
        <f t="shared" ref="J724:J736" ca="1" si="65">IF(I724="",IF(NOW()&gt;G724,"Retrasado","Pendiente"),IF(I724&lt;G724,"Resuelto a Tiempo","Resuelto NO a Tiempo"))</f>
        <v>Resuelto a Tiempo</v>
      </c>
      <c r="K724" t="s">
        <v>1138</v>
      </c>
    </row>
    <row r="725" spans="1:11" x14ac:dyDescent="0.25">
      <c r="A725" s="7" t="s">
        <v>1527</v>
      </c>
      <c r="B725" s="7" t="s">
        <v>1726</v>
      </c>
      <c r="C725" s="8">
        <v>41764.520833333336</v>
      </c>
      <c r="D725" s="32" t="s">
        <v>15</v>
      </c>
      <c r="E725" s="32" t="s">
        <v>52</v>
      </c>
      <c r="F725" s="32">
        <f>VLOOKUP(E725&amp;WEEKDAY(C725,2),Hoja3!A:B,2,FALSE)*24</f>
        <v>72</v>
      </c>
      <c r="G725" s="59">
        <f t="shared" si="63"/>
        <v>41767.520833333336</v>
      </c>
      <c r="H725" s="59">
        <v>41764.520833333336</v>
      </c>
      <c r="I725" s="8">
        <v>41765.645833333336</v>
      </c>
      <c r="J725" s="8" t="str">
        <f t="shared" ca="1" si="65"/>
        <v>Resuelto a Tiempo</v>
      </c>
      <c r="K725" t="s">
        <v>1754</v>
      </c>
    </row>
    <row r="726" spans="1:11" x14ac:dyDescent="0.25">
      <c r="A726" s="7" t="s">
        <v>1528</v>
      </c>
      <c r="B726" s="7" t="s">
        <v>1726</v>
      </c>
      <c r="C726" s="8">
        <v>41765.416666666664</v>
      </c>
      <c r="D726" s="32" t="s">
        <v>15</v>
      </c>
      <c r="E726" s="32" t="s">
        <v>52</v>
      </c>
      <c r="F726" s="32">
        <f>VLOOKUP(E726&amp;WEEKDAY(C726,2),Hoja3!A:B,2,FALSE)*24</f>
        <v>72</v>
      </c>
      <c r="G726" s="59">
        <f t="shared" si="63"/>
        <v>41768.416666666664</v>
      </c>
      <c r="H726" s="59">
        <v>41765.416666666664</v>
      </c>
      <c r="I726" s="8">
        <v>41766.854166666664</v>
      </c>
      <c r="J726" s="8" t="str">
        <f t="shared" ca="1" si="65"/>
        <v>Resuelto a Tiempo</v>
      </c>
      <c r="K726" t="s">
        <v>1141</v>
      </c>
    </row>
    <row r="727" spans="1:11" x14ac:dyDescent="0.25">
      <c r="A727" s="7" t="s">
        <v>1529</v>
      </c>
      <c r="B727" s="7" t="s">
        <v>1726</v>
      </c>
      <c r="C727" s="8">
        <v>41766.375</v>
      </c>
      <c r="D727" s="32" t="s">
        <v>10</v>
      </c>
      <c r="E727" s="32" t="s">
        <v>10</v>
      </c>
      <c r="F727" s="32">
        <f>VLOOKUP(E727&amp;WEEKDAY(C727,2),Hoja3!A:B,2,FALSE)*24</f>
        <v>24</v>
      </c>
      <c r="G727" s="59">
        <f t="shared" si="63"/>
        <v>41767.375</v>
      </c>
      <c r="H727" s="59">
        <v>41766.375</v>
      </c>
      <c r="I727" s="8">
        <v>41766.857638888891</v>
      </c>
      <c r="J727" s="8" t="str">
        <f t="shared" ca="1" si="65"/>
        <v>Resuelto a Tiempo</v>
      </c>
      <c r="K727" t="s">
        <v>1138</v>
      </c>
    </row>
    <row r="728" spans="1:11" x14ac:dyDescent="0.25">
      <c r="A728" s="7" t="s">
        <v>1530</v>
      </c>
      <c r="B728" s="7" t="s">
        <v>1726</v>
      </c>
      <c r="C728" s="8">
        <v>41766.375</v>
      </c>
      <c r="D728" s="32" t="s">
        <v>10</v>
      </c>
      <c r="E728" s="32" t="s">
        <v>52</v>
      </c>
      <c r="F728" s="32">
        <f>VLOOKUP(E728&amp;WEEKDAY(C728,2),Hoja3!A:B,2,FALSE)*24</f>
        <v>120</v>
      </c>
      <c r="G728" s="59">
        <f t="shared" si="63"/>
        <v>41771.375</v>
      </c>
      <c r="H728" s="59">
        <v>41766.375</v>
      </c>
      <c r="I728" s="8">
        <v>41771.34375</v>
      </c>
      <c r="J728" s="8" t="str">
        <f t="shared" ca="1" si="65"/>
        <v>Resuelto a Tiempo</v>
      </c>
      <c r="K728" t="s">
        <v>1138</v>
      </c>
    </row>
    <row r="729" spans="1:11" x14ac:dyDescent="0.25">
      <c r="A729" s="7" t="s">
        <v>1531</v>
      </c>
      <c r="B729" s="7" t="s">
        <v>1726</v>
      </c>
      <c r="C729" s="8">
        <v>41766.416666666664</v>
      </c>
      <c r="D729" s="32" t="s">
        <v>10</v>
      </c>
      <c r="E729" s="32" t="s">
        <v>52</v>
      </c>
      <c r="F729" s="32">
        <f>VLOOKUP(E729&amp;WEEKDAY(C729,2),Hoja3!A:B,2,FALSE)*24</f>
        <v>120</v>
      </c>
      <c r="G729" s="59">
        <f t="shared" si="63"/>
        <v>41771.416666666664</v>
      </c>
      <c r="H729" s="59">
        <v>41766.416666666664</v>
      </c>
      <c r="I729" s="8">
        <v>41771.395833333336</v>
      </c>
      <c r="J729" s="8" t="str">
        <f t="shared" ca="1" si="65"/>
        <v>Resuelto a Tiempo</v>
      </c>
      <c r="K729" t="s">
        <v>1138</v>
      </c>
    </row>
    <row r="730" spans="1:11" x14ac:dyDescent="0.25">
      <c r="A730" s="7" t="s">
        <v>1532</v>
      </c>
      <c r="B730" s="7" t="s">
        <v>1726</v>
      </c>
      <c r="C730" s="8">
        <v>41768.333333333336</v>
      </c>
      <c r="D730" s="32" t="s">
        <v>10</v>
      </c>
      <c r="E730" s="32" t="s">
        <v>10</v>
      </c>
      <c r="F730" s="32">
        <f>VLOOKUP(E730&amp;WEEKDAY(C730,2),Hoja3!A:B,2,FALSE)*24</f>
        <v>24</v>
      </c>
      <c r="G730" s="59">
        <f t="shared" si="63"/>
        <v>41769.333333333336</v>
      </c>
      <c r="H730" s="59">
        <v>41768.333333333336</v>
      </c>
      <c r="I730" s="8">
        <v>41768.583333333336</v>
      </c>
      <c r="J730" s="8" t="str">
        <f t="shared" ca="1" si="65"/>
        <v>Resuelto a Tiempo</v>
      </c>
      <c r="K730" t="s">
        <v>1734</v>
      </c>
    </row>
    <row r="731" spans="1:11" x14ac:dyDescent="0.25">
      <c r="A731" s="7" t="s">
        <v>1533</v>
      </c>
      <c r="B731" s="7" t="s">
        <v>1726</v>
      </c>
      <c r="C731" s="8">
        <v>41771.6875</v>
      </c>
      <c r="D731" s="32" t="s">
        <v>15</v>
      </c>
      <c r="E731" s="32" t="s">
        <v>52</v>
      </c>
      <c r="F731" s="32">
        <f>VLOOKUP(E731&amp;WEEKDAY(C731,2),Hoja3!A:B,2,FALSE)*24</f>
        <v>72</v>
      </c>
      <c r="G731" s="59">
        <f t="shared" si="63"/>
        <v>41774.6875</v>
      </c>
      <c r="H731" s="59">
        <v>41771.6875</v>
      </c>
      <c r="I731" s="8">
        <v>41772.697916666664</v>
      </c>
      <c r="J731" s="8" t="str">
        <f t="shared" ca="1" si="65"/>
        <v>Resuelto a Tiempo</v>
      </c>
      <c r="K731" t="s">
        <v>1141</v>
      </c>
    </row>
    <row r="732" spans="1:11" x14ac:dyDescent="0.25">
      <c r="A732" s="7" t="s">
        <v>1534</v>
      </c>
      <c r="B732" s="7" t="s">
        <v>1726</v>
      </c>
      <c r="C732" s="8">
        <v>41772.333333333336</v>
      </c>
      <c r="D732" s="32" t="s">
        <v>425</v>
      </c>
      <c r="E732" s="32" t="s">
        <v>10</v>
      </c>
      <c r="F732" s="32">
        <f>VLOOKUP(E732&amp;WEEKDAY(C732,2),Hoja3!A:B,2,FALSE)*24</f>
        <v>24</v>
      </c>
      <c r="G732" s="59">
        <f t="shared" si="63"/>
        <v>41773.333333333336</v>
      </c>
      <c r="H732" s="59">
        <v>41772.354166666664</v>
      </c>
      <c r="I732" s="8">
        <v>41772.576388888891</v>
      </c>
      <c r="J732" s="8" t="str">
        <f t="shared" ca="1" si="65"/>
        <v>Resuelto a Tiempo</v>
      </c>
      <c r="K732" t="s">
        <v>1141</v>
      </c>
    </row>
    <row r="733" spans="1:11" x14ac:dyDescent="0.25">
      <c r="A733" s="7" t="s">
        <v>1535</v>
      </c>
      <c r="B733" s="7" t="s">
        <v>1726</v>
      </c>
      <c r="C733" s="8">
        <v>41772.4375</v>
      </c>
      <c r="D733" s="32" t="s">
        <v>10</v>
      </c>
      <c r="E733" s="32" t="s">
        <v>10</v>
      </c>
      <c r="F733" s="32">
        <f>VLOOKUP(E733&amp;WEEKDAY(C733,2),Hoja3!A:B,2,FALSE)*24</f>
        <v>24</v>
      </c>
      <c r="G733" s="59">
        <f t="shared" si="63"/>
        <v>41773.4375</v>
      </c>
      <c r="H733" s="59">
        <v>41772.354166666664</v>
      </c>
      <c r="I733" s="8">
        <v>41773.381944444445</v>
      </c>
      <c r="J733" s="8" t="str">
        <f t="shared" ca="1" si="65"/>
        <v>Resuelto a Tiempo</v>
      </c>
      <c r="K733" t="s">
        <v>1734</v>
      </c>
    </row>
    <row r="734" spans="1:11" x14ac:dyDescent="0.25">
      <c r="A734" s="7" t="s">
        <v>1536</v>
      </c>
      <c r="B734" s="7" t="s">
        <v>1726</v>
      </c>
      <c r="C734" s="8">
        <v>41772.5625</v>
      </c>
      <c r="D734" s="32" t="s">
        <v>15</v>
      </c>
      <c r="E734" s="32" t="s">
        <v>52</v>
      </c>
      <c r="F734" s="32">
        <f>VLOOKUP(E734&amp;WEEKDAY(C734,2),Hoja3!A:B,2,FALSE)*24</f>
        <v>72</v>
      </c>
      <c r="G734" s="59">
        <f t="shared" si="63"/>
        <v>41775.5625</v>
      </c>
      <c r="H734" s="59">
        <v>41772.5625</v>
      </c>
      <c r="I734" s="8">
        <v>41775.479166666664</v>
      </c>
      <c r="J734" s="8" t="str">
        <f t="shared" ca="1" si="65"/>
        <v>Resuelto a Tiempo</v>
      </c>
      <c r="K734" t="s">
        <v>1138</v>
      </c>
    </row>
    <row r="735" spans="1:11" x14ac:dyDescent="0.25">
      <c r="A735" s="7" t="s">
        <v>1537</v>
      </c>
      <c r="B735" s="7" t="s">
        <v>1726</v>
      </c>
      <c r="C735" s="8">
        <v>41772.625</v>
      </c>
      <c r="D735" s="32" t="s">
        <v>15</v>
      </c>
      <c r="E735" s="32" t="s">
        <v>52</v>
      </c>
      <c r="F735" s="32">
        <f>VLOOKUP(E735&amp;WEEKDAY(C735,2),Hoja3!A:B,2,FALSE)*24</f>
        <v>72</v>
      </c>
      <c r="G735" s="59">
        <f t="shared" si="63"/>
        <v>41775.625</v>
      </c>
      <c r="H735" s="59">
        <v>41772.625</v>
      </c>
      <c r="I735" s="8">
        <v>41773.385416666664</v>
      </c>
      <c r="J735" s="8" t="str">
        <f t="shared" ca="1" si="65"/>
        <v>Resuelto a Tiempo</v>
      </c>
      <c r="K735" t="s">
        <v>1734</v>
      </c>
    </row>
    <row r="736" spans="1:11" x14ac:dyDescent="0.25">
      <c r="A736" s="7" t="s">
        <v>1538</v>
      </c>
      <c r="B736" s="7" t="s">
        <v>1726</v>
      </c>
      <c r="C736" s="8">
        <v>41772.652777777781</v>
      </c>
      <c r="D736" s="32" t="s">
        <v>15</v>
      </c>
      <c r="E736" s="32" t="s">
        <v>10</v>
      </c>
      <c r="F736" s="32">
        <f>VLOOKUP(E736&amp;WEEKDAY(C736,2),Hoja3!A:B,2,FALSE)*24</f>
        <v>24</v>
      </c>
      <c r="G736" s="59">
        <f t="shared" si="63"/>
        <v>41773.652777777781</v>
      </c>
      <c r="H736" s="59">
        <v>41772.652777777781</v>
      </c>
      <c r="I736" s="8">
        <v>41773.381944444445</v>
      </c>
      <c r="J736" s="8" t="str">
        <f t="shared" ca="1" si="65"/>
        <v>Resuelto a Tiempo</v>
      </c>
      <c r="K736" t="s">
        <v>1141</v>
      </c>
    </row>
    <row r="737" spans="1:11" x14ac:dyDescent="0.25">
      <c r="A737" s="3" t="s">
        <v>1539</v>
      </c>
      <c r="B737" s="7" t="s">
        <v>1726</v>
      </c>
      <c r="C737" s="4">
        <v>41773.416666666664</v>
      </c>
      <c r="D737" s="35" t="s">
        <v>15</v>
      </c>
      <c r="E737" s="35" t="s">
        <v>52</v>
      </c>
      <c r="F737" s="35">
        <f>VLOOKUP(E737&amp;WEEKDAY(C737,2),Hoja3!A:B,2,FALSE)*24</f>
        <v>120</v>
      </c>
      <c r="G737" s="63">
        <f t="shared" si="63"/>
        <v>41778.416666666664</v>
      </c>
      <c r="H737" s="63">
        <v>41773.652777777781</v>
      </c>
      <c r="I737" s="4">
        <v>41782.541666666664</v>
      </c>
      <c r="J737" s="4" t="s">
        <v>1149</v>
      </c>
      <c r="K737" t="s">
        <v>1138</v>
      </c>
    </row>
    <row r="738" spans="1:11" x14ac:dyDescent="0.25">
      <c r="A738" s="7" t="s">
        <v>1540</v>
      </c>
      <c r="B738" s="7" t="s">
        <v>1726</v>
      </c>
      <c r="C738" s="8">
        <v>41773.59375</v>
      </c>
      <c r="D738" s="32" t="s">
        <v>513</v>
      </c>
      <c r="E738" s="32" t="s">
        <v>513</v>
      </c>
      <c r="F738" s="32">
        <v>360</v>
      </c>
      <c r="G738" s="59">
        <f t="shared" si="63"/>
        <v>41788.59375</v>
      </c>
      <c r="H738" s="59">
        <v>41773.597222222219</v>
      </c>
      <c r="I738" s="8">
        <v>41780.416666666664</v>
      </c>
      <c r="J738" s="8" t="str">
        <f t="shared" ref="J738:J754" ca="1" si="66">IF(I738="",IF(NOW()&gt;G738,"Retrasado","Pendiente"),IF(I738&lt;G738,"Resuelto a Tiempo","Resuelto NO a Tiempo"))</f>
        <v>Resuelto a Tiempo</v>
      </c>
      <c r="K738" t="s">
        <v>1140</v>
      </c>
    </row>
    <row r="739" spans="1:11" x14ac:dyDescent="0.25">
      <c r="A739" s="7" t="s">
        <v>1541</v>
      </c>
      <c r="B739" s="7" t="s">
        <v>1726</v>
      </c>
      <c r="C739" s="8">
        <v>41773.625</v>
      </c>
      <c r="D739" s="32" t="s">
        <v>15</v>
      </c>
      <c r="E739" s="32" t="s">
        <v>52</v>
      </c>
      <c r="F739" s="32">
        <f>VLOOKUP(E739&amp;WEEKDAY(C739,2),Hoja3!A:B,2,FALSE)*24</f>
        <v>120</v>
      </c>
      <c r="G739" s="59">
        <f t="shared" si="63"/>
        <v>41778.625</v>
      </c>
      <c r="H739" s="59">
        <v>41773.625</v>
      </c>
      <c r="I739" s="8">
        <v>41774.527777777781</v>
      </c>
      <c r="J739" s="8" t="str">
        <f t="shared" ca="1" si="66"/>
        <v>Resuelto a Tiempo</v>
      </c>
      <c r="K739" t="s">
        <v>1141</v>
      </c>
    </row>
    <row r="740" spans="1:11" x14ac:dyDescent="0.25">
      <c r="A740" s="7" t="s">
        <v>1542</v>
      </c>
      <c r="B740" s="7" t="s">
        <v>1726</v>
      </c>
      <c r="C740" s="8">
        <v>41773.75</v>
      </c>
      <c r="D740" s="32" t="s">
        <v>15</v>
      </c>
      <c r="E740" s="32" t="s">
        <v>52</v>
      </c>
      <c r="F740" s="32">
        <f>VLOOKUP(E740&amp;WEEKDAY(C740,2),Hoja3!A:B,2,FALSE)*24</f>
        <v>120</v>
      </c>
      <c r="G740" s="59">
        <f t="shared" si="63"/>
        <v>41778.75</v>
      </c>
      <c r="H740" s="59">
        <v>41773.75</v>
      </c>
      <c r="I740" s="8">
        <v>41774.527777777781</v>
      </c>
      <c r="J740" s="8" t="str">
        <f t="shared" ca="1" si="66"/>
        <v>Resuelto a Tiempo</v>
      </c>
      <c r="K740" t="s">
        <v>1141</v>
      </c>
    </row>
    <row r="741" spans="1:11" x14ac:dyDescent="0.25">
      <c r="A741" s="7" t="s">
        <v>1543</v>
      </c>
      <c r="B741" s="7" t="s">
        <v>1726</v>
      </c>
      <c r="C741" s="8">
        <v>41774.375</v>
      </c>
      <c r="D741" s="32" t="s">
        <v>10</v>
      </c>
      <c r="E741" s="32" t="s">
        <v>52</v>
      </c>
      <c r="F741" s="32">
        <f>VLOOKUP(E741&amp;WEEKDAY(C741,2),Hoja3!A:B,2,FALSE)*24</f>
        <v>120</v>
      </c>
      <c r="G741" s="59">
        <f t="shared" si="63"/>
        <v>41779.375</v>
      </c>
      <c r="H741" s="59">
        <v>41774.416666666664</v>
      </c>
      <c r="I741" s="8">
        <v>41779.347222222219</v>
      </c>
      <c r="J741" s="8" t="str">
        <f t="shared" ca="1" si="66"/>
        <v>Resuelto a Tiempo</v>
      </c>
      <c r="K741" t="s">
        <v>1729</v>
      </c>
    </row>
    <row r="742" spans="1:11" x14ac:dyDescent="0.25">
      <c r="A742" s="7" t="s">
        <v>1544</v>
      </c>
      <c r="B742" s="7" t="s">
        <v>1726</v>
      </c>
      <c r="C742" s="8">
        <v>41774.416666666664</v>
      </c>
      <c r="D742" s="32" t="s">
        <v>10</v>
      </c>
      <c r="E742" s="32" t="s">
        <v>10</v>
      </c>
      <c r="F742" s="32">
        <f>VLOOKUP(E742&amp;WEEKDAY(C742,2),Hoja3!A:B,2,FALSE)*24</f>
        <v>24</v>
      </c>
      <c r="G742" s="59">
        <f t="shared" si="63"/>
        <v>41775.416666666664</v>
      </c>
      <c r="H742" s="59">
        <v>41774.416666666664</v>
      </c>
      <c r="I742" s="8">
        <v>41775.375</v>
      </c>
      <c r="J742" s="8" t="str">
        <f t="shared" ca="1" si="66"/>
        <v>Resuelto a Tiempo</v>
      </c>
      <c r="K742" t="s">
        <v>1140</v>
      </c>
    </row>
    <row r="743" spans="1:11" x14ac:dyDescent="0.25">
      <c r="A743" s="7" t="s">
        <v>1545</v>
      </c>
      <c r="B743" s="7" t="s">
        <v>1726</v>
      </c>
      <c r="C743" s="8">
        <v>41774.416666666664</v>
      </c>
      <c r="D743" s="32" t="s">
        <v>10</v>
      </c>
      <c r="E743" s="32" t="s">
        <v>10</v>
      </c>
      <c r="F743" s="32">
        <f>VLOOKUP(E743&amp;WEEKDAY(C743,2),Hoja3!A:B,2,FALSE)*24</f>
        <v>24</v>
      </c>
      <c r="G743" s="59">
        <f t="shared" si="63"/>
        <v>41775.416666666664</v>
      </c>
      <c r="H743" s="59">
        <v>41774.416666666664</v>
      </c>
      <c r="I743" s="8">
        <v>41775.354166666664</v>
      </c>
      <c r="J743" s="8" t="str">
        <f t="shared" ca="1" si="66"/>
        <v>Resuelto a Tiempo</v>
      </c>
      <c r="K743" t="s">
        <v>1140</v>
      </c>
    </row>
    <row r="744" spans="1:11" x14ac:dyDescent="0.25">
      <c r="A744" s="7" t="s">
        <v>1546</v>
      </c>
      <c r="B744" s="7" t="s">
        <v>1726</v>
      </c>
      <c r="C744" s="8">
        <v>41774.5</v>
      </c>
      <c r="D744" s="32" t="s">
        <v>10</v>
      </c>
      <c r="E744" s="32" t="s">
        <v>52</v>
      </c>
      <c r="F744" s="32">
        <f>VLOOKUP(E744&amp;WEEKDAY(C744,2),Hoja3!A:B,2,FALSE)*24</f>
        <v>120</v>
      </c>
      <c r="G744" s="59">
        <f t="shared" si="63"/>
        <v>41779.5</v>
      </c>
      <c r="H744" s="59">
        <v>41774.5625</v>
      </c>
      <c r="I744" s="8">
        <v>41775.5625</v>
      </c>
      <c r="J744" s="8" t="str">
        <f t="shared" ca="1" si="66"/>
        <v>Resuelto a Tiempo</v>
      </c>
      <c r="K744" t="s">
        <v>1138</v>
      </c>
    </row>
    <row r="745" spans="1:11" x14ac:dyDescent="0.25">
      <c r="A745" s="7" t="s">
        <v>1547</v>
      </c>
      <c r="B745" s="7" t="s">
        <v>1726</v>
      </c>
      <c r="C745" s="8">
        <v>41774.541666666664</v>
      </c>
      <c r="D745" s="32" t="s">
        <v>513</v>
      </c>
      <c r="E745" s="32" t="s">
        <v>513</v>
      </c>
      <c r="F745" s="32">
        <f>VLOOKUP(E745&amp;WEEKDAY(C745,2),Hoja3!A:B,2,FALSE)*24</f>
        <v>1056</v>
      </c>
      <c r="G745" s="59">
        <f t="shared" si="63"/>
        <v>41818.541666666664</v>
      </c>
      <c r="H745" s="59">
        <v>41774.611111111109</v>
      </c>
      <c r="I745" s="8">
        <v>41779.666666666664</v>
      </c>
      <c r="J745" s="8" t="str">
        <f t="shared" ca="1" si="66"/>
        <v>Resuelto a Tiempo</v>
      </c>
      <c r="K745" t="s">
        <v>1755</v>
      </c>
    </row>
    <row r="746" spans="1:11" x14ac:dyDescent="0.25">
      <c r="A746" s="56" t="s">
        <v>1548</v>
      </c>
      <c r="B746" s="7" t="s">
        <v>1726</v>
      </c>
      <c r="C746" s="57">
        <v>41775.701388888891</v>
      </c>
      <c r="D746" s="58" t="s">
        <v>10</v>
      </c>
      <c r="E746" s="58" t="s">
        <v>10</v>
      </c>
      <c r="F746" s="58">
        <f>VLOOKUP(E746&amp;WEEKDAY(C746,2),Hoja3!A:B,2,FALSE)*24</f>
        <v>24</v>
      </c>
      <c r="G746" s="68">
        <f t="shared" si="63"/>
        <v>41776.701388888891</v>
      </c>
      <c r="H746" s="68">
        <v>41775.701388888891</v>
      </c>
      <c r="I746" s="57">
        <v>41776.5</v>
      </c>
      <c r="J746" s="57" t="str">
        <f t="shared" ca="1" si="66"/>
        <v>Resuelto a Tiempo</v>
      </c>
      <c r="K746" t="s">
        <v>1136</v>
      </c>
    </row>
    <row r="747" spans="1:11" x14ac:dyDescent="0.25">
      <c r="A747" s="56" t="s">
        <v>1549</v>
      </c>
      <c r="B747" s="7" t="s">
        <v>1726</v>
      </c>
      <c r="C747" s="57">
        <v>41775.791666666664</v>
      </c>
      <c r="D747" s="58" t="s">
        <v>10</v>
      </c>
      <c r="E747" s="58" t="s">
        <v>52</v>
      </c>
      <c r="F747" s="58">
        <f>VLOOKUP(E747&amp;WEEKDAY(C747,2),Hoja3!A:B,2,FALSE)*24</f>
        <v>120</v>
      </c>
      <c r="G747" s="68">
        <f t="shared" si="63"/>
        <v>41780.791666666664</v>
      </c>
      <c r="H747" s="68">
        <v>41775.875</v>
      </c>
      <c r="I747" s="57">
        <v>41779.333333333336</v>
      </c>
      <c r="J747" s="57" t="str">
        <f t="shared" ca="1" si="66"/>
        <v>Resuelto a Tiempo</v>
      </c>
      <c r="K747" t="s">
        <v>1141</v>
      </c>
    </row>
    <row r="748" spans="1:11" x14ac:dyDescent="0.25">
      <c r="A748" s="7" t="s">
        <v>1550</v>
      </c>
      <c r="B748" s="7" t="s">
        <v>1726</v>
      </c>
      <c r="C748" s="8">
        <v>41779.381944444445</v>
      </c>
      <c r="D748" s="32" t="s">
        <v>10</v>
      </c>
      <c r="E748" s="32" t="s">
        <v>52</v>
      </c>
      <c r="F748" s="32">
        <f>VLOOKUP(E748&amp;WEEKDAY(C748,2),Hoja3!A:B,2,FALSE)*24</f>
        <v>72</v>
      </c>
      <c r="G748" s="59">
        <f t="shared" si="63"/>
        <v>41782.381944444445</v>
      </c>
      <c r="H748" s="59">
        <v>41779.375</v>
      </c>
      <c r="I748" s="8">
        <v>41780.416666666664</v>
      </c>
      <c r="J748" s="8" t="str">
        <f t="shared" ca="1" si="66"/>
        <v>Resuelto a Tiempo</v>
      </c>
      <c r="K748" t="s">
        <v>1141</v>
      </c>
    </row>
    <row r="749" spans="1:11" x14ac:dyDescent="0.25">
      <c r="A749" s="7" t="s">
        <v>1551</v>
      </c>
      <c r="B749" s="7" t="s">
        <v>1726</v>
      </c>
      <c r="C749" s="8">
        <v>41779.416666666664</v>
      </c>
      <c r="D749" s="32" t="s">
        <v>10</v>
      </c>
      <c r="E749" s="32" t="s">
        <v>10</v>
      </c>
      <c r="F749" s="32">
        <f>VLOOKUP(E749&amp;WEEKDAY(C749,2),Hoja3!A:B,2,FALSE)*24</f>
        <v>24</v>
      </c>
      <c r="G749" s="59">
        <f t="shared" si="63"/>
        <v>41780.416666666664</v>
      </c>
      <c r="H749" s="59">
        <v>41779.416666666664</v>
      </c>
      <c r="I749" s="8">
        <v>41780.354166666664</v>
      </c>
      <c r="J749" s="8" t="str">
        <f t="shared" ca="1" si="66"/>
        <v>Resuelto a Tiempo</v>
      </c>
      <c r="K749" t="s">
        <v>1729</v>
      </c>
    </row>
    <row r="750" spans="1:11" x14ac:dyDescent="0.25">
      <c r="A750" s="7" t="s">
        <v>1552</v>
      </c>
      <c r="B750" s="7" t="s">
        <v>1726</v>
      </c>
      <c r="C750" s="8">
        <v>41779.5</v>
      </c>
      <c r="D750" s="32" t="s">
        <v>10</v>
      </c>
      <c r="E750" s="32" t="s">
        <v>10</v>
      </c>
      <c r="F750" s="32">
        <f>VLOOKUP(E750&amp;WEEKDAY(C750,2),Hoja3!A:B,2,FALSE)*24</f>
        <v>24</v>
      </c>
      <c r="G750" s="59">
        <f t="shared" si="63"/>
        <v>41780.5</v>
      </c>
      <c r="H750" s="59">
        <v>41779.513888888891</v>
      </c>
      <c r="I750" s="8">
        <v>41779.645833333336</v>
      </c>
      <c r="J750" s="8" t="str">
        <f t="shared" ca="1" si="66"/>
        <v>Resuelto a Tiempo</v>
      </c>
      <c r="K750" t="s">
        <v>1138</v>
      </c>
    </row>
    <row r="751" spans="1:11" x14ac:dyDescent="0.25">
      <c r="A751" s="7" t="s">
        <v>1553</v>
      </c>
      <c r="B751" s="7" t="s">
        <v>1726</v>
      </c>
      <c r="C751" s="8">
        <v>41779.583333333336</v>
      </c>
      <c r="D751" s="32" t="s">
        <v>10</v>
      </c>
      <c r="E751" s="32" t="s">
        <v>52</v>
      </c>
      <c r="F751" s="32">
        <f>VLOOKUP(E751&amp;WEEKDAY(C751,2),Hoja3!A:B,2,FALSE)*24</f>
        <v>72</v>
      </c>
      <c r="G751" s="59">
        <f t="shared" si="63"/>
        <v>41782.583333333336</v>
      </c>
      <c r="H751" s="59">
        <v>41779.583333333336</v>
      </c>
      <c r="I751" s="8">
        <v>41782.5</v>
      </c>
      <c r="J751" s="8" t="str">
        <f t="shared" ca="1" si="66"/>
        <v>Resuelto a Tiempo</v>
      </c>
      <c r="K751" t="s">
        <v>1138</v>
      </c>
    </row>
    <row r="752" spans="1:11" x14ac:dyDescent="0.25">
      <c r="A752" s="7" t="s">
        <v>1554</v>
      </c>
      <c r="B752" s="7" t="s">
        <v>1726</v>
      </c>
      <c r="C752" s="8">
        <v>41780.333333333336</v>
      </c>
      <c r="D752" s="32" t="s">
        <v>10</v>
      </c>
      <c r="E752" s="32" t="s">
        <v>52</v>
      </c>
      <c r="F752" s="32">
        <f>VLOOKUP(E752&amp;WEEKDAY(C752,2),Hoja3!A:B,2,FALSE)*24</f>
        <v>120</v>
      </c>
      <c r="G752" s="59">
        <f t="shared" si="63"/>
        <v>41785.333333333336</v>
      </c>
      <c r="H752" s="59">
        <v>41780.333333333336</v>
      </c>
      <c r="I752" s="8">
        <v>41780.590277777781</v>
      </c>
      <c r="J752" s="8" t="str">
        <f t="shared" ca="1" si="66"/>
        <v>Resuelto a Tiempo</v>
      </c>
      <c r="K752" t="s">
        <v>1141</v>
      </c>
    </row>
    <row r="753" spans="1:11" x14ac:dyDescent="0.25">
      <c r="A753" s="7" t="s">
        <v>1555</v>
      </c>
      <c r="B753" s="7" t="s">
        <v>1726</v>
      </c>
      <c r="C753" s="8">
        <v>41780.333333333336</v>
      </c>
      <c r="D753" s="32" t="s">
        <v>10</v>
      </c>
      <c r="E753" s="32" t="s">
        <v>52</v>
      </c>
      <c r="F753" s="32">
        <f>VLOOKUP(E753&amp;WEEKDAY(C753,2),Hoja3!A:B,2,FALSE)*24</f>
        <v>120</v>
      </c>
      <c r="G753" s="59">
        <f t="shared" si="63"/>
        <v>41785.333333333336</v>
      </c>
      <c r="H753" s="59">
        <v>41780.333333333336</v>
      </c>
      <c r="I753" s="8">
        <v>41781.583333333336</v>
      </c>
      <c r="J753" s="8" t="str">
        <f t="shared" ca="1" si="66"/>
        <v>Resuelto a Tiempo</v>
      </c>
      <c r="K753" t="s">
        <v>1734</v>
      </c>
    </row>
    <row r="754" spans="1:11" x14ac:dyDescent="0.25">
      <c r="A754" s="7" t="s">
        <v>1556</v>
      </c>
      <c r="B754" s="7" t="s">
        <v>1726</v>
      </c>
      <c r="C754" s="8">
        <v>41780.416666666664</v>
      </c>
      <c r="D754" s="32" t="s">
        <v>10</v>
      </c>
      <c r="E754" s="32" t="s">
        <v>10</v>
      </c>
      <c r="F754" s="32">
        <f>VLOOKUP(E754&amp;WEEKDAY(C754,2),Hoja3!A:B,2,FALSE)*24</f>
        <v>24</v>
      </c>
      <c r="G754" s="59">
        <f t="shared" si="63"/>
        <v>41781.416666666664</v>
      </c>
      <c r="H754" s="59">
        <v>41780.416666666664</v>
      </c>
      <c r="I754" s="8">
        <v>41780.583333333336</v>
      </c>
      <c r="J754" s="8" t="str">
        <f t="shared" ca="1" si="66"/>
        <v>Resuelto a Tiempo</v>
      </c>
      <c r="K754" t="s">
        <v>1138</v>
      </c>
    </row>
    <row r="755" spans="1:11" x14ac:dyDescent="0.25">
      <c r="A755" s="3" t="s">
        <v>1589</v>
      </c>
      <c r="B755" s="7" t="s">
        <v>1726</v>
      </c>
      <c r="C755" s="4">
        <v>41795.583333333336</v>
      </c>
      <c r="D755" s="35" t="s">
        <v>52</v>
      </c>
      <c r="E755" s="35" t="s">
        <v>52</v>
      </c>
      <c r="F755" s="35">
        <f>VLOOKUP(E755&amp;WEEKDAY(C755,2),Hoja3!A:B,2,FALSE)*24</f>
        <v>120</v>
      </c>
      <c r="G755" s="63">
        <f t="shared" si="63"/>
        <v>41800.583333333336</v>
      </c>
      <c r="H755" s="63">
        <v>41795.583333333336</v>
      </c>
      <c r="I755" s="4">
        <v>41803.572916666664</v>
      </c>
      <c r="J755" s="4" t="s">
        <v>975</v>
      </c>
      <c r="K755" t="s">
        <v>1138</v>
      </c>
    </row>
    <row r="756" spans="1:11" x14ac:dyDescent="0.25">
      <c r="A756" s="7" t="s">
        <v>1557</v>
      </c>
      <c r="B756" s="7" t="s">
        <v>1726</v>
      </c>
      <c r="C756" s="8">
        <v>41780.708333333336</v>
      </c>
      <c r="D756" s="32" t="s">
        <v>513</v>
      </c>
      <c r="E756" s="32" t="s">
        <v>513</v>
      </c>
      <c r="F756" s="32">
        <v>385</v>
      </c>
      <c r="G756" s="59">
        <f t="shared" si="63"/>
        <v>41796.75</v>
      </c>
      <c r="H756" s="59">
        <v>41780.833333333336</v>
      </c>
      <c r="I756" s="8">
        <v>41796.472222222219</v>
      </c>
      <c r="J756" s="8" t="str">
        <f ca="1">IF(I756="",IF(NOW()&gt;G756,"Retrasado","Pendiente"),IF(I756&lt;G756,"Resuelto a Tiempo","Resuelto NO a Tiempo"))</f>
        <v>Resuelto a Tiempo</v>
      </c>
      <c r="K756" t="s">
        <v>1141</v>
      </c>
    </row>
    <row r="757" spans="1:11" x14ac:dyDescent="0.25">
      <c r="A757" s="7" t="s">
        <v>1558</v>
      </c>
      <c r="B757" s="7" t="s">
        <v>1726</v>
      </c>
      <c r="C757" s="8">
        <v>41780.833333333336</v>
      </c>
      <c r="D757" s="32" t="s">
        <v>10</v>
      </c>
      <c r="E757" s="32" t="s">
        <v>52</v>
      </c>
      <c r="F757" s="32">
        <f>VLOOKUP(E757&amp;WEEKDAY(C757,2),Hoja3!A:B,2,FALSE)*24</f>
        <v>120</v>
      </c>
      <c r="G757" s="59">
        <f t="shared" si="63"/>
        <v>41785.833333333336</v>
      </c>
      <c r="H757" s="59">
        <v>41780.833333333336</v>
      </c>
      <c r="I757" s="8">
        <v>41782.65347222222</v>
      </c>
      <c r="J757" s="8" t="str">
        <f ca="1">IF(I757="",IF(NOW()&gt;G757,"Retrasado","Pendiente"),IF(I757&lt;G757,"Resuelto a Tiempo","Resuelto NO a Tiempo"))</f>
        <v>Resuelto a Tiempo</v>
      </c>
      <c r="K757" t="s">
        <v>1756</v>
      </c>
    </row>
    <row r="758" spans="1:11" x14ac:dyDescent="0.25">
      <c r="A758" s="7" t="s">
        <v>1559</v>
      </c>
      <c r="B758" s="7" t="s">
        <v>1726</v>
      </c>
      <c r="C758" s="8">
        <v>41781.458333333336</v>
      </c>
      <c r="D758" s="32" t="s">
        <v>52</v>
      </c>
      <c r="E758" s="32" t="s">
        <v>52</v>
      </c>
      <c r="F758" s="32">
        <f>VLOOKUP(E758&amp;WEEKDAY(C758,2),Hoja3!A:B,2,FALSE)*24</f>
        <v>120</v>
      </c>
      <c r="G758" s="59">
        <f t="shared" si="63"/>
        <v>41786.458333333336</v>
      </c>
      <c r="H758" s="59">
        <v>41781.458333333336</v>
      </c>
      <c r="I758" s="8">
        <v>41785.416666666664</v>
      </c>
      <c r="J758" s="8" t="str">
        <f ca="1">IF(I758="",IF(NOW()&gt;G758,"Retrasado","Pendiente"),IF(I758&lt;G758,"Resuelto a Tiempo","Resuelto NO a Tiempo"))</f>
        <v>Resuelto a Tiempo</v>
      </c>
      <c r="K758" t="s">
        <v>1757</v>
      </c>
    </row>
    <row r="759" spans="1:11" x14ac:dyDescent="0.25">
      <c r="A759" s="7" t="s">
        <v>1560</v>
      </c>
      <c r="B759" s="7" t="s">
        <v>1726</v>
      </c>
      <c r="C759" s="8">
        <v>41781.694444444445</v>
      </c>
      <c r="D759" s="32" t="s">
        <v>15</v>
      </c>
      <c r="E759" s="32" t="s">
        <v>15</v>
      </c>
      <c r="F759" s="32">
        <f>VLOOKUP(E759&amp;WEEKDAY(C759,2),Hoja3!A:B,2,FALSE)*24</f>
        <v>4</v>
      </c>
      <c r="G759" s="59">
        <f t="shared" si="63"/>
        <v>41781.861111111109</v>
      </c>
      <c r="H759" s="59">
        <v>41781.701388888891</v>
      </c>
      <c r="I759" s="8">
        <v>41781.722222222219</v>
      </c>
      <c r="J759" s="8" t="str">
        <f ca="1">IF(I759="",IF(NOW()&gt;G759,"Retrasado","Pendiente"),IF(I759&lt;G759,"Resuelto a Tiempo","Resuelto NO a Tiempo"))</f>
        <v>Resuelto a Tiempo</v>
      </c>
      <c r="K759" t="s">
        <v>1138</v>
      </c>
    </row>
    <row r="760" spans="1:11" x14ac:dyDescent="0.25">
      <c r="A760" s="7" t="s">
        <v>1561</v>
      </c>
      <c r="B760" s="7" t="s">
        <v>1726</v>
      </c>
      <c r="C760" s="8">
        <v>41782.416666666664</v>
      </c>
      <c r="D760" s="32" t="s">
        <v>10</v>
      </c>
      <c r="E760" s="32" t="s">
        <v>10</v>
      </c>
      <c r="F760" s="32">
        <f>VLOOKUP(E760&amp;WEEKDAY(C760,2),Hoja3!A:B,2,FALSE)*24</f>
        <v>24</v>
      </c>
      <c r="G760" s="59">
        <f t="shared" si="63"/>
        <v>41783.416666666664</v>
      </c>
      <c r="H760" s="59">
        <v>41782.416666666664</v>
      </c>
      <c r="I760" s="8">
        <v>41782.694444444445</v>
      </c>
      <c r="J760" s="8" t="str">
        <f ca="1">IF(I760="",IF(NOW()&gt;G760,"Retrasado","Pendiente"),IF(I760&lt;G760,"Resuelto a Tiempo","Resuelto NO a Tiempo"))</f>
        <v>Resuelto a Tiempo</v>
      </c>
      <c r="K760" t="s">
        <v>1138</v>
      </c>
    </row>
    <row r="761" spans="1:11" x14ac:dyDescent="0.25">
      <c r="A761" s="3" t="s">
        <v>1562</v>
      </c>
      <c r="B761" s="7" t="s">
        <v>1726</v>
      </c>
      <c r="C761" s="4">
        <v>41782.583333333336</v>
      </c>
      <c r="D761" s="35" t="s">
        <v>10</v>
      </c>
      <c r="E761" s="35" t="s">
        <v>10</v>
      </c>
      <c r="F761" s="35">
        <f>VLOOKUP(E761&amp;WEEKDAY(C761,2),Hoja3!A:B,2,FALSE)*24</f>
        <v>24</v>
      </c>
      <c r="G761" s="63">
        <f t="shared" si="63"/>
        <v>41783.583333333336</v>
      </c>
      <c r="H761" s="63">
        <v>41752.625</v>
      </c>
      <c r="I761" s="4">
        <v>41788.854166666664</v>
      </c>
      <c r="J761" s="4" t="s">
        <v>1149</v>
      </c>
      <c r="K761" t="s">
        <v>1752</v>
      </c>
    </row>
    <row r="762" spans="1:11" x14ac:dyDescent="0.25">
      <c r="A762" s="7" t="s">
        <v>1563</v>
      </c>
      <c r="B762" s="7" t="s">
        <v>1726</v>
      </c>
      <c r="C762" s="8">
        <v>41783.416666666664</v>
      </c>
      <c r="D762" s="32" t="s">
        <v>10</v>
      </c>
      <c r="E762" s="32" t="s">
        <v>52</v>
      </c>
      <c r="F762" s="32">
        <f>VLOOKUP(E762&amp;WEEKDAY(C762,2),Hoja3!A:B,2,FALSE)*24</f>
        <v>120</v>
      </c>
      <c r="G762" s="59">
        <f t="shared" si="63"/>
        <v>41788.416666666664</v>
      </c>
      <c r="H762" s="59">
        <v>41785.333333333336</v>
      </c>
      <c r="I762" s="8">
        <v>41786.427083333336</v>
      </c>
      <c r="J762" s="8" t="str">
        <f ca="1">IF(I762="",IF(NOW()&gt;G762,"Retrasado","Pendiente"),IF(I762&lt;G762,"Resuelto a Tiempo","Resuelto NO a Tiempo"))</f>
        <v>Resuelto a Tiempo</v>
      </c>
      <c r="K762" t="s">
        <v>1141</v>
      </c>
    </row>
    <row r="763" spans="1:11" x14ac:dyDescent="0.25">
      <c r="A763" s="7" t="s">
        <v>1564</v>
      </c>
      <c r="B763" s="7" t="s">
        <v>1726</v>
      </c>
      <c r="C763" s="8">
        <v>41785.583333333336</v>
      </c>
      <c r="D763" s="32" t="s">
        <v>52</v>
      </c>
      <c r="E763" s="32" t="s">
        <v>52</v>
      </c>
      <c r="F763" s="32">
        <f>VLOOKUP(E763&amp;WEEKDAY(C763,2),Hoja3!A:B,2,FALSE)*24</f>
        <v>72</v>
      </c>
      <c r="G763" s="59">
        <f t="shared" si="63"/>
        <v>41788.583333333336</v>
      </c>
      <c r="H763" s="59">
        <v>41785.583333333336</v>
      </c>
      <c r="I763" s="8">
        <v>41788.375</v>
      </c>
      <c r="J763" s="8" t="str">
        <f ca="1">IF(I763="",IF(NOW()&gt;G763,"Retrasado","Pendiente"),IF(I763&lt;G763,"Resuelto a Tiempo","Resuelto NO a Tiempo"))</f>
        <v>Resuelto a Tiempo</v>
      </c>
      <c r="K763" t="s">
        <v>1758</v>
      </c>
    </row>
    <row r="764" spans="1:11" x14ac:dyDescent="0.25">
      <c r="A764" s="7" t="s">
        <v>1565</v>
      </c>
      <c r="B764" s="7" t="s">
        <v>1726</v>
      </c>
      <c r="C764" s="8">
        <v>41786.541666666664</v>
      </c>
      <c r="D764" s="32" t="s">
        <v>10</v>
      </c>
      <c r="E764" s="32" t="s">
        <v>10</v>
      </c>
      <c r="F764" s="32">
        <f>VLOOKUP(E764&amp;WEEKDAY(C764,2),Hoja3!A:B,2,FALSE)*24</f>
        <v>24</v>
      </c>
      <c r="G764" s="59">
        <f t="shared" si="63"/>
        <v>41787.541666666664</v>
      </c>
      <c r="H764" s="59">
        <v>41786.541666666664</v>
      </c>
      <c r="I764" s="8">
        <v>41786.708333333336</v>
      </c>
      <c r="J764" s="8" t="str">
        <f ca="1">IF(I764="",IF(NOW()&gt;G764,"Retrasado","Pendiente"),IF(I764&lt;G764,"Resuelto a Tiempo","Resuelto NO a Tiempo"))</f>
        <v>Resuelto a Tiempo</v>
      </c>
      <c r="K764" t="s">
        <v>1140</v>
      </c>
    </row>
    <row r="765" spans="1:11" x14ac:dyDescent="0.25">
      <c r="A765" s="3" t="s">
        <v>1566</v>
      </c>
      <c r="B765" s="7" t="s">
        <v>1726</v>
      </c>
      <c r="C765" s="4">
        <v>41786.604166666664</v>
      </c>
      <c r="D765" s="35" t="s">
        <v>10</v>
      </c>
      <c r="E765" s="35" t="s">
        <v>10</v>
      </c>
      <c r="F765" s="35">
        <f>VLOOKUP(E765&amp;WEEKDAY(C765,2),Hoja3!A:B,2,FALSE)*24</f>
        <v>24</v>
      </c>
      <c r="G765" s="63">
        <f t="shared" si="63"/>
        <v>41787.604166666664</v>
      </c>
      <c r="H765" s="63">
        <v>41786.583333333336</v>
      </c>
      <c r="I765" s="4">
        <v>41799.958333333336</v>
      </c>
      <c r="J765" s="4" t="s">
        <v>1113</v>
      </c>
      <c r="K765" t="s">
        <v>1139</v>
      </c>
    </row>
    <row r="766" spans="1:11" x14ac:dyDescent="0.25">
      <c r="A766" s="7" t="s">
        <v>1567</v>
      </c>
      <c r="B766" s="7" t="s">
        <v>1726</v>
      </c>
      <c r="C766" s="8">
        <v>41787.4375</v>
      </c>
      <c r="D766" s="32" t="s">
        <v>513</v>
      </c>
      <c r="E766" s="32" t="s">
        <v>513</v>
      </c>
      <c r="F766" s="32">
        <v>360</v>
      </c>
      <c r="G766" s="59">
        <f t="shared" si="63"/>
        <v>41802.4375</v>
      </c>
      <c r="H766" s="59">
        <v>41787.4375</v>
      </c>
      <c r="I766" s="8">
        <v>41787.576388888891</v>
      </c>
      <c r="J766" s="8" t="str">
        <f ca="1">IF(I766="",IF(NOW()&gt;G766,"Retrasado","Pendiente"),IF(I766&lt;G766,"Resuelto a Tiempo","Resuelto NO a Tiempo"))</f>
        <v>Resuelto a Tiempo</v>
      </c>
      <c r="K766" t="s">
        <v>1752</v>
      </c>
    </row>
    <row r="767" spans="1:11" x14ac:dyDescent="0.25">
      <c r="A767" s="3" t="s">
        <v>1568</v>
      </c>
      <c r="B767" s="7" t="s">
        <v>1726</v>
      </c>
      <c r="C767" s="4">
        <v>41787.479166666664</v>
      </c>
      <c r="D767" s="35" t="s">
        <v>10</v>
      </c>
      <c r="E767" s="35" t="s">
        <v>52</v>
      </c>
      <c r="F767" s="35">
        <f>VLOOKUP(E767&amp;WEEKDAY(C767,2),Hoja3!A:B,2,FALSE)*24</f>
        <v>120</v>
      </c>
      <c r="G767" s="63">
        <f t="shared" si="63"/>
        <v>41792.479166666664</v>
      </c>
      <c r="H767" s="63">
        <v>41787.479166666664</v>
      </c>
      <c r="I767" s="4">
        <v>41793.444444444445</v>
      </c>
      <c r="J767" s="4" t="s">
        <v>1113</v>
      </c>
      <c r="K767" t="s">
        <v>1734</v>
      </c>
    </row>
    <row r="768" spans="1:11" x14ac:dyDescent="0.25">
      <c r="A768" s="7" t="s">
        <v>1569</v>
      </c>
      <c r="B768" s="7" t="s">
        <v>1726</v>
      </c>
      <c r="C768" s="8">
        <v>41787.625</v>
      </c>
      <c r="D768" s="32" t="s">
        <v>10</v>
      </c>
      <c r="E768" s="32" t="s">
        <v>52</v>
      </c>
      <c r="F768" s="32">
        <f>VLOOKUP(E768&amp;WEEKDAY(C768,2),Hoja3!A:B,2,FALSE)*24</f>
        <v>120</v>
      </c>
      <c r="G768" s="59">
        <f t="shared" ref="G768:G831" si="67">C768+F768/24</f>
        <v>41792.625</v>
      </c>
      <c r="H768" s="59">
        <v>41787.625</v>
      </c>
      <c r="I768" s="8">
        <v>41788.375</v>
      </c>
      <c r="J768" s="8" t="str">
        <f ca="1">IF(I768="",IF(NOW()&gt;G768,"Retrasado","Pendiente"),IF(I768&lt;G768,"Resuelto a Tiempo","Resuelto NO a Tiempo"))</f>
        <v>Resuelto a Tiempo</v>
      </c>
      <c r="K768" t="s">
        <v>1757</v>
      </c>
    </row>
    <row r="769" spans="1:11" x14ac:dyDescent="0.25">
      <c r="A769" s="7" t="s">
        <v>1570</v>
      </c>
      <c r="B769" s="7" t="s">
        <v>1726</v>
      </c>
      <c r="C769" s="8">
        <v>41788.604166666664</v>
      </c>
      <c r="D769" s="32" t="s">
        <v>52</v>
      </c>
      <c r="E769" s="32" t="s">
        <v>52</v>
      </c>
      <c r="F769" s="32">
        <f>VLOOKUP(E769&amp;WEEKDAY(C769,2),Hoja3!A:B,2,FALSE)*24</f>
        <v>120</v>
      </c>
      <c r="G769" s="59">
        <f t="shared" si="67"/>
        <v>41793.604166666664</v>
      </c>
      <c r="H769" s="59">
        <v>41788.604166666664</v>
      </c>
      <c r="I769" s="8">
        <v>41789.416666666664</v>
      </c>
      <c r="J769" s="8" t="str">
        <f ca="1">IF(I769="",IF(NOW()&gt;G769,"Retrasado","Pendiente"),IF(I769&lt;G769,"Resuelto a Tiempo","Resuelto NO a Tiempo"))</f>
        <v>Resuelto a Tiempo</v>
      </c>
      <c r="K769" t="s">
        <v>1729</v>
      </c>
    </row>
    <row r="770" spans="1:11" x14ac:dyDescent="0.25">
      <c r="A770" s="7" t="s">
        <v>1572</v>
      </c>
      <c r="B770" s="7" t="s">
        <v>1726</v>
      </c>
      <c r="C770" s="8">
        <v>41789.375</v>
      </c>
      <c r="D770" s="32" t="s">
        <v>513</v>
      </c>
      <c r="E770" s="32" t="s">
        <v>513</v>
      </c>
      <c r="F770" s="32">
        <f>VLOOKUP(E770&amp;WEEKDAY(C770,2),Hoja3!A:B,2,FALSE)*24</f>
        <v>1056</v>
      </c>
      <c r="G770" s="59">
        <f t="shared" si="67"/>
        <v>41833.375</v>
      </c>
      <c r="H770" s="59">
        <v>41789.375</v>
      </c>
      <c r="I770" s="8">
        <v>41792.652777777781</v>
      </c>
      <c r="J770" s="8" t="str">
        <f ca="1">IF(I770="",IF(NOW()&gt;G770,"Retrasado","Pendiente"),IF(I770&lt;G770,"Resuelto a Tiempo","Resuelto NO a Tiempo"))</f>
        <v>Resuelto a Tiempo</v>
      </c>
      <c r="K770" t="s">
        <v>1140</v>
      </c>
    </row>
    <row r="771" spans="1:11" x14ac:dyDescent="0.25">
      <c r="A771" s="7" t="s">
        <v>1571</v>
      </c>
      <c r="B771" s="7" t="s">
        <v>1726</v>
      </c>
      <c r="C771" s="8">
        <v>41788.833333333336</v>
      </c>
      <c r="D771" s="32" t="s">
        <v>10</v>
      </c>
      <c r="E771" s="32" t="s">
        <v>10</v>
      </c>
      <c r="F771" s="32">
        <f>VLOOKUP(E771&amp;WEEKDAY(C771,2),Hoja3!A:B,2,FALSE)*24</f>
        <v>24</v>
      </c>
      <c r="G771" s="59">
        <f t="shared" si="67"/>
        <v>41789.833333333336</v>
      </c>
      <c r="H771" s="59">
        <v>41788.979166666664</v>
      </c>
      <c r="I771" s="8">
        <v>41789.409722222219</v>
      </c>
      <c r="J771" s="8" t="str">
        <f ca="1">IF(I771="",IF(NOW()&gt;G771,"Retrasado","Pendiente"),IF(I771&lt;G771,"Resuelto a Tiempo","Resuelto NO a Tiempo"))</f>
        <v>Resuelto a Tiempo</v>
      </c>
      <c r="K771" t="s">
        <v>1734</v>
      </c>
    </row>
    <row r="772" spans="1:11" x14ac:dyDescent="0.25">
      <c r="A772" s="7" t="s">
        <v>1573</v>
      </c>
      <c r="B772" s="7" t="s">
        <v>1726</v>
      </c>
      <c r="C772" s="8">
        <v>41792.645833333336</v>
      </c>
      <c r="D772" s="32" t="s">
        <v>10</v>
      </c>
      <c r="E772" s="32" t="s">
        <v>52</v>
      </c>
      <c r="F772" s="32">
        <f>VLOOKUP(E772&amp;WEEKDAY(C772,2),Hoja3!A:B,2,FALSE)*24</f>
        <v>72</v>
      </c>
      <c r="G772" s="59">
        <f t="shared" si="67"/>
        <v>41795.645833333336</v>
      </c>
      <c r="H772" s="59">
        <v>41792.666666666664</v>
      </c>
      <c r="I772" s="8">
        <v>41762.4375</v>
      </c>
      <c r="J772" s="8" t="str">
        <f ca="1">IF(I772="",IF(NOW()&gt;G772,"Retrasado","Pendiente"),IF(I772&lt;G772,"Resuelto a Tiempo","Resuelto NO a Tiempo"))</f>
        <v>Resuelto a Tiempo</v>
      </c>
      <c r="K772" t="s">
        <v>1732</v>
      </c>
    </row>
    <row r="773" spans="1:11" x14ac:dyDescent="0.25">
      <c r="A773" s="3" t="s">
        <v>1574</v>
      </c>
      <c r="B773" s="7" t="s">
        <v>1726</v>
      </c>
      <c r="C773" s="4">
        <v>41792.708333333336</v>
      </c>
      <c r="D773" s="35" t="s">
        <v>15</v>
      </c>
      <c r="E773" s="35" t="s">
        <v>10</v>
      </c>
      <c r="F773" s="35">
        <f>VLOOKUP(E773&amp;WEEKDAY(C773,2),Hoja3!A:B,2,FALSE)*24</f>
        <v>24</v>
      </c>
      <c r="G773" s="63">
        <f t="shared" si="67"/>
        <v>41793.708333333336</v>
      </c>
      <c r="H773" s="63">
        <v>41792.708333333336</v>
      </c>
      <c r="I773" s="4">
        <v>41793.416666666664</v>
      </c>
      <c r="J773" s="4" t="s">
        <v>1113</v>
      </c>
      <c r="K773" t="s">
        <v>1729</v>
      </c>
    </row>
    <row r="774" spans="1:11" x14ac:dyDescent="0.25">
      <c r="A774" s="7" t="s">
        <v>1575</v>
      </c>
      <c r="B774" s="7" t="s">
        <v>1726</v>
      </c>
      <c r="C774" s="8">
        <v>41793.333333333336</v>
      </c>
      <c r="D774" s="32" t="s">
        <v>10</v>
      </c>
      <c r="E774" s="32" t="s">
        <v>52</v>
      </c>
      <c r="F774" s="32">
        <f>VLOOKUP(E774&amp;WEEKDAY(C774,2),Hoja3!A:B,2,FALSE)*24</f>
        <v>72</v>
      </c>
      <c r="G774" s="59">
        <f t="shared" si="67"/>
        <v>41796.333333333336</v>
      </c>
      <c r="H774" s="59">
        <v>41793.333333333336</v>
      </c>
      <c r="I774" s="8">
        <v>41795.916666666664</v>
      </c>
      <c r="J774" s="8" t="str">
        <f ca="1">IF(I774="",IF(NOW()&gt;G774,"Retrasado","Pendiente"),IF(I774&lt;G774,"Resuelto a Tiempo","Resuelto NO a Tiempo"))</f>
        <v>Resuelto a Tiempo</v>
      </c>
      <c r="K774" t="s">
        <v>1140</v>
      </c>
    </row>
    <row r="775" spans="1:11" x14ac:dyDescent="0.25">
      <c r="A775" s="7" t="s">
        <v>1576</v>
      </c>
      <c r="B775" s="7" t="s">
        <v>1726</v>
      </c>
      <c r="C775" s="8">
        <v>41793.416666666664</v>
      </c>
      <c r="D775" s="32" t="s">
        <v>10</v>
      </c>
      <c r="E775" s="32" t="s">
        <v>10</v>
      </c>
      <c r="F775" s="32">
        <f>VLOOKUP(E775&amp;WEEKDAY(C775,2),Hoja3!A:B,2,FALSE)*24</f>
        <v>24</v>
      </c>
      <c r="G775" s="59">
        <f t="shared" si="67"/>
        <v>41794.416666666664</v>
      </c>
      <c r="H775" s="59">
        <v>41793.416666666664</v>
      </c>
      <c r="I775" s="8">
        <v>41793.694444444445</v>
      </c>
      <c r="J775" s="8" t="str">
        <f ca="1">IF(I775="",IF(NOW()&gt;G775,"Retrasado","Pendiente"),IF(I775&lt;G775,"Resuelto a Tiempo","Resuelto NO a Tiempo"))</f>
        <v>Resuelto a Tiempo</v>
      </c>
      <c r="K775" t="s">
        <v>1140</v>
      </c>
    </row>
    <row r="776" spans="1:11" x14ac:dyDescent="0.25">
      <c r="A776" s="7" t="s">
        <v>1577</v>
      </c>
      <c r="B776" s="7" t="s">
        <v>1726</v>
      </c>
      <c r="C776" s="8">
        <v>41793.458333333336</v>
      </c>
      <c r="D776" s="32" t="s">
        <v>15</v>
      </c>
      <c r="E776" s="32" t="s">
        <v>52</v>
      </c>
      <c r="F776" s="32">
        <f>VLOOKUP(E776&amp;WEEKDAY(C776,2),Hoja3!A:B,2,FALSE)*24</f>
        <v>72</v>
      </c>
      <c r="G776" s="59">
        <f t="shared" si="67"/>
        <v>41796.458333333336</v>
      </c>
      <c r="H776" s="59">
        <v>41793.458333333336</v>
      </c>
      <c r="I776" s="8">
        <v>41796.388888888891</v>
      </c>
      <c r="J776" s="8" t="str">
        <f ca="1">IF(I776="",IF(NOW()&gt;G776,"Retrasado","Pendiente"),IF(I776&lt;G776,"Resuelto a Tiempo","Resuelto NO a Tiempo"))</f>
        <v>Resuelto a Tiempo</v>
      </c>
      <c r="K776" t="s">
        <v>1759</v>
      </c>
    </row>
    <row r="777" spans="1:11" x14ac:dyDescent="0.25">
      <c r="A777" s="60" t="s">
        <v>1578</v>
      </c>
      <c r="B777" s="7" t="s">
        <v>1726</v>
      </c>
      <c r="C777" s="61">
        <v>41793.597222222219</v>
      </c>
      <c r="D777" s="62" t="s">
        <v>15</v>
      </c>
      <c r="E777" s="62" t="s">
        <v>52</v>
      </c>
      <c r="F777" s="62">
        <f>VLOOKUP(E777&amp;WEEKDAY(C777,2),Hoja3!A:B,2,FALSE)*24</f>
        <v>72</v>
      </c>
      <c r="G777" s="70">
        <f t="shared" si="67"/>
        <v>41796.597222222219</v>
      </c>
      <c r="H777" s="70">
        <v>41793.600694444445</v>
      </c>
      <c r="I777" s="61">
        <v>41793.6875</v>
      </c>
      <c r="J777" s="61" t="str">
        <f ca="1">IF(I777="",IF(NOW()&gt;G777,"Retrasado","Pendiente"),IF(I777&lt;G777,"Resuelto a Tiempo","Resuelto NO a Tiempo"))</f>
        <v>Resuelto a Tiempo</v>
      </c>
      <c r="K777" t="s">
        <v>1140</v>
      </c>
    </row>
    <row r="778" spans="1:11" x14ac:dyDescent="0.25">
      <c r="A778" s="3" t="s">
        <v>1579</v>
      </c>
      <c r="B778" s="7" t="s">
        <v>1726</v>
      </c>
      <c r="C778" s="4">
        <v>41793.645833333336</v>
      </c>
      <c r="D778" s="35" t="s">
        <v>10</v>
      </c>
      <c r="E778" s="35" t="s">
        <v>10</v>
      </c>
      <c r="F778" s="35">
        <f>VLOOKUP(E778&amp;WEEKDAY(C778,2),Hoja3!A:B,2,FALSE)*24</f>
        <v>24</v>
      </c>
      <c r="G778" s="63">
        <f t="shared" si="67"/>
        <v>41794.645833333336</v>
      </c>
      <c r="H778" s="63">
        <v>41793.645833333336</v>
      </c>
      <c r="I778" s="4">
        <v>41802.5625</v>
      </c>
      <c r="J778" s="4" t="s">
        <v>1149</v>
      </c>
      <c r="K778" t="s">
        <v>1739</v>
      </c>
    </row>
    <row r="779" spans="1:11" x14ac:dyDescent="0.25">
      <c r="A779" s="3" t="s">
        <v>1580</v>
      </c>
      <c r="B779" s="7" t="s">
        <v>1726</v>
      </c>
      <c r="C779" s="4">
        <v>41793.701388888891</v>
      </c>
      <c r="D779" s="35" t="s">
        <v>10</v>
      </c>
      <c r="E779" s="35" t="s">
        <v>52</v>
      </c>
      <c r="F779" s="35">
        <f>VLOOKUP(E779&amp;WEEKDAY(C779,2),Hoja3!A:B,2,FALSE)*24</f>
        <v>72</v>
      </c>
      <c r="G779" s="63">
        <f t="shared" si="67"/>
        <v>41796.701388888891</v>
      </c>
      <c r="H779" s="63">
        <v>41793.701388888891</v>
      </c>
      <c r="I779" s="4">
        <v>41803.416666666664</v>
      </c>
      <c r="J779" s="4" t="s">
        <v>1113</v>
      </c>
      <c r="K779" t="s">
        <v>1138</v>
      </c>
    </row>
    <row r="780" spans="1:11" x14ac:dyDescent="0.25">
      <c r="A780" s="7" t="s">
        <v>1581</v>
      </c>
      <c r="B780" s="7" t="s">
        <v>1726</v>
      </c>
      <c r="C780" s="8">
        <v>41794.458333333336</v>
      </c>
      <c r="D780" s="32" t="s">
        <v>10</v>
      </c>
      <c r="E780" s="32" t="s">
        <v>10</v>
      </c>
      <c r="F780" s="32">
        <f>VLOOKUP(E780&amp;WEEKDAY(C780,2),Hoja3!A:B,2,FALSE)*24</f>
        <v>24</v>
      </c>
      <c r="G780" s="59">
        <f t="shared" si="67"/>
        <v>41795.458333333336</v>
      </c>
      <c r="H780" s="59">
        <v>41794.458333333336</v>
      </c>
      <c r="I780" s="8">
        <v>41795.395833333336</v>
      </c>
      <c r="J780" s="8" t="str">
        <f ca="1">IF(I780="",IF(NOW()&gt;G780,"Retrasado","Pendiente"),IF(I780&lt;G780,"Resuelto a Tiempo","Resuelto NO a Tiempo"))</f>
        <v>Resuelto a Tiempo</v>
      </c>
      <c r="K780" t="s">
        <v>1743</v>
      </c>
    </row>
    <row r="781" spans="1:11" x14ac:dyDescent="0.25">
      <c r="A781" s="7" t="s">
        <v>1582</v>
      </c>
      <c r="B781" s="7" t="s">
        <v>1726</v>
      </c>
      <c r="C781" s="8">
        <v>41794.520833333336</v>
      </c>
      <c r="D781" s="32" t="s">
        <v>10</v>
      </c>
      <c r="E781" s="32" t="s">
        <v>10</v>
      </c>
      <c r="F781" s="32">
        <f>VLOOKUP(E781&amp;WEEKDAY(C781,2),Hoja3!A:B,2,FALSE)*24</f>
        <v>24</v>
      </c>
      <c r="G781" s="59">
        <f t="shared" si="67"/>
        <v>41795.520833333336</v>
      </c>
      <c r="H781" s="59">
        <v>41794.520833333336</v>
      </c>
      <c r="I781" s="8">
        <v>41795.4375</v>
      </c>
      <c r="J781" s="8" t="str">
        <f ca="1">IF(I781="",IF(NOW()&gt;G781,"Retrasado","Pendiente"),IF(I781&lt;G781,"Resuelto a Tiempo","Resuelto NO a Tiempo"))</f>
        <v>Resuelto a Tiempo</v>
      </c>
      <c r="K781" t="s">
        <v>1732</v>
      </c>
    </row>
    <row r="782" spans="1:11" x14ac:dyDescent="0.25">
      <c r="A782" s="7" t="s">
        <v>1583</v>
      </c>
      <c r="B782" s="7" t="s">
        <v>1726</v>
      </c>
      <c r="C782" s="8">
        <v>41794.652777777781</v>
      </c>
      <c r="D782" s="32" t="s">
        <v>10</v>
      </c>
      <c r="E782" s="32" t="s">
        <v>425</v>
      </c>
      <c r="F782" s="32">
        <f>VLOOKUP(E782&amp;WEEKDAY(C782,2),Hoja3!A:B,2,FALSE)*24</f>
        <v>24</v>
      </c>
      <c r="G782" s="59">
        <f t="shared" si="67"/>
        <v>41795.652777777781</v>
      </c>
      <c r="H782" s="59">
        <v>41794.652777777781</v>
      </c>
      <c r="I782" s="8">
        <v>41795.625</v>
      </c>
      <c r="J782" s="8" t="str">
        <f ca="1">IF(I782="",IF(NOW()&gt;G782,"Retrasado","Pendiente"),IF(I782&lt;G782,"Resuelto a Tiempo","Resuelto NO a Tiempo"))</f>
        <v>Resuelto a Tiempo</v>
      </c>
      <c r="K782" t="s">
        <v>1138</v>
      </c>
    </row>
    <row r="783" spans="1:11" x14ac:dyDescent="0.25">
      <c r="A783" s="3" t="s">
        <v>1584</v>
      </c>
      <c r="B783" s="7" t="s">
        <v>1726</v>
      </c>
      <c r="C783" s="4">
        <v>41794.694444444445</v>
      </c>
      <c r="D783" s="35" t="s">
        <v>10</v>
      </c>
      <c r="E783" s="35" t="s">
        <v>10</v>
      </c>
      <c r="F783" s="35">
        <f>VLOOKUP(E783&amp;WEEKDAY(C783,2),Hoja3!A:B,2,FALSE)*24</f>
        <v>24</v>
      </c>
      <c r="G783" s="63">
        <f t="shared" si="67"/>
        <v>41795.694444444445</v>
      </c>
      <c r="H783" s="63">
        <v>41794.708333333336</v>
      </c>
      <c r="I783" s="4">
        <v>41800.625</v>
      </c>
      <c r="J783" s="4" t="s">
        <v>1113</v>
      </c>
      <c r="K783" t="s">
        <v>1739</v>
      </c>
    </row>
    <row r="784" spans="1:11" x14ac:dyDescent="0.25">
      <c r="A784" s="7" t="s">
        <v>1594</v>
      </c>
      <c r="B784" s="7" t="s">
        <v>1726</v>
      </c>
      <c r="C784" s="8">
        <v>41796.416666666664</v>
      </c>
      <c r="D784" s="32" t="s">
        <v>10</v>
      </c>
      <c r="E784" s="32" t="s">
        <v>52</v>
      </c>
      <c r="F784" s="32">
        <f>VLOOKUP(E784&amp;WEEKDAY(C784,2),Hoja3!A:B,2,FALSE)*24</f>
        <v>120</v>
      </c>
      <c r="G784" s="59">
        <f t="shared" si="67"/>
        <v>41801.416666666664</v>
      </c>
      <c r="H784" s="59">
        <v>41796.430555555555</v>
      </c>
      <c r="I784" s="8">
        <v>41801.375</v>
      </c>
      <c r="J784" s="8" t="str">
        <f ca="1">IF(I784="",IF(NOW()&gt;G784,"Retrasado","Pendiente"),IF(I784&lt;G784,"Resuelto a Tiempo","Resuelto NO a Tiempo"))</f>
        <v>Resuelto a Tiempo</v>
      </c>
      <c r="K784" t="s">
        <v>1760</v>
      </c>
    </row>
    <row r="785" spans="1:11" x14ac:dyDescent="0.25">
      <c r="A785" t="s">
        <v>1585</v>
      </c>
      <c r="B785" s="7" t="s">
        <v>1726</v>
      </c>
      <c r="C785" s="1">
        <v>41795.416666666664</v>
      </c>
      <c r="D785" s="31" t="s">
        <v>10</v>
      </c>
      <c r="E785" s="31" t="s">
        <v>52</v>
      </c>
      <c r="F785" s="31">
        <f>VLOOKUP(E785&amp;WEEKDAY(C785,2),Hoja3!A:B,2,FALSE)*24</f>
        <v>120</v>
      </c>
      <c r="G785" s="69">
        <f t="shared" si="67"/>
        <v>41800.416666666664</v>
      </c>
      <c r="H785" s="69">
        <v>41795.416666666664</v>
      </c>
      <c r="I785" s="69">
        <v>41795.416666666664</v>
      </c>
      <c r="J785" s="1" t="s">
        <v>938</v>
      </c>
      <c r="K785" t="s">
        <v>1761</v>
      </c>
    </row>
    <row r="786" spans="1:11" x14ac:dyDescent="0.25">
      <c r="A786" s="7" t="s">
        <v>1586</v>
      </c>
      <c r="B786" s="7" t="s">
        <v>1726</v>
      </c>
      <c r="C786" s="8">
        <v>41795.5</v>
      </c>
      <c r="D786" s="32" t="s">
        <v>52</v>
      </c>
      <c r="E786" s="32" t="s">
        <v>52</v>
      </c>
      <c r="F786" s="32">
        <f>VLOOKUP(E786&amp;WEEKDAY(C786,2),Hoja3!A:B,2,FALSE)*24</f>
        <v>120</v>
      </c>
      <c r="G786" s="59">
        <f t="shared" si="67"/>
        <v>41800.5</v>
      </c>
      <c r="H786" s="59">
        <v>41795.5</v>
      </c>
      <c r="I786" s="8">
        <v>41800.395833333336</v>
      </c>
      <c r="J786" s="8" t="str">
        <f ca="1">IF(I786="",IF(NOW()&gt;G786,"Retrasado","Pendiente"),IF(I786&lt;G786,"Resuelto a Tiempo","Resuelto NO a Tiempo"))</f>
        <v>Resuelto a Tiempo</v>
      </c>
      <c r="K786" t="s">
        <v>1138</v>
      </c>
    </row>
    <row r="787" spans="1:11" x14ac:dyDescent="0.25">
      <c r="A787" s="7" t="s">
        <v>1587</v>
      </c>
      <c r="B787" s="7" t="s">
        <v>1726</v>
      </c>
      <c r="C787" s="8">
        <v>41795.541666666664</v>
      </c>
      <c r="D787" s="32" t="s">
        <v>10</v>
      </c>
      <c r="E787" s="32" t="s">
        <v>52</v>
      </c>
      <c r="F787" s="32">
        <f>VLOOKUP(E787&amp;WEEKDAY(C787,2),Hoja3!A:B,2,FALSE)*24</f>
        <v>120</v>
      </c>
      <c r="G787" s="59">
        <f t="shared" si="67"/>
        <v>41800.541666666664</v>
      </c>
      <c r="H787" s="59">
        <v>41795.541666666664</v>
      </c>
      <c r="I787" s="8">
        <v>41796.458333333336</v>
      </c>
      <c r="J787" s="8" t="str">
        <f ca="1">IF(I787="",IF(NOW()&gt;G787,"Retrasado","Pendiente"),IF(I787&lt;G787,"Resuelto a Tiempo","Resuelto NO a Tiempo"))</f>
        <v>Resuelto a Tiempo</v>
      </c>
      <c r="K787" t="s">
        <v>1754</v>
      </c>
    </row>
    <row r="788" spans="1:11" x14ac:dyDescent="0.25">
      <c r="A788" s="3" t="s">
        <v>1588</v>
      </c>
      <c r="B788" s="7" t="s">
        <v>1726</v>
      </c>
      <c r="C788" s="4">
        <v>41795.5625</v>
      </c>
      <c r="D788" s="35" t="s">
        <v>10</v>
      </c>
      <c r="E788" s="35" t="s">
        <v>52</v>
      </c>
      <c r="F788" s="35">
        <f>VLOOKUP(E788&amp;WEEKDAY(C788,2),Hoja3!A:B,2,FALSE)*24</f>
        <v>120</v>
      </c>
      <c r="G788" s="63">
        <f t="shared" si="67"/>
        <v>41800.5625</v>
      </c>
      <c r="H788" s="63">
        <v>41795.5625</v>
      </c>
      <c r="I788" s="4">
        <v>41835.541666666664</v>
      </c>
      <c r="J788" s="4" t="s">
        <v>975</v>
      </c>
      <c r="K788" t="s">
        <v>1138</v>
      </c>
    </row>
    <row r="789" spans="1:11" x14ac:dyDescent="0.25">
      <c r="A789" s="7" t="s">
        <v>1590</v>
      </c>
      <c r="B789" s="7" t="s">
        <v>1726</v>
      </c>
      <c r="C789" s="8">
        <v>41795.666666666664</v>
      </c>
      <c r="D789" s="32" t="s">
        <v>10</v>
      </c>
      <c r="E789" s="32" t="s">
        <v>52</v>
      </c>
      <c r="F789" s="32">
        <f>VLOOKUP(E789&amp;WEEKDAY(C789,2),Hoja3!A:B,2,FALSE)*24</f>
        <v>120</v>
      </c>
      <c r="G789" s="59">
        <f t="shared" si="67"/>
        <v>41800.666666666664</v>
      </c>
      <c r="H789" s="59">
        <v>41795.666666666664</v>
      </c>
      <c r="I789" s="8">
        <v>41796.486111111109</v>
      </c>
      <c r="J789" s="8" t="str">
        <f ca="1">IF(I789="",IF(NOW()&gt;G789,"Retrasado","Pendiente"),IF(I789&lt;G789,"Resuelto a Tiempo","Resuelto NO a Tiempo"))</f>
        <v>Resuelto a Tiempo</v>
      </c>
      <c r="K789" t="s">
        <v>1732</v>
      </c>
    </row>
    <row r="790" spans="1:11" x14ac:dyDescent="0.25">
      <c r="A790" s="7" t="s">
        <v>1591</v>
      </c>
      <c r="B790" s="7" t="s">
        <v>1726</v>
      </c>
      <c r="C790" s="8">
        <v>41795.666666666664</v>
      </c>
      <c r="D790" s="32" t="s">
        <v>10</v>
      </c>
      <c r="E790" s="32" t="s">
        <v>10</v>
      </c>
      <c r="F790" s="32">
        <f>VLOOKUP(E790&amp;WEEKDAY(C790,2),Hoja3!A:B,2,FALSE)*24</f>
        <v>24</v>
      </c>
      <c r="G790" s="59">
        <f t="shared" si="67"/>
        <v>41796.666666666664</v>
      </c>
      <c r="H790" s="59">
        <v>41795.666666666664</v>
      </c>
      <c r="I790" s="8">
        <v>41796.493055555555</v>
      </c>
      <c r="J790" s="8" t="str">
        <f ca="1">IF(I790="",IF(NOW()&gt;G790,"Retrasado","Pendiente"),IF(I790&lt;G790,"Resuelto a Tiempo","Resuelto NO a Tiempo"))</f>
        <v>Resuelto a Tiempo</v>
      </c>
      <c r="K790" t="s">
        <v>1140</v>
      </c>
    </row>
    <row r="791" spans="1:11" x14ac:dyDescent="0.25">
      <c r="A791" s="3" t="s">
        <v>1592</v>
      </c>
      <c r="B791" s="7" t="s">
        <v>1726</v>
      </c>
      <c r="C791" s="4">
        <v>41795.75</v>
      </c>
      <c r="D791" s="35" t="s">
        <v>52</v>
      </c>
      <c r="E791" s="35" t="s">
        <v>52</v>
      </c>
      <c r="F791" s="35">
        <f>VLOOKUP(E791&amp;WEEKDAY(C791,2),Hoja3!A:B,2,FALSE)*24</f>
        <v>120</v>
      </c>
      <c r="G791" s="63">
        <f t="shared" si="67"/>
        <v>41800.75</v>
      </c>
      <c r="H791" s="63">
        <v>41795.75</v>
      </c>
      <c r="I791" s="4">
        <v>41799.479166666664</v>
      </c>
      <c r="J791" s="4" t="s">
        <v>1113</v>
      </c>
      <c r="K791" t="s">
        <v>1140</v>
      </c>
    </row>
    <row r="792" spans="1:11" x14ac:dyDescent="0.25">
      <c r="A792" s="7" t="s">
        <v>1593</v>
      </c>
      <c r="B792" s="7" t="s">
        <v>1726</v>
      </c>
      <c r="C792" s="8">
        <v>41796.375</v>
      </c>
      <c r="D792" s="32" t="s">
        <v>10</v>
      </c>
      <c r="E792" s="32" t="s">
        <v>52</v>
      </c>
      <c r="F792" s="32">
        <f>VLOOKUP(E792&amp;WEEKDAY(C792,2),Hoja3!A:B,2,FALSE)*24</f>
        <v>120</v>
      </c>
      <c r="G792" s="59">
        <f t="shared" si="67"/>
        <v>41801.375</v>
      </c>
      <c r="H792" s="59">
        <v>41796.375</v>
      </c>
      <c r="I792" s="8">
        <v>41801.333333333336</v>
      </c>
      <c r="J792" s="8" t="str">
        <f ca="1">IF(I792="",IF(NOW()&gt;G792,"Retrasado","Pendiente"),IF(I792&lt;G792,"Resuelto a Tiempo","Resuelto NO a Tiempo"))</f>
        <v>Resuelto a Tiempo</v>
      </c>
      <c r="K792" t="s">
        <v>1141</v>
      </c>
    </row>
    <row r="793" spans="1:11" x14ac:dyDescent="0.25">
      <c r="A793" s="7" t="s">
        <v>1595</v>
      </c>
      <c r="B793" s="7" t="s">
        <v>1726</v>
      </c>
      <c r="C793" s="8">
        <v>41796.645833333336</v>
      </c>
      <c r="D793" s="32" t="s">
        <v>10</v>
      </c>
      <c r="E793" s="32" t="s">
        <v>10</v>
      </c>
      <c r="F793" s="32">
        <f>VLOOKUP(E793&amp;WEEKDAY(C793,2),Hoja3!A:B,2,FALSE)*24</f>
        <v>24</v>
      </c>
      <c r="G793" s="59">
        <f t="shared" si="67"/>
        <v>41797.645833333336</v>
      </c>
      <c r="H793" s="59">
        <v>41796.645833333336</v>
      </c>
      <c r="I793" s="8">
        <v>41800.604166666664</v>
      </c>
      <c r="J793" s="8" t="s">
        <v>975</v>
      </c>
      <c r="K793" t="s">
        <v>1140</v>
      </c>
    </row>
    <row r="794" spans="1:11" x14ac:dyDescent="0.25">
      <c r="A794" s="7" t="s">
        <v>1596</v>
      </c>
      <c r="B794" s="7" t="s">
        <v>1726</v>
      </c>
      <c r="C794" s="8">
        <v>41796.625</v>
      </c>
      <c r="D794" s="32" t="s">
        <v>52</v>
      </c>
      <c r="E794" s="32" t="s">
        <v>52</v>
      </c>
      <c r="F794" s="32">
        <f>VLOOKUP(E794&amp;WEEKDAY(C794,2),Hoja3!A:B,2,FALSE)*24</f>
        <v>120</v>
      </c>
      <c r="G794" s="59">
        <f t="shared" si="67"/>
        <v>41801.625</v>
      </c>
      <c r="H794" s="59">
        <v>41796.625</v>
      </c>
      <c r="I794" s="8">
        <v>41801.618055555555</v>
      </c>
      <c r="J794" s="8" t="str">
        <f ca="1">IF(I794="",IF(NOW()&gt;G794,"Retrasado","Pendiente"),IF(I794&lt;G794,"Resuelto a Tiempo","Resuelto NO a Tiempo"))</f>
        <v>Resuelto a Tiempo</v>
      </c>
      <c r="K794" t="s">
        <v>1141</v>
      </c>
    </row>
    <row r="795" spans="1:11" x14ac:dyDescent="0.25">
      <c r="A795" s="7" t="s">
        <v>1597</v>
      </c>
      <c r="B795" s="7" t="s">
        <v>1726</v>
      </c>
      <c r="C795" s="8">
        <v>41796.666666666664</v>
      </c>
      <c r="D795" s="32" t="s">
        <v>10</v>
      </c>
      <c r="E795" s="32" t="s">
        <v>10</v>
      </c>
      <c r="F795" s="32">
        <f>VLOOKUP(E795&amp;WEEKDAY(C795,2),Hoja3!A:B,2,FALSE)*24</f>
        <v>24</v>
      </c>
      <c r="G795" s="59">
        <f t="shared" si="67"/>
        <v>41797.666666666664</v>
      </c>
      <c r="H795" s="59">
        <v>41796.6875</v>
      </c>
      <c r="I795" s="8">
        <v>41796.706250000003</v>
      </c>
      <c r="J795" s="8" t="str">
        <f ca="1">IF(I795="",IF(NOW()&gt;G795,"Retrasado","Pendiente"),IF(I795&lt;G795,"Resuelto a Tiempo","Resuelto NO a Tiempo"))</f>
        <v>Resuelto a Tiempo</v>
      </c>
      <c r="K795" t="s">
        <v>1757</v>
      </c>
    </row>
    <row r="796" spans="1:11" x14ac:dyDescent="0.25">
      <c r="A796" s="3" t="s">
        <v>1598</v>
      </c>
      <c r="B796" s="7" t="s">
        <v>1726</v>
      </c>
      <c r="C796" s="4">
        <v>41796.833333333336</v>
      </c>
      <c r="D796" s="35" t="s">
        <v>15</v>
      </c>
      <c r="E796" s="35" t="s">
        <v>10</v>
      </c>
      <c r="F796" s="35">
        <f>VLOOKUP(E796&amp;WEEKDAY(C796,2),Hoja3!A:B,2,FALSE)*24</f>
        <v>24</v>
      </c>
      <c r="G796" s="63">
        <f t="shared" si="67"/>
        <v>41797.833333333336</v>
      </c>
      <c r="H796" s="63">
        <v>41679.333333333336</v>
      </c>
      <c r="I796" s="4">
        <v>41800.451388888891</v>
      </c>
      <c r="J796" s="4" t="s">
        <v>975</v>
      </c>
      <c r="K796" t="s">
        <v>1761</v>
      </c>
    </row>
    <row r="797" spans="1:11" x14ac:dyDescent="0.25">
      <c r="A797" s="7" t="s">
        <v>1599</v>
      </c>
      <c r="B797" s="7" t="s">
        <v>1726</v>
      </c>
      <c r="C797" s="8">
        <v>41799.333333333336</v>
      </c>
      <c r="D797" s="32" t="s">
        <v>10</v>
      </c>
      <c r="E797" s="32" t="s">
        <v>52</v>
      </c>
      <c r="F797" s="32">
        <f>VLOOKUP(E797&amp;WEEKDAY(C797,2),Hoja3!A:B,2,FALSE)*24</f>
        <v>72</v>
      </c>
      <c r="G797" s="59">
        <f t="shared" si="67"/>
        <v>41802.333333333336</v>
      </c>
      <c r="H797" s="59">
        <v>41799.333333333336</v>
      </c>
      <c r="I797" s="8">
        <v>41800.461805555555</v>
      </c>
      <c r="J797" s="8" t="str">
        <f t="shared" ref="J797:J809" ca="1" si="68">IF(I797="",IF(NOW()&gt;G797,"Retrasado","Pendiente"),IF(I797&lt;G797,"Resuelto a Tiempo","Resuelto NO a Tiempo"))</f>
        <v>Resuelto a Tiempo</v>
      </c>
      <c r="K797" t="s">
        <v>1757</v>
      </c>
    </row>
    <row r="798" spans="1:11" x14ac:dyDescent="0.25">
      <c r="A798" s="7" t="s">
        <v>1600</v>
      </c>
      <c r="B798" s="7" t="s">
        <v>1726</v>
      </c>
      <c r="C798" s="8">
        <v>41799.333333333336</v>
      </c>
      <c r="D798" s="32" t="s">
        <v>10</v>
      </c>
      <c r="E798" s="32" t="s">
        <v>52</v>
      </c>
      <c r="F798" s="32">
        <f>VLOOKUP(E798&amp;WEEKDAY(C798,2),Hoja3!A:B,2,FALSE)*24</f>
        <v>72</v>
      </c>
      <c r="G798" s="59">
        <f t="shared" si="67"/>
        <v>41802.333333333336</v>
      </c>
      <c r="H798" s="59">
        <v>41799.333333333336</v>
      </c>
      <c r="I798" s="8">
        <v>41801.291666666664</v>
      </c>
      <c r="J798" s="8" t="str">
        <f t="shared" ca="1" si="68"/>
        <v>Resuelto a Tiempo</v>
      </c>
      <c r="K798" t="s">
        <v>1732</v>
      </c>
    </row>
    <row r="799" spans="1:11" x14ac:dyDescent="0.25">
      <c r="A799" s="7" t="s">
        <v>1601</v>
      </c>
      <c r="B799" s="7" t="s">
        <v>1726</v>
      </c>
      <c r="C799" s="8">
        <v>41799.333333333336</v>
      </c>
      <c r="D799" s="32" t="s">
        <v>10</v>
      </c>
      <c r="E799" s="32" t="s">
        <v>52</v>
      </c>
      <c r="F799" s="32">
        <f>VLOOKUP(E799&amp;WEEKDAY(C799,2),Hoja3!A:B,2,FALSE)*24</f>
        <v>72</v>
      </c>
      <c r="G799" s="59">
        <f t="shared" si="67"/>
        <v>41802.333333333336</v>
      </c>
      <c r="H799" s="59">
        <v>41799.333333333336</v>
      </c>
      <c r="I799" s="8">
        <v>41801.631944444445</v>
      </c>
      <c r="J799" s="8" t="str">
        <f t="shared" ca="1" si="68"/>
        <v>Resuelto a Tiempo</v>
      </c>
      <c r="K799" t="s">
        <v>1762</v>
      </c>
    </row>
    <row r="800" spans="1:11" x14ac:dyDescent="0.25">
      <c r="A800" s="7" t="s">
        <v>1602</v>
      </c>
      <c r="B800" s="7" t="s">
        <v>1726</v>
      </c>
      <c r="C800" s="8">
        <v>41799.388888888891</v>
      </c>
      <c r="D800" s="32" t="s">
        <v>15</v>
      </c>
      <c r="E800" s="32" t="s">
        <v>10</v>
      </c>
      <c r="F800" s="32">
        <f>VLOOKUP(E800&amp;WEEKDAY(C800,2),Hoja3!A:B,2,FALSE)*24</f>
        <v>24</v>
      </c>
      <c r="G800" s="59">
        <f t="shared" si="67"/>
        <v>41800.388888888891</v>
      </c>
      <c r="H800" s="59">
        <v>41799.395833333336</v>
      </c>
      <c r="I800" s="8">
        <v>41799.486111111109</v>
      </c>
      <c r="J800" s="8" t="str">
        <f t="shared" ca="1" si="68"/>
        <v>Resuelto a Tiempo</v>
      </c>
      <c r="K800" t="s">
        <v>1138</v>
      </c>
    </row>
    <row r="801" spans="1:11" x14ac:dyDescent="0.25">
      <c r="A801" s="7" t="s">
        <v>1603</v>
      </c>
      <c r="B801" s="7" t="s">
        <v>1726</v>
      </c>
      <c r="C801" s="8">
        <v>41799.493055555555</v>
      </c>
      <c r="D801" s="32" t="s">
        <v>52</v>
      </c>
      <c r="E801" s="32" t="s">
        <v>52</v>
      </c>
      <c r="F801" s="32">
        <f>VLOOKUP(E801&amp;WEEKDAY(C801,2),Hoja3!A:B,2,FALSE)*24</f>
        <v>72</v>
      </c>
      <c r="G801" s="59">
        <f t="shared" si="67"/>
        <v>41802.493055555555</v>
      </c>
      <c r="H801" s="59">
        <v>41799.493055555555</v>
      </c>
      <c r="I801" s="8">
        <v>41801.3125</v>
      </c>
      <c r="J801" s="8" t="str">
        <f t="shared" ca="1" si="68"/>
        <v>Resuelto a Tiempo</v>
      </c>
      <c r="K801" t="s">
        <v>1138</v>
      </c>
    </row>
    <row r="802" spans="1:11" x14ac:dyDescent="0.25">
      <c r="A802" s="7" t="s">
        <v>1604</v>
      </c>
      <c r="B802" s="7" t="s">
        <v>1726</v>
      </c>
      <c r="C802" s="8">
        <v>41799.5</v>
      </c>
      <c r="D802" s="32" t="s">
        <v>52</v>
      </c>
      <c r="E802" s="32" t="s">
        <v>52</v>
      </c>
      <c r="F802" s="32">
        <f>VLOOKUP(E802&amp;WEEKDAY(C802,2),Hoja3!A:B,2,FALSE)*24</f>
        <v>72</v>
      </c>
      <c r="G802" s="59">
        <f t="shared" si="67"/>
        <v>41802.5</v>
      </c>
      <c r="H802" s="59">
        <v>41798.541666666664</v>
      </c>
      <c r="I802" s="8">
        <v>41799.694444444445</v>
      </c>
      <c r="J802" s="8" t="str">
        <f t="shared" ca="1" si="68"/>
        <v>Resuelto a Tiempo</v>
      </c>
      <c r="K802" t="s">
        <v>1734</v>
      </c>
    </row>
    <row r="803" spans="1:11" x14ac:dyDescent="0.25">
      <c r="A803" s="7" t="s">
        <v>1605</v>
      </c>
      <c r="B803" s="7" t="s">
        <v>1726</v>
      </c>
      <c r="C803" s="8">
        <v>41799.625</v>
      </c>
      <c r="D803" s="32" t="s">
        <v>52</v>
      </c>
      <c r="E803" s="32" t="s">
        <v>52</v>
      </c>
      <c r="F803" s="32">
        <f>VLOOKUP(E803&amp;WEEKDAY(C803,2),Hoja3!A:B,2,FALSE)*24</f>
        <v>72</v>
      </c>
      <c r="G803" s="59">
        <f t="shared" si="67"/>
        <v>41802.625</v>
      </c>
      <c r="H803" s="59">
        <v>41799.625</v>
      </c>
      <c r="I803" s="8">
        <v>41800.569444444445</v>
      </c>
      <c r="J803" s="8" t="str">
        <f t="shared" ca="1" si="68"/>
        <v>Resuelto a Tiempo</v>
      </c>
      <c r="K803" t="s">
        <v>1763</v>
      </c>
    </row>
    <row r="804" spans="1:11" x14ac:dyDescent="0.25">
      <c r="A804" s="7" t="s">
        <v>1606</v>
      </c>
      <c r="B804" s="7" t="s">
        <v>1726</v>
      </c>
      <c r="C804" s="8">
        <v>41799.625</v>
      </c>
      <c r="D804" s="32" t="s">
        <v>10</v>
      </c>
      <c r="E804" s="32" t="s">
        <v>10</v>
      </c>
      <c r="F804" s="32">
        <f>VLOOKUP(E804&amp;WEEKDAY(C804,2),Hoja3!A:B,2,FALSE)*24</f>
        <v>24</v>
      </c>
      <c r="G804" s="59">
        <f t="shared" si="67"/>
        <v>41800.625</v>
      </c>
      <c r="H804" s="59">
        <v>41799.625</v>
      </c>
      <c r="I804" s="8">
        <v>41800.409722222219</v>
      </c>
      <c r="J804" s="8" t="str">
        <f t="shared" ca="1" si="68"/>
        <v>Resuelto a Tiempo</v>
      </c>
      <c r="K804" t="s">
        <v>1138</v>
      </c>
    </row>
    <row r="805" spans="1:11" x14ac:dyDescent="0.25">
      <c r="A805" s="7" t="s">
        <v>1607</v>
      </c>
      <c r="B805" s="7" t="s">
        <v>1726</v>
      </c>
      <c r="C805" s="8">
        <v>41799.666666666664</v>
      </c>
      <c r="D805" s="32" t="s">
        <v>10</v>
      </c>
      <c r="E805" s="32" t="s">
        <v>10</v>
      </c>
      <c r="F805" s="32">
        <f>VLOOKUP(E805&amp;WEEKDAY(C805,2),Hoja3!A:B,2,FALSE)*24</f>
        <v>24</v>
      </c>
      <c r="G805" s="59">
        <f t="shared" si="67"/>
        <v>41800.666666666664</v>
      </c>
      <c r="H805" s="59">
        <v>41799.666666666664</v>
      </c>
      <c r="I805" s="8">
        <v>41800.4375</v>
      </c>
      <c r="J805" s="8" t="str">
        <f t="shared" ca="1" si="68"/>
        <v>Resuelto a Tiempo</v>
      </c>
      <c r="K805" t="s">
        <v>1728</v>
      </c>
    </row>
    <row r="806" spans="1:11" x14ac:dyDescent="0.25">
      <c r="A806" s="7" t="s">
        <v>1608</v>
      </c>
      <c r="B806" s="7" t="s">
        <v>1726</v>
      </c>
      <c r="C806" s="8">
        <v>41799.833333333336</v>
      </c>
      <c r="D806" s="32" t="s">
        <v>52</v>
      </c>
      <c r="E806" s="32" t="s">
        <v>52</v>
      </c>
      <c r="F806" s="32">
        <f>VLOOKUP(E806&amp;WEEKDAY(C806,2),Hoja3!A:B,2,FALSE)*24</f>
        <v>72</v>
      </c>
      <c r="G806" s="59">
        <f t="shared" si="67"/>
        <v>41802.833333333336</v>
      </c>
      <c r="H806" s="59">
        <v>41799.916666666664</v>
      </c>
      <c r="I806" s="8">
        <v>41801.625</v>
      </c>
      <c r="J806" s="8" t="str">
        <f t="shared" ca="1" si="68"/>
        <v>Resuelto a Tiempo</v>
      </c>
      <c r="K806" t="s">
        <v>1728</v>
      </c>
    </row>
    <row r="807" spans="1:11" x14ac:dyDescent="0.25">
      <c r="A807" s="7" t="s">
        <v>1610</v>
      </c>
      <c r="B807" s="7" t="s">
        <v>1726</v>
      </c>
      <c r="C807" s="8">
        <v>41800.416666666664</v>
      </c>
      <c r="D807" s="32" t="s">
        <v>10</v>
      </c>
      <c r="E807" s="32" t="s">
        <v>10</v>
      </c>
      <c r="F807" s="32">
        <f>VLOOKUP(E807&amp;WEEKDAY(C807,2),Hoja3!A:B,2,FALSE)*24</f>
        <v>24</v>
      </c>
      <c r="G807" s="59">
        <f t="shared" si="67"/>
        <v>41801.416666666664</v>
      </c>
      <c r="H807" s="59">
        <v>41800.416666666664</v>
      </c>
      <c r="I807" s="8">
        <v>41801.395833333336</v>
      </c>
      <c r="J807" s="8" t="str">
        <f t="shared" ca="1" si="68"/>
        <v>Resuelto a Tiempo</v>
      </c>
      <c r="K807" t="s">
        <v>1139</v>
      </c>
    </row>
    <row r="808" spans="1:11" x14ac:dyDescent="0.25">
      <c r="A808" s="7" t="s">
        <v>1615</v>
      </c>
      <c r="B808" s="7" t="s">
        <v>1726</v>
      </c>
      <c r="C808" s="8">
        <v>41800.541666666664</v>
      </c>
      <c r="D808" s="32" t="s">
        <v>513</v>
      </c>
      <c r="E808" s="32" t="s">
        <v>513</v>
      </c>
      <c r="F808" s="32">
        <f>VLOOKUP(E808&amp;WEEKDAY(C808,2),Hoja3!A:B,2,FALSE)*24</f>
        <v>1056</v>
      </c>
      <c r="G808" s="59">
        <f t="shared" si="67"/>
        <v>41844.541666666664</v>
      </c>
      <c r="H808" s="59">
        <v>41800.666666666664</v>
      </c>
      <c r="I808" s="8">
        <v>41801.666666666664</v>
      </c>
      <c r="J808" s="8" t="str">
        <f t="shared" ca="1" si="68"/>
        <v>Resuelto a Tiempo</v>
      </c>
      <c r="K808" t="s">
        <v>1729</v>
      </c>
    </row>
    <row r="809" spans="1:11" x14ac:dyDescent="0.25">
      <c r="A809" s="7" t="s">
        <v>1609</v>
      </c>
      <c r="B809" s="7" t="s">
        <v>1726</v>
      </c>
      <c r="C809" s="8">
        <v>41801.375</v>
      </c>
      <c r="D809" s="32" t="s">
        <v>10</v>
      </c>
      <c r="E809" s="32" t="s">
        <v>52</v>
      </c>
      <c r="F809" s="32">
        <f>VLOOKUP(E809&amp;WEEKDAY(C809,2),Hoja3!A:B,2,FALSE)*24</f>
        <v>120</v>
      </c>
      <c r="G809" s="59">
        <f t="shared" si="67"/>
        <v>41806.375</v>
      </c>
      <c r="H809" s="59">
        <v>41801.375</v>
      </c>
      <c r="I809" s="8">
        <v>41801.666666666664</v>
      </c>
      <c r="J809" s="8" t="str">
        <f t="shared" ca="1" si="68"/>
        <v>Resuelto a Tiempo</v>
      </c>
      <c r="K809" t="s">
        <v>1728</v>
      </c>
    </row>
    <row r="810" spans="1:11" x14ac:dyDescent="0.25">
      <c r="A810" s="3" t="s">
        <v>1611</v>
      </c>
      <c r="B810" s="7" t="s">
        <v>1726</v>
      </c>
      <c r="C810" s="4">
        <v>41801.416666666664</v>
      </c>
      <c r="D810" s="35" t="s">
        <v>10</v>
      </c>
      <c r="E810" s="35" t="s">
        <v>10</v>
      </c>
      <c r="F810" s="35">
        <f>VLOOKUP(E810&amp;WEEKDAY(C810,2),Hoja3!A:B,2,FALSE)*24</f>
        <v>24</v>
      </c>
      <c r="G810" s="63">
        <f t="shared" si="67"/>
        <v>41802.416666666664</v>
      </c>
      <c r="H810" s="63">
        <v>41801.416666666664</v>
      </c>
      <c r="I810" s="4">
        <v>41803.652777777781</v>
      </c>
      <c r="J810" s="4" t="s">
        <v>1149</v>
      </c>
      <c r="K810" t="s">
        <v>1736</v>
      </c>
    </row>
    <row r="811" spans="1:11" x14ac:dyDescent="0.25">
      <c r="A811" s="7" t="s">
        <v>1612</v>
      </c>
      <c r="B811" s="7" t="s">
        <v>1726</v>
      </c>
      <c r="C811" s="8">
        <v>41801.4375</v>
      </c>
      <c r="D811" s="32" t="s">
        <v>52</v>
      </c>
      <c r="E811" s="32" t="s">
        <v>52</v>
      </c>
      <c r="F811" s="32">
        <f>VLOOKUP(E811&amp;WEEKDAY(C811,2),Hoja3!A:B,2,FALSE)*24</f>
        <v>120</v>
      </c>
      <c r="G811" s="59">
        <f t="shared" si="67"/>
        <v>41806.4375</v>
      </c>
      <c r="H811" s="59">
        <v>41801.458333333336</v>
      </c>
      <c r="I811" s="8">
        <v>41801.604166666664</v>
      </c>
      <c r="J811" s="8" t="str">
        <f ca="1">IF(I811="",IF(NOW()&gt;G811,"Retrasado","Pendiente"),IF(I811&lt;G811,"Resuelto a Tiempo","Resuelto NO a Tiempo"))</f>
        <v>Resuelto a Tiempo</v>
      </c>
      <c r="K811" t="s">
        <v>1763</v>
      </c>
    </row>
    <row r="812" spans="1:11" x14ac:dyDescent="0.25">
      <c r="A812" s="7" t="s">
        <v>1613</v>
      </c>
      <c r="B812" s="7" t="s">
        <v>1726</v>
      </c>
      <c r="C812" s="8">
        <v>41801.458333333336</v>
      </c>
      <c r="D812" s="32" t="s">
        <v>52</v>
      </c>
      <c r="E812" s="32" t="s">
        <v>52</v>
      </c>
      <c r="F812" s="32">
        <f>VLOOKUP(E812&amp;WEEKDAY(C812,2),Hoja3!A:B,2,FALSE)*24</f>
        <v>120</v>
      </c>
      <c r="G812" s="59">
        <f t="shared" si="67"/>
        <v>41806.458333333336</v>
      </c>
      <c r="H812" s="59">
        <v>41801.458333333336</v>
      </c>
      <c r="I812" s="8">
        <v>41806.4375</v>
      </c>
      <c r="J812" s="8" t="str">
        <f ca="1">IF(I812="",IF(NOW()&gt;G812,"Retrasado","Pendiente"),IF(I812&lt;G812,"Resuelto a Tiempo","Resuelto NO a Tiempo"))</f>
        <v>Resuelto a Tiempo</v>
      </c>
      <c r="K812" t="s">
        <v>1138</v>
      </c>
    </row>
    <row r="813" spans="1:11" x14ac:dyDescent="0.25">
      <c r="A813" s="3" t="s">
        <v>1614</v>
      </c>
      <c r="B813" s="7" t="s">
        <v>1726</v>
      </c>
      <c r="C813" s="4">
        <v>41801.541666666664</v>
      </c>
      <c r="D813" s="35" t="s">
        <v>10</v>
      </c>
      <c r="E813" s="35" t="s">
        <v>10</v>
      </c>
      <c r="F813" s="35">
        <f>VLOOKUP(E813&amp;WEEKDAY(C813,2),Hoja3!A:B,2,FALSE)*24</f>
        <v>24</v>
      </c>
      <c r="G813" s="63">
        <f t="shared" si="67"/>
        <v>41802.541666666664</v>
      </c>
      <c r="H813" s="63">
        <v>41801.541666666664</v>
      </c>
      <c r="I813" s="4">
        <v>41813.416666666664</v>
      </c>
      <c r="J813" s="4" t="s">
        <v>1113</v>
      </c>
      <c r="K813" t="s">
        <v>1764</v>
      </c>
    </row>
    <row r="814" spans="1:11" x14ac:dyDescent="0.25">
      <c r="A814" s="7" t="s">
        <v>1618</v>
      </c>
      <c r="B814" s="7" t="s">
        <v>1726</v>
      </c>
      <c r="C814" s="8">
        <v>41801.666666666664</v>
      </c>
      <c r="D814" s="32" t="s">
        <v>52</v>
      </c>
      <c r="E814" s="32" t="s">
        <v>52</v>
      </c>
      <c r="F814" s="32">
        <f>VLOOKUP(E814&amp;WEEKDAY(C814,2),Hoja3!A:B,2,FALSE)*24</f>
        <v>120</v>
      </c>
      <c r="G814" s="59">
        <f t="shared" si="67"/>
        <v>41806.666666666664</v>
      </c>
      <c r="H814" s="59">
        <v>41802.416666666664</v>
      </c>
      <c r="I814" s="8">
        <v>41806.659722222219</v>
      </c>
      <c r="J814" s="8" t="str">
        <f ca="1">IF(I814="",IF(NOW()&gt;G814,"Retrasado","Pendiente"),IF(I814&lt;G814,"Resuelto a Tiempo","Resuelto NO a Tiempo"))</f>
        <v>Resuelto a Tiempo</v>
      </c>
      <c r="K814" t="s">
        <v>1732</v>
      </c>
    </row>
    <row r="815" spans="1:11" x14ac:dyDescent="0.25">
      <c r="A815" s="7" t="s">
        <v>1616</v>
      </c>
      <c r="B815" s="7" t="s">
        <v>1726</v>
      </c>
      <c r="C815" s="8">
        <v>41801.6875</v>
      </c>
      <c r="D815" s="32" t="s">
        <v>10</v>
      </c>
      <c r="E815" s="32" t="s">
        <v>52</v>
      </c>
      <c r="F815" s="32">
        <f>VLOOKUP(E815&amp;WEEKDAY(C815,2),Hoja3!A:B,2,FALSE)*24</f>
        <v>120</v>
      </c>
      <c r="G815" s="59">
        <f t="shared" si="67"/>
        <v>41806.6875</v>
      </c>
      <c r="H815" s="59">
        <v>41801.6875</v>
      </c>
      <c r="I815" s="8">
        <v>41802.65625</v>
      </c>
      <c r="J815" s="8" t="str">
        <f ca="1">IF(I815="",IF(NOW()&gt;G815,"Retrasado","Pendiente"),IF(I815&lt;G815,"Resuelto a Tiempo","Resuelto NO a Tiempo"))</f>
        <v>Resuelto a Tiempo</v>
      </c>
      <c r="K815" t="s">
        <v>1138</v>
      </c>
    </row>
    <row r="816" spans="1:11" x14ac:dyDescent="0.25">
      <c r="A816" s="7" t="s">
        <v>1617</v>
      </c>
      <c r="B816" s="7" t="s">
        <v>1726</v>
      </c>
      <c r="C816" s="8">
        <v>41802.333333333336</v>
      </c>
      <c r="D816" s="32" t="s">
        <v>15</v>
      </c>
      <c r="E816" s="32" t="s">
        <v>10</v>
      </c>
      <c r="F816" s="32">
        <f>VLOOKUP(E816&amp;WEEKDAY(C816,2),Hoja3!A:B,2,FALSE)*24</f>
        <v>24</v>
      </c>
      <c r="G816" s="59">
        <f t="shared" si="67"/>
        <v>41803.333333333336</v>
      </c>
      <c r="H816" s="59">
        <v>41802.333333333336</v>
      </c>
      <c r="I816" s="8">
        <v>41802.697916666664</v>
      </c>
      <c r="J816" s="8" t="str">
        <f ca="1">IF(I816="",IF(NOW()&gt;G816,"Retrasado","Pendiente"),IF(I816&lt;G816,"Resuelto a Tiempo","Resuelto NO a Tiempo"))</f>
        <v>Resuelto a Tiempo</v>
      </c>
    </row>
    <row r="817" spans="1:11" x14ac:dyDescent="0.25">
      <c r="A817" s="7" t="s">
        <v>1619</v>
      </c>
      <c r="B817" s="7" t="s">
        <v>1726</v>
      </c>
      <c r="C817" s="8">
        <v>41802.5</v>
      </c>
      <c r="D817" s="32" t="s">
        <v>52</v>
      </c>
      <c r="E817" s="32" t="s">
        <v>52</v>
      </c>
      <c r="F817" s="32">
        <f>VLOOKUP(E817&amp;WEEKDAY(C817,2),Hoja3!A:B,2,FALSE)*24</f>
        <v>120</v>
      </c>
      <c r="G817" s="59">
        <f t="shared" si="67"/>
        <v>41807.5</v>
      </c>
      <c r="H817" s="59">
        <v>41802.645833333336</v>
      </c>
      <c r="I817" s="8">
        <v>41803.576388888891</v>
      </c>
      <c r="J817" s="8" t="str">
        <f ca="1">IF(I817="",IF(NOW()&gt;G817,"Retrasado","Pendiente"),IF(I817&lt;G817,"Resuelto a Tiempo","Resuelto NO a Tiempo"))</f>
        <v>Resuelto a Tiempo</v>
      </c>
      <c r="K817" t="s">
        <v>1757</v>
      </c>
    </row>
    <row r="818" spans="1:11" x14ac:dyDescent="0.25">
      <c r="A818" s="3" t="s">
        <v>1620</v>
      </c>
      <c r="B818" s="7" t="s">
        <v>1726</v>
      </c>
      <c r="C818" s="4">
        <v>41802.680555555555</v>
      </c>
      <c r="D818" s="35" t="s">
        <v>15</v>
      </c>
      <c r="E818" s="35" t="s">
        <v>15</v>
      </c>
      <c r="F818" s="35">
        <f>VLOOKUP(E818&amp;WEEKDAY(C818,2),Hoja3!A:B,2,FALSE)*24</f>
        <v>4</v>
      </c>
      <c r="G818" s="63">
        <f t="shared" si="67"/>
        <v>41802.847222222219</v>
      </c>
      <c r="H818" s="63">
        <v>41802.6875</v>
      </c>
      <c r="I818" s="4">
        <v>41803.486111111109</v>
      </c>
      <c r="J818" s="4" t="s">
        <v>975</v>
      </c>
      <c r="K818" t="s">
        <v>1138</v>
      </c>
    </row>
    <row r="819" spans="1:11" x14ac:dyDescent="0.25">
      <c r="A819" s="7" t="s">
        <v>1621</v>
      </c>
      <c r="B819" s="7" t="s">
        <v>1726</v>
      </c>
      <c r="C819" s="8">
        <v>41803.458333333336</v>
      </c>
      <c r="D819" s="32" t="s">
        <v>52</v>
      </c>
      <c r="E819" s="32" t="s">
        <v>52</v>
      </c>
      <c r="F819" s="32">
        <f>VLOOKUP(E819&amp;WEEKDAY(C819,2),Hoja3!A:B,2,FALSE)*24</f>
        <v>120</v>
      </c>
      <c r="G819" s="59">
        <f t="shared" si="67"/>
        <v>41808.458333333336</v>
      </c>
      <c r="H819" s="59">
        <v>41803.583333333336</v>
      </c>
      <c r="I819" s="8">
        <v>41807.625</v>
      </c>
      <c r="J819" s="8" t="str">
        <f t="shared" ref="J819:J832" ca="1" si="69">IF(I819="",IF(NOW()&gt;G819,"Retrasado","Pendiente"),IF(I819&lt;G819,"Resuelto a Tiempo","Resuelto NO a Tiempo"))</f>
        <v>Resuelto a Tiempo</v>
      </c>
      <c r="K819" t="s">
        <v>1752</v>
      </c>
    </row>
    <row r="820" spans="1:11" x14ac:dyDescent="0.25">
      <c r="A820" s="7" t="s">
        <v>1622</v>
      </c>
      <c r="B820" s="7" t="s">
        <v>1726</v>
      </c>
      <c r="C820" s="8">
        <v>41806.375</v>
      </c>
      <c r="D820" s="32" t="s">
        <v>52</v>
      </c>
      <c r="E820" s="32" t="s">
        <v>52</v>
      </c>
      <c r="F820" s="32">
        <f>VLOOKUP(E820&amp;WEEKDAY(C820,2),Hoja3!A:B,2,FALSE)*24</f>
        <v>72</v>
      </c>
      <c r="G820" s="59">
        <f t="shared" si="67"/>
        <v>41809.375</v>
      </c>
      <c r="H820" s="59">
        <v>41806.375</v>
      </c>
      <c r="I820" s="8">
        <v>41806.666666666664</v>
      </c>
      <c r="J820" s="8" t="str">
        <f t="shared" ca="1" si="69"/>
        <v>Resuelto a Tiempo</v>
      </c>
      <c r="K820" t="s">
        <v>1138</v>
      </c>
    </row>
    <row r="821" spans="1:11" x14ac:dyDescent="0.25">
      <c r="A821" s="7" t="s">
        <v>1623</v>
      </c>
      <c r="B821" s="7" t="s">
        <v>1726</v>
      </c>
      <c r="C821" s="8">
        <v>41806.416666666664</v>
      </c>
      <c r="D821" s="32" t="s">
        <v>10</v>
      </c>
      <c r="E821" s="32" t="s">
        <v>1626</v>
      </c>
      <c r="F821" s="32">
        <f>VLOOKUP(E821&amp;WEEKDAY(C821,2),Hoja3!A:B,2,FALSE)*24</f>
        <v>72</v>
      </c>
      <c r="G821" s="59">
        <f t="shared" si="67"/>
        <v>41809.416666666664</v>
      </c>
      <c r="H821" s="59">
        <v>41806.416666666664</v>
      </c>
      <c r="I821" s="8">
        <v>41807.6875</v>
      </c>
      <c r="J821" s="8" t="str">
        <f t="shared" ca="1" si="69"/>
        <v>Resuelto a Tiempo</v>
      </c>
      <c r="K821" t="s">
        <v>1757</v>
      </c>
    </row>
    <row r="822" spans="1:11" x14ac:dyDescent="0.25">
      <c r="A822" s="7" t="s">
        <v>1624</v>
      </c>
      <c r="B822" s="7" t="s">
        <v>1726</v>
      </c>
      <c r="C822" s="8">
        <v>41806.458333333336</v>
      </c>
      <c r="D822" s="32" t="s">
        <v>10</v>
      </c>
      <c r="E822" s="32" t="s">
        <v>10</v>
      </c>
      <c r="F822" s="32">
        <f>VLOOKUP(E822&amp;WEEKDAY(C822,2),Hoja3!A:B,2,FALSE)*24</f>
        <v>24</v>
      </c>
      <c r="G822" s="59">
        <f t="shared" si="67"/>
        <v>41807.458333333336</v>
      </c>
      <c r="H822" s="59">
        <v>41806.458333333336</v>
      </c>
      <c r="I822" s="8">
        <v>41806.645833333336</v>
      </c>
      <c r="J822" s="8" t="str">
        <f t="shared" ca="1" si="69"/>
        <v>Resuelto a Tiempo</v>
      </c>
      <c r="K822" t="s">
        <v>1761</v>
      </c>
    </row>
    <row r="823" spans="1:11" x14ac:dyDescent="0.25">
      <c r="A823" s="7" t="s">
        <v>1625</v>
      </c>
      <c r="B823" s="7" t="s">
        <v>1726</v>
      </c>
      <c r="C823" s="8">
        <v>41806.5</v>
      </c>
      <c r="D823" s="32" t="s">
        <v>10</v>
      </c>
      <c r="E823" s="32" t="s">
        <v>10</v>
      </c>
      <c r="F823" s="32">
        <f>VLOOKUP(E823&amp;WEEKDAY(C823,2),Hoja3!A:B,2,FALSE)*24</f>
        <v>24</v>
      </c>
      <c r="G823" s="59">
        <f t="shared" si="67"/>
        <v>41807.5</v>
      </c>
      <c r="H823" s="59">
        <v>41806.5</v>
      </c>
      <c r="I823" s="8">
        <v>41807.388888888891</v>
      </c>
      <c r="J823" s="8" t="str">
        <f t="shared" ca="1" si="69"/>
        <v>Resuelto a Tiempo</v>
      </c>
      <c r="K823" t="s">
        <v>1765</v>
      </c>
    </row>
    <row r="824" spans="1:11" x14ac:dyDescent="0.25">
      <c r="A824" s="7" t="s">
        <v>1627</v>
      </c>
      <c r="B824" s="7" t="s">
        <v>1726</v>
      </c>
      <c r="C824" s="8">
        <v>41807.5</v>
      </c>
      <c r="D824" s="32" t="s">
        <v>10</v>
      </c>
      <c r="E824" s="32" t="s">
        <v>10</v>
      </c>
      <c r="F824" s="32">
        <f>VLOOKUP(E824&amp;WEEKDAY(C824,2),Hoja3!A:B,2,FALSE)*24</f>
        <v>24</v>
      </c>
      <c r="G824" s="59">
        <f t="shared" si="67"/>
        <v>41808.5</v>
      </c>
      <c r="H824" s="59">
        <v>41807.583333333336</v>
      </c>
      <c r="I824" s="8">
        <v>41808.486111111109</v>
      </c>
      <c r="J824" s="8" t="str">
        <f t="shared" ca="1" si="69"/>
        <v>Resuelto a Tiempo</v>
      </c>
      <c r="K824" t="s">
        <v>1138</v>
      </c>
    </row>
    <row r="825" spans="1:11" x14ac:dyDescent="0.25">
      <c r="A825" s="7" t="s">
        <v>1628</v>
      </c>
      <c r="B825" s="7" t="s">
        <v>1726</v>
      </c>
      <c r="C825" s="8">
        <v>41808.333333333336</v>
      </c>
      <c r="D825" s="32" t="s">
        <v>15</v>
      </c>
      <c r="E825" s="32" t="s">
        <v>52</v>
      </c>
      <c r="F825" s="32">
        <f>VLOOKUP(E825&amp;WEEKDAY(C825,2),Hoja3!A:B,2,FALSE)*24</f>
        <v>120</v>
      </c>
      <c r="G825" s="59">
        <f t="shared" si="67"/>
        <v>41813.333333333336</v>
      </c>
      <c r="H825" s="59">
        <v>41808.333333333336</v>
      </c>
      <c r="I825" s="8">
        <v>41813.319444444445</v>
      </c>
      <c r="J825" s="8" t="str">
        <f t="shared" ca="1" si="69"/>
        <v>Resuelto a Tiempo</v>
      </c>
      <c r="K825" t="s">
        <v>1766</v>
      </c>
    </row>
    <row r="826" spans="1:11" x14ac:dyDescent="0.25">
      <c r="A826" s="7" t="s">
        <v>1629</v>
      </c>
      <c r="B826" s="7" t="s">
        <v>1726</v>
      </c>
      <c r="C826" s="8">
        <v>41808.805555555555</v>
      </c>
      <c r="D826" s="32" t="s">
        <v>10</v>
      </c>
      <c r="E826" s="32" t="s">
        <v>52</v>
      </c>
      <c r="F826" s="32">
        <f>VLOOKUP(E826&amp;WEEKDAY(C826,2),Hoja3!A:B,2,FALSE)*24</f>
        <v>120</v>
      </c>
      <c r="G826" s="59">
        <f t="shared" si="67"/>
        <v>41813.805555555555</v>
      </c>
      <c r="H826" s="59">
        <v>41808.8125</v>
      </c>
      <c r="I826" s="8">
        <v>41813.416666666664</v>
      </c>
      <c r="J826" s="8" t="str">
        <f t="shared" ca="1" si="69"/>
        <v>Resuelto a Tiempo</v>
      </c>
      <c r="K826" t="s">
        <v>1766</v>
      </c>
    </row>
    <row r="827" spans="1:11" x14ac:dyDescent="0.25">
      <c r="A827" s="7" t="s">
        <v>1630</v>
      </c>
      <c r="B827" s="7" t="s">
        <v>1726</v>
      </c>
      <c r="C827" s="8">
        <v>41809.333333333336</v>
      </c>
      <c r="D827" s="32" t="s">
        <v>10</v>
      </c>
      <c r="E827" s="32" t="s">
        <v>52</v>
      </c>
      <c r="F827" s="32">
        <f>VLOOKUP(E827&amp;WEEKDAY(C827,2),Hoja3!A:B,2,FALSE)*24</f>
        <v>120</v>
      </c>
      <c r="G827" s="59">
        <f t="shared" si="67"/>
        <v>41814.333333333336</v>
      </c>
      <c r="H827" s="59">
        <v>41809.333333333336</v>
      </c>
      <c r="I827" s="8">
        <v>41809.791666666664</v>
      </c>
      <c r="J827" s="8" t="str">
        <f t="shared" ca="1" si="69"/>
        <v>Resuelto a Tiempo</v>
      </c>
      <c r="K827" t="s">
        <v>1752</v>
      </c>
    </row>
    <row r="828" spans="1:11" x14ac:dyDescent="0.25">
      <c r="A828" s="7" t="s">
        <v>1631</v>
      </c>
      <c r="B828" s="7" t="s">
        <v>1726</v>
      </c>
      <c r="C828" s="8">
        <v>41809.458333333336</v>
      </c>
      <c r="D828" s="32" t="s">
        <v>15</v>
      </c>
      <c r="E828" s="32" t="s">
        <v>15</v>
      </c>
      <c r="F828" s="32">
        <f>VLOOKUP(E828&amp;WEEKDAY(C828,2),Hoja3!A:B,2,FALSE)*24</f>
        <v>4</v>
      </c>
      <c r="G828" s="59">
        <f t="shared" si="67"/>
        <v>41809.625</v>
      </c>
      <c r="H828" s="59">
        <v>41809.472222222219</v>
      </c>
      <c r="I828" s="8">
        <v>41809.597222222219</v>
      </c>
      <c r="J828" s="8" t="str">
        <f t="shared" ca="1" si="69"/>
        <v>Resuelto a Tiempo</v>
      </c>
      <c r="K828" t="s">
        <v>1767</v>
      </c>
    </row>
    <row r="829" spans="1:11" x14ac:dyDescent="0.25">
      <c r="A829" s="7" t="s">
        <v>1632</v>
      </c>
      <c r="B829" s="7" t="s">
        <v>1726</v>
      </c>
      <c r="C829" s="8">
        <v>41809.541666666664</v>
      </c>
      <c r="D829" s="32" t="s">
        <v>52</v>
      </c>
      <c r="E829" s="32" t="s">
        <v>52</v>
      </c>
      <c r="F829" s="32">
        <f>VLOOKUP(E829&amp;WEEKDAY(C829,2),Hoja3!A:B,2,FALSE)*24</f>
        <v>120</v>
      </c>
      <c r="G829" s="59">
        <f t="shared" si="67"/>
        <v>41814.541666666664</v>
      </c>
      <c r="H829" s="59">
        <v>41809.583333333336</v>
      </c>
      <c r="I829" s="8">
        <v>41809.697916666664</v>
      </c>
      <c r="J829" s="8" t="str">
        <f t="shared" ca="1" si="69"/>
        <v>Resuelto a Tiempo</v>
      </c>
      <c r="K829" t="s">
        <v>1762</v>
      </c>
    </row>
    <row r="830" spans="1:11" x14ac:dyDescent="0.25">
      <c r="A830" s="7" t="s">
        <v>1633</v>
      </c>
      <c r="B830" s="7" t="s">
        <v>1726</v>
      </c>
      <c r="C830" s="8">
        <v>41809.645833333336</v>
      </c>
      <c r="D830" s="32" t="s">
        <v>15</v>
      </c>
      <c r="E830" s="32" t="s">
        <v>10</v>
      </c>
      <c r="F830" s="32">
        <f>VLOOKUP(E830&amp;WEEKDAY(C830,2),Hoja3!A:B,2,FALSE)*24</f>
        <v>24</v>
      </c>
      <c r="G830" s="59">
        <f t="shared" si="67"/>
        <v>41810.645833333336</v>
      </c>
      <c r="H830" s="59">
        <v>41809.645833333336</v>
      </c>
      <c r="I830" s="8">
        <v>41809.770833333336</v>
      </c>
      <c r="J830" s="8" t="str">
        <f t="shared" ca="1" si="69"/>
        <v>Resuelto a Tiempo</v>
      </c>
      <c r="K830" t="s">
        <v>1762</v>
      </c>
    </row>
    <row r="831" spans="1:11" x14ac:dyDescent="0.25">
      <c r="A831" s="7" t="s">
        <v>1634</v>
      </c>
      <c r="B831" s="7" t="s">
        <v>1726</v>
      </c>
      <c r="C831" s="8">
        <v>41810.586805555555</v>
      </c>
      <c r="D831" s="32" t="s">
        <v>52</v>
      </c>
      <c r="E831" s="32" t="s">
        <v>52</v>
      </c>
      <c r="F831" s="32">
        <f>VLOOKUP(E831&amp;WEEKDAY(C831,2),Hoja3!A:B,2,FALSE)*24</f>
        <v>120</v>
      </c>
      <c r="G831" s="59">
        <f t="shared" si="67"/>
        <v>41815.586805555555</v>
      </c>
      <c r="H831" s="59">
        <v>41810.586111111108</v>
      </c>
      <c r="I831" s="8">
        <v>41813.5625</v>
      </c>
      <c r="J831" s="8" t="str">
        <f t="shared" ca="1" si="69"/>
        <v>Resuelto a Tiempo</v>
      </c>
      <c r="K831" t="s">
        <v>1752</v>
      </c>
    </row>
    <row r="832" spans="1:11" x14ac:dyDescent="0.25">
      <c r="A832" s="7" t="s">
        <v>1635</v>
      </c>
      <c r="B832" s="7" t="s">
        <v>1726</v>
      </c>
      <c r="C832" s="8">
        <v>41810.520833333336</v>
      </c>
      <c r="D832" s="32" t="s">
        <v>10</v>
      </c>
      <c r="E832" s="32" t="s">
        <v>52</v>
      </c>
      <c r="F832" s="32">
        <f>VLOOKUP(E832&amp;WEEKDAY(C832,2),Hoja3!A:B,2,FALSE)*24</f>
        <v>120</v>
      </c>
      <c r="G832" s="59">
        <f t="shared" ref="G832:G894" si="70">C832+F832/24</f>
        <v>41815.520833333336</v>
      </c>
      <c r="H832" s="59">
        <v>41810.520833333336</v>
      </c>
      <c r="I832" s="8">
        <v>41814.647916666669</v>
      </c>
      <c r="J832" s="8" t="str">
        <f t="shared" ca="1" si="69"/>
        <v>Resuelto a Tiempo</v>
      </c>
      <c r="K832" t="s">
        <v>1728</v>
      </c>
    </row>
    <row r="833" spans="1:11" x14ac:dyDescent="0.25">
      <c r="A833" s="7" t="s">
        <v>1636</v>
      </c>
      <c r="B833" s="7" t="s">
        <v>1726</v>
      </c>
      <c r="C833" s="8">
        <v>41810.520833333336</v>
      </c>
      <c r="D833" s="32" t="s">
        <v>10</v>
      </c>
      <c r="E833" s="32" t="s">
        <v>52</v>
      </c>
      <c r="F833" s="32">
        <f>VLOOKUP(E833&amp;WEEKDAY(C833,2),Hoja3!A:B,2,FALSE)*24</f>
        <v>120</v>
      </c>
      <c r="G833" s="59">
        <f t="shared" si="70"/>
        <v>41815.520833333336</v>
      </c>
      <c r="H833" s="59">
        <v>41810.520833333336</v>
      </c>
      <c r="I833" s="8">
        <v>41834.333333333336</v>
      </c>
      <c r="J833" s="8" t="s">
        <v>975</v>
      </c>
      <c r="K833" t="s">
        <v>1734</v>
      </c>
    </row>
    <row r="834" spans="1:11" x14ac:dyDescent="0.25">
      <c r="A834" s="7" t="s">
        <v>1637</v>
      </c>
      <c r="B834" s="7" t="s">
        <v>1726</v>
      </c>
      <c r="C834" s="8">
        <v>41811.416666666664</v>
      </c>
      <c r="D834" s="32" t="s">
        <v>15</v>
      </c>
      <c r="E834" s="32" t="s">
        <v>10</v>
      </c>
      <c r="F834" s="32">
        <f>VLOOKUP(E834&amp;WEEKDAY(C834,2),Hoja3!A:B,2,FALSE)*24</f>
        <v>24</v>
      </c>
      <c r="G834" s="59">
        <f t="shared" si="70"/>
        <v>41812.416666666664</v>
      </c>
      <c r="H834" s="59">
        <v>41811.416666666664</v>
      </c>
      <c r="I834" s="8">
        <v>41811.520833333336</v>
      </c>
      <c r="J834" s="8" t="str">
        <f ca="1">IF(I834="",IF(NOW()&gt;G834,"Retrasado","Pendiente"),IF(I834&lt;G834,"Resuelto a Tiempo","Resuelto NO a Tiempo"))</f>
        <v>Resuelto a Tiempo</v>
      </c>
      <c r="K834" t="s">
        <v>1140</v>
      </c>
    </row>
    <row r="835" spans="1:11" x14ac:dyDescent="0.25">
      <c r="A835" s="7" t="s">
        <v>1638</v>
      </c>
      <c r="B835" s="7" t="s">
        <v>1726</v>
      </c>
      <c r="C835" s="8">
        <v>41813.4375</v>
      </c>
      <c r="D835" s="32" t="s">
        <v>10</v>
      </c>
      <c r="E835" s="32" t="s">
        <v>10</v>
      </c>
      <c r="F835" s="32">
        <f>VLOOKUP(E835&amp;WEEKDAY(C835,2),Hoja3!A:B,2,FALSE)*24</f>
        <v>24</v>
      </c>
      <c r="G835" s="59">
        <f t="shared" si="70"/>
        <v>41814.4375</v>
      </c>
      <c r="H835" s="59">
        <v>41813.4375</v>
      </c>
      <c r="I835" s="8">
        <v>41814.416666666664</v>
      </c>
      <c r="J835" s="8" t="str">
        <f ca="1">IF(I835="",IF(NOW()&gt;G835,"Retrasado","Pendiente"),IF(I835&lt;G835,"Resuelto a Tiempo","Resuelto NO a Tiempo"))</f>
        <v>Resuelto a Tiempo</v>
      </c>
      <c r="K835" t="s">
        <v>1762</v>
      </c>
    </row>
    <row r="836" spans="1:11" x14ac:dyDescent="0.25">
      <c r="A836" s="7" t="s">
        <v>1639</v>
      </c>
      <c r="B836" s="7" t="s">
        <v>1726</v>
      </c>
      <c r="C836" s="8">
        <v>41813.5</v>
      </c>
      <c r="D836" s="32" t="s">
        <v>52</v>
      </c>
      <c r="E836" s="32" t="s">
        <v>52</v>
      </c>
      <c r="F836" s="32">
        <f>VLOOKUP(E836&amp;WEEKDAY(C836,2),Hoja3!A:B,2,FALSE)*24</f>
        <v>72</v>
      </c>
      <c r="G836" s="59">
        <f t="shared" si="70"/>
        <v>41816.5</v>
      </c>
      <c r="H836" s="59">
        <v>41813.5</v>
      </c>
      <c r="I836" s="8">
        <v>41816.479166666664</v>
      </c>
      <c r="J836" s="8" t="str">
        <f ca="1">IF(I836="",IF(NOW()&gt;G836,"Retrasado","Pendiente"),IF(I836&lt;G836,"Resuelto a Tiempo","Resuelto NO a Tiempo"))</f>
        <v>Resuelto a Tiempo</v>
      </c>
      <c r="K836" t="s">
        <v>1762</v>
      </c>
    </row>
    <row r="837" spans="1:11" x14ac:dyDescent="0.25">
      <c r="A837" s="7" t="s">
        <v>1646</v>
      </c>
      <c r="B837" s="7" t="s">
        <v>1726</v>
      </c>
      <c r="C837" s="8">
        <v>41815.625</v>
      </c>
      <c r="D837" s="32" t="s">
        <v>10</v>
      </c>
      <c r="E837" s="32" t="s">
        <v>10</v>
      </c>
      <c r="F837" s="32">
        <f>VLOOKUP(E837&amp;WEEKDAY(C837,2),Hoja3!A:B,2,FALSE)*24</f>
        <v>24</v>
      </c>
      <c r="G837" s="59">
        <f t="shared" si="70"/>
        <v>41816.625</v>
      </c>
      <c r="H837" s="59">
        <v>41815.645833333336</v>
      </c>
      <c r="I837" s="8">
        <v>41816.459027777775</v>
      </c>
      <c r="J837" s="8" t="str">
        <f ca="1">IF(I837="",IF(NOW()&gt;G837,"Retrasado","Pendiente"),IF(I837&lt;G837,"Resuelto a Tiempo","Resuelto NO a Tiempo"))</f>
        <v>Resuelto a Tiempo</v>
      </c>
      <c r="K837" t="s">
        <v>1762</v>
      </c>
    </row>
    <row r="838" spans="1:11" x14ac:dyDescent="0.25">
      <c r="A838" t="s">
        <v>1640</v>
      </c>
      <c r="B838" s="7" t="s">
        <v>1726</v>
      </c>
      <c r="C838" s="1">
        <v>41815.291666666664</v>
      </c>
      <c r="D838" s="31" t="s">
        <v>10</v>
      </c>
      <c r="E838" s="31" t="s">
        <v>52</v>
      </c>
      <c r="F838" s="31">
        <f>VLOOKUP(E838&amp;WEEKDAY(C838,2),Hoja3!A:B,2,FALSE)*24</f>
        <v>120</v>
      </c>
      <c r="G838" s="69">
        <f t="shared" si="70"/>
        <v>41820.291666666664</v>
      </c>
      <c r="H838" s="69">
        <v>41815.305555555555</v>
      </c>
      <c r="I838" s="69">
        <v>41815.305555555555</v>
      </c>
      <c r="J838" s="1" t="s">
        <v>938</v>
      </c>
      <c r="K838" t="s">
        <v>1768</v>
      </c>
    </row>
    <row r="839" spans="1:11" x14ac:dyDescent="0.25">
      <c r="A839" s="7" t="s">
        <v>1641</v>
      </c>
      <c r="B839" s="7" t="s">
        <v>1726</v>
      </c>
      <c r="C839" s="8">
        <v>41815.416666666664</v>
      </c>
      <c r="D839" s="32" t="s">
        <v>10</v>
      </c>
      <c r="E839" s="32" t="s">
        <v>10</v>
      </c>
      <c r="F839" s="32">
        <f>VLOOKUP(E839&amp;WEEKDAY(C839,2),Hoja3!A:B,2,FALSE)*24</f>
        <v>24</v>
      </c>
      <c r="G839" s="59">
        <f t="shared" si="70"/>
        <v>41816.416666666664</v>
      </c>
      <c r="H839" s="59">
        <v>41815.416666666664</v>
      </c>
      <c r="I839" s="8">
        <v>41816.375</v>
      </c>
      <c r="J839" s="8" t="str">
        <f t="shared" ref="J839:J848" ca="1" si="71">IF(I839="",IF(NOW()&gt;G839,"Retrasado","Pendiente"),IF(I839&lt;G839,"Resuelto a Tiempo","Resuelto NO a Tiempo"))</f>
        <v>Resuelto a Tiempo</v>
      </c>
      <c r="K839" t="s">
        <v>1769</v>
      </c>
    </row>
    <row r="840" spans="1:11" x14ac:dyDescent="0.25">
      <c r="A840" s="7" t="s">
        <v>1642</v>
      </c>
      <c r="B840" s="7" t="s">
        <v>1726</v>
      </c>
      <c r="C840" s="8">
        <v>41815.458333333336</v>
      </c>
      <c r="D840" s="32" t="s">
        <v>10</v>
      </c>
      <c r="E840" s="32" t="s">
        <v>52</v>
      </c>
      <c r="F840" s="32">
        <f>VLOOKUP(E840&amp;WEEKDAY(C840,2),Hoja3!A:B,2,FALSE)*24</f>
        <v>120</v>
      </c>
      <c r="G840" s="59">
        <f t="shared" si="70"/>
        <v>41820.458333333336</v>
      </c>
      <c r="H840" s="59">
        <v>41815.458333333336</v>
      </c>
      <c r="I840" s="8">
        <v>41816.671527777777</v>
      </c>
      <c r="J840" s="8" t="str">
        <f t="shared" ca="1" si="71"/>
        <v>Resuelto a Tiempo</v>
      </c>
      <c r="K840" t="s">
        <v>1138</v>
      </c>
    </row>
    <row r="841" spans="1:11" x14ac:dyDescent="0.25">
      <c r="A841" s="7" t="s">
        <v>1643</v>
      </c>
      <c r="B841" s="7" t="s">
        <v>1726</v>
      </c>
      <c r="C841" s="8">
        <v>41815.5</v>
      </c>
      <c r="D841" s="32" t="s">
        <v>513</v>
      </c>
      <c r="E841" s="32" t="s">
        <v>513</v>
      </c>
      <c r="F841" s="32">
        <v>350</v>
      </c>
      <c r="G841" s="59">
        <f t="shared" si="70"/>
        <v>41830.083333333336</v>
      </c>
      <c r="H841" s="59">
        <v>41815.5</v>
      </c>
      <c r="I841" s="8">
        <v>41816.680555555555</v>
      </c>
      <c r="J841" s="8" t="str">
        <f t="shared" ca="1" si="71"/>
        <v>Resuelto a Tiempo</v>
      </c>
      <c r="K841" t="s">
        <v>1739</v>
      </c>
    </row>
    <row r="842" spans="1:11" x14ac:dyDescent="0.25">
      <c r="A842" s="7" t="s">
        <v>1644</v>
      </c>
      <c r="B842" s="7" t="s">
        <v>1726</v>
      </c>
      <c r="C842" s="8">
        <v>41815.583333333336</v>
      </c>
      <c r="D842" s="32" t="s">
        <v>52</v>
      </c>
      <c r="E842" s="32" t="s">
        <v>52</v>
      </c>
      <c r="F842" s="32">
        <f>VLOOKUP(E842&amp;WEEKDAY(C842,2),Hoja3!A:B,2,FALSE)*24</f>
        <v>120</v>
      </c>
      <c r="G842" s="59">
        <f t="shared" si="70"/>
        <v>41820.583333333336</v>
      </c>
      <c r="H842" s="59">
        <v>41815.583333333336</v>
      </c>
      <c r="I842" s="8">
        <v>41817.347222222219</v>
      </c>
      <c r="J842" s="8" t="str">
        <f t="shared" ca="1" si="71"/>
        <v>Resuelto a Tiempo</v>
      </c>
      <c r="K842" t="s">
        <v>1138</v>
      </c>
    </row>
    <row r="843" spans="1:11" x14ac:dyDescent="0.25">
      <c r="A843" s="7" t="s">
        <v>1645</v>
      </c>
      <c r="B843" s="7" t="s">
        <v>1726</v>
      </c>
      <c r="C843" s="8">
        <v>41815.583333333336</v>
      </c>
      <c r="D843" s="32" t="s">
        <v>10</v>
      </c>
      <c r="E843" s="32" t="s">
        <v>1626</v>
      </c>
      <c r="F843" s="32">
        <f>VLOOKUP(E843&amp;WEEKDAY(C843,2),Hoja3!A:B,2,FALSE)*24</f>
        <v>120</v>
      </c>
      <c r="G843" s="59">
        <f t="shared" si="70"/>
        <v>41820.583333333336</v>
      </c>
      <c r="H843" s="59">
        <v>41815.583333333336</v>
      </c>
      <c r="I843" s="8">
        <v>41816.458333333336</v>
      </c>
      <c r="J843" s="8" t="str">
        <f t="shared" ca="1" si="71"/>
        <v>Resuelto a Tiempo</v>
      </c>
      <c r="K843" t="s">
        <v>1741</v>
      </c>
    </row>
    <row r="844" spans="1:11" x14ac:dyDescent="0.25">
      <c r="A844" s="7" t="s">
        <v>1647</v>
      </c>
      <c r="B844" s="7" t="s">
        <v>1726</v>
      </c>
      <c r="C844" s="8">
        <v>41816.333333333336</v>
      </c>
      <c r="D844" s="32" t="s">
        <v>513</v>
      </c>
      <c r="E844" s="32" t="s">
        <v>513</v>
      </c>
      <c r="F844" s="32">
        <v>330</v>
      </c>
      <c r="G844" s="59">
        <f t="shared" si="70"/>
        <v>41830.083333333336</v>
      </c>
      <c r="H844" s="59">
        <v>41816.333333333336</v>
      </c>
      <c r="I844" s="8">
        <v>41820.569444444445</v>
      </c>
      <c r="J844" s="8" t="str">
        <f t="shared" ca="1" si="71"/>
        <v>Resuelto a Tiempo</v>
      </c>
      <c r="K844" t="s">
        <v>1770</v>
      </c>
    </row>
    <row r="845" spans="1:11" x14ac:dyDescent="0.25">
      <c r="A845" s="7" t="s">
        <v>1648</v>
      </c>
      <c r="B845" s="7" t="s">
        <v>1726</v>
      </c>
      <c r="C845" s="8">
        <v>41816.333333333336</v>
      </c>
      <c r="D845" s="32" t="s">
        <v>52</v>
      </c>
      <c r="E845" s="32" t="s">
        <v>52</v>
      </c>
      <c r="F845" s="32">
        <f>VLOOKUP(E845&amp;WEEKDAY(C845,2),Hoja3!A:B,2,FALSE)*24</f>
        <v>120</v>
      </c>
      <c r="G845" s="59">
        <f t="shared" si="70"/>
        <v>41821.333333333336</v>
      </c>
      <c r="H845" s="59">
        <v>41816.333333333336</v>
      </c>
      <c r="I845" s="8">
        <v>41821.291666666664</v>
      </c>
      <c r="J845" s="8" t="str">
        <f t="shared" ca="1" si="71"/>
        <v>Resuelto a Tiempo</v>
      </c>
      <c r="K845" t="s">
        <v>1138</v>
      </c>
    </row>
    <row r="846" spans="1:11" x14ac:dyDescent="0.25">
      <c r="A846" s="7" t="s">
        <v>1649</v>
      </c>
      <c r="B846" s="7" t="s">
        <v>1726</v>
      </c>
      <c r="C846" s="8">
        <v>41816.5</v>
      </c>
      <c r="D846" s="32" t="s">
        <v>10</v>
      </c>
      <c r="E846" s="32" t="s">
        <v>52</v>
      </c>
      <c r="F846" s="32">
        <f>VLOOKUP(E846&amp;WEEKDAY(C846,2),Hoja3!A:B,2,FALSE)*24</f>
        <v>120</v>
      </c>
      <c r="G846" s="59">
        <f t="shared" si="70"/>
        <v>41821.5</v>
      </c>
      <c r="H846" s="59">
        <v>41816.5</v>
      </c>
      <c r="I846" s="8">
        <v>41820.430555555555</v>
      </c>
      <c r="J846" s="8" t="str">
        <f t="shared" ca="1" si="71"/>
        <v>Resuelto a Tiempo</v>
      </c>
      <c r="K846" t="s">
        <v>1739</v>
      </c>
    </row>
    <row r="847" spans="1:11" x14ac:dyDescent="0.25">
      <c r="A847" s="7" t="s">
        <v>1650</v>
      </c>
      <c r="B847" s="7" t="s">
        <v>1726</v>
      </c>
      <c r="C847" s="8">
        <v>41816.697916666664</v>
      </c>
      <c r="D847" s="32" t="s">
        <v>10</v>
      </c>
      <c r="E847" s="32" t="s">
        <v>52</v>
      </c>
      <c r="F847" s="32">
        <f>VLOOKUP(E847&amp;WEEKDAY(C847,2),Hoja3!A:B,2,FALSE)*24</f>
        <v>120</v>
      </c>
      <c r="G847" s="59">
        <f t="shared" si="70"/>
        <v>41821.697916666664</v>
      </c>
      <c r="H847" s="59">
        <v>41816.697916666664</v>
      </c>
      <c r="I847" s="8">
        <v>41820.659722222219</v>
      </c>
      <c r="J847" s="8" t="str">
        <f t="shared" ca="1" si="71"/>
        <v>Resuelto a Tiempo</v>
      </c>
      <c r="K847" t="s">
        <v>1734</v>
      </c>
    </row>
    <row r="848" spans="1:11" x14ac:dyDescent="0.25">
      <c r="A848" s="7" t="s">
        <v>1651</v>
      </c>
      <c r="B848" s="7" t="s">
        <v>1726</v>
      </c>
      <c r="C848" s="8">
        <v>41817.416666666664</v>
      </c>
      <c r="D848" s="32" t="s">
        <v>10</v>
      </c>
      <c r="E848" s="32" t="s">
        <v>52</v>
      </c>
      <c r="F848" s="32">
        <f>VLOOKUP(E848&amp;WEEKDAY(C848,2),Hoja3!A:B,2,FALSE)*24</f>
        <v>120</v>
      </c>
      <c r="G848" s="59">
        <f t="shared" si="70"/>
        <v>41822.416666666664</v>
      </c>
      <c r="H848" s="59">
        <v>41817.416666666664</v>
      </c>
      <c r="I848" s="8">
        <v>41822.375</v>
      </c>
      <c r="J848" s="8" t="str">
        <f t="shared" ca="1" si="71"/>
        <v>Resuelto a Tiempo</v>
      </c>
      <c r="K848" t="s">
        <v>1762</v>
      </c>
    </row>
    <row r="849" spans="1:11" x14ac:dyDescent="0.25">
      <c r="A849" s="7" t="s">
        <v>1652</v>
      </c>
      <c r="B849" s="7" t="s">
        <v>1726</v>
      </c>
      <c r="C849" s="8">
        <v>41817.625</v>
      </c>
      <c r="D849" s="32" t="s">
        <v>10</v>
      </c>
      <c r="E849" s="32" t="s">
        <v>10</v>
      </c>
      <c r="F849" s="32">
        <f>VLOOKUP(E849&amp;WEEKDAY(C849,2),Hoja3!A:B,2,FALSE)*24</f>
        <v>24</v>
      </c>
      <c r="G849" s="59">
        <f t="shared" si="70"/>
        <v>41818.625</v>
      </c>
      <c r="H849" s="59">
        <v>41817.625</v>
      </c>
      <c r="I849" s="8">
        <v>41821.375</v>
      </c>
      <c r="J849" s="8" t="s">
        <v>975</v>
      </c>
      <c r="K849" t="s">
        <v>1762</v>
      </c>
    </row>
    <row r="850" spans="1:11" x14ac:dyDescent="0.25">
      <c r="A850" s="7" t="s">
        <v>1653</v>
      </c>
      <c r="B850" s="7" t="s">
        <v>1726</v>
      </c>
      <c r="C850" s="8">
        <v>41820.347222222219</v>
      </c>
      <c r="D850" s="32" t="s">
        <v>10</v>
      </c>
      <c r="E850" s="32" t="s">
        <v>52</v>
      </c>
      <c r="F850" s="32">
        <f>VLOOKUP(E850&amp;WEEKDAY(C850,2),Hoja3!A:B,2,FALSE)*24</f>
        <v>72</v>
      </c>
      <c r="G850" s="59">
        <f t="shared" si="70"/>
        <v>41823.347222222219</v>
      </c>
      <c r="H850" s="59">
        <v>41820.5</v>
      </c>
      <c r="I850" s="8">
        <v>41820.5</v>
      </c>
      <c r="J850" s="8" t="str">
        <f t="shared" ref="J850:J856" ca="1" si="72">IF(I850="",IF(NOW()&gt;G850,"Retrasado","Pendiente"),IF(I850&lt;G850,"Resuelto a Tiempo","Resuelto NO a Tiempo"))</f>
        <v>Resuelto a Tiempo</v>
      </c>
      <c r="K850" t="s">
        <v>1762</v>
      </c>
    </row>
    <row r="851" spans="1:11" x14ac:dyDescent="0.25">
      <c r="A851" s="7" t="s">
        <v>1654</v>
      </c>
      <c r="B851" s="7" t="s">
        <v>1726</v>
      </c>
      <c r="C851" s="8">
        <v>41820.368055555555</v>
      </c>
      <c r="D851" s="32" t="s">
        <v>15</v>
      </c>
      <c r="E851" s="32" t="s">
        <v>10</v>
      </c>
      <c r="F851" s="32">
        <f>VLOOKUP(E851&amp;WEEKDAY(C851,2),Hoja3!A:B,2,FALSE)*24</f>
        <v>24</v>
      </c>
      <c r="G851" s="59">
        <f t="shared" si="70"/>
        <v>41821.368055555555</v>
      </c>
      <c r="H851" s="59">
        <v>41820.375</v>
      </c>
      <c r="I851" s="8">
        <v>41820.479166666664</v>
      </c>
      <c r="J851" s="8" t="str">
        <f t="shared" ca="1" si="72"/>
        <v>Resuelto a Tiempo</v>
      </c>
      <c r="K851" t="s">
        <v>1762</v>
      </c>
    </row>
    <row r="852" spans="1:11" x14ac:dyDescent="0.25">
      <c r="A852" s="7" t="s">
        <v>1655</v>
      </c>
      <c r="B852" s="7" t="s">
        <v>1726</v>
      </c>
      <c r="C852" s="8">
        <v>41820.4375</v>
      </c>
      <c r="D852" s="32" t="s">
        <v>15</v>
      </c>
      <c r="E852" s="32" t="s">
        <v>52</v>
      </c>
      <c r="F852" s="32">
        <f>VLOOKUP(E852&amp;WEEKDAY(C852,2),Hoja3!A:B,2,FALSE)*24</f>
        <v>72</v>
      </c>
      <c r="G852" s="59">
        <f t="shared" si="70"/>
        <v>41823.4375</v>
      </c>
      <c r="H852" s="59">
        <v>41820.541666666664</v>
      </c>
      <c r="I852" s="8">
        <v>41821.709027777775</v>
      </c>
      <c r="J852" s="8" t="str">
        <f t="shared" ca="1" si="72"/>
        <v>Resuelto a Tiempo</v>
      </c>
      <c r="K852" t="s">
        <v>1762</v>
      </c>
    </row>
    <row r="853" spans="1:11" x14ac:dyDescent="0.25">
      <c r="A853" s="7" t="s">
        <v>1656</v>
      </c>
      <c r="B853" s="7" t="s">
        <v>1726</v>
      </c>
      <c r="C853" s="8">
        <v>41820.583333333336</v>
      </c>
      <c r="D853" s="32" t="s">
        <v>15</v>
      </c>
      <c r="E853" s="32" t="s">
        <v>52</v>
      </c>
      <c r="F853" s="32">
        <f>VLOOKUP(E853&amp;WEEKDAY(C853,2),Hoja3!A:B,2,FALSE)*24</f>
        <v>72</v>
      </c>
      <c r="G853" s="59">
        <f t="shared" si="70"/>
        <v>41823.583333333336</v>
      </c>
      <c r="H853" s="59">
        <v>41820.583333333336</v>
      </c>
      <c r="I853" s="8">
        <v>41823.489583333336</v>
      </c>
      <c r="J853" s="8" t="str">
        <f t="shared" ca="1" si="72"/>
        <v>Resuelto a Tiempo</v>
      </c>
      <c r="K853" t="s">
        <v>1734</v>
      </c>
    </row>
    <row r="854" spans="1:11" x14ac:dyDescent="0.25">
      <c r="A854" s="7" t="s">
        <v>1657</v>
      </c>
      <c r="B854" s="7" t="s">
        <v>1726</v>
      </c>
      <c r="C854" s="8">
        <v>41820.625</v>
      </c>
      <c r="D854" s="32" t="s">
        <v>10</v>
      </c>
      <c r="E854" s="32" t="s">
        <v>52</v>
      </c>
      <c r="F854" s="32">
        <f>VLOOKUP(E854&amp;WEEKDAY(C854,2),Hoja3!A:B,2,FALSE)*24</f>
        <v>72</v>
      </c>
      <c r="G854" s="59">
        <f t="shared" si="70"/>
        <v>41823.625</v>
      </c>
      <c r="H854" s="59">
        <v>41820.625</v>
      </c>
      <c r="I854" s="8">
        <v>41822.5</v>
      </c>
      <c r="J854" s="8" t="str">
        <f t="shared" ca="1" si="72"/>
        <v>Resuelto a Tiempo</v>
      </c>
      <c r="K854" t="s">
        <v>1140</v>
      </c>
    </row>
    <row r="855" spans="1:11" x14ac:dyDescent="0.25">
      <c r="A855" s="7" t="s">
        <v>1658</v>
      </c>
      <c r="B855" s="7" t="s">
        <v>1726</v>
      </c>
      <c r="C855" s="8">
        <v>41820.625</v>
      </c>
      <c r="D855" s="32" t="s">
        <v>52</v>
      </c>
      <c r="E855" s="32" t="s">
        <v>52</v>
      </c>
      <c r="F855" s="32">
        <f>VLOOKUP(E855&amp;WEEKDAY(C855,2),Hoja3!A:B,2,FALSE)*24</f>
        <v>72</v>
      </c>
      <c r="G855" s="59">
        <f t="shared" si="70"/>
        <v>41823.625</v>
      </c>
      <c r="H855" s="59">
        <v>41820.666666666664</v>
      </c>
      <c r="I855" s="8">
        <v>41763.729166666664</v>
      </c>
      <c r="J855" s="8" t="str">
        <f t="shared" ca="1" si="72"/>
        <v>Resuelto a Tiempo</v>
      </c>
      <c r="K855" t="s">
        <v>1743</v>
      </c>
    </row>
    <row r="856" spans="1:11" x14ac:dyDescent="0.25">
      <c r="A856" s="7" t="s">
        <v>1659</v>
      </c>
      <c r="B856" s="7" t="s">
        <v>1726</v>
      </c>
      <c r="C856" s="8">
        <v>41821.416666666664</v>
      </c>
      <c r="D856" s="32" t="s">
        <v>52</v>
      </c>
      <c r="E856" s="32" t="s">
        <v>52</v>
      </c>
      <c r="F856" s="32">
        <f>VLOOKUP(E856&amp;WEEKDAY(C856,2),Hoja3!A:B,2,FALSE)*24</f>
        <v>72</v>
      </c>
      <c r="G856" s="59">
        <f t="shared" si="70"/>
        <v>41824.416666666664</v>
      </c>
      <c r="H856" s="59">
        <v>41821.416666666664</v>
      </c>
      <c r="I856" s="8">
        <v>41822.479166666664</v>
      </c>
      <c r="J856" s="8" t="str">
        <f t="shared" ca="1" si="72"/>
        <v>Resuelto a Tiempo</v>
      </c>
      <c r="K856" t="s">
        <v>1141</v>
      </c>
    </row>
    <row r="857" spans="1:11" x14ac:dyDescent="0.25">
      <c r="A857" t="s">
        <v>1662</v>
      </c>
      <c r="B857" s="7" t="s">
        <v>1726</v>
      </c>
      <c r="C857" s="1">
        <v>41822.375</v>
      </c>
      <c r="D857" s="31" t="s">
        <v>52</v>
      </c>
      <c r="E857" s="31" t="s">
        <v>52</v>
      </c>
      <c r="F857" s="31">
        <f>VLOOKUP(E857&amp;WEEKDAY(C857,2),Hoja3!A:B,2,FALSE)*24</f>
        <v>120</v>
      </c>
      <c r="G857" s="69">
        <f t="shared" si="70"/>
        <v>41827.375</v>
      </c>
      <c r="H857" s="69">
        <v>41822.375</v>
      </c>
      <c r="I857" s="69">
        <v>41822.375</v>
      </c>
      <c r="J857" s="1" t="s">
        <v>938</v>
      </c>
      <c r="K857" t="s">
        <v>1762</v>
      </c>
    </row>
    <row r="858" spans="1:11" x14ac:dyDescent="0.25">
      <c r="A858" s="7" t="s">
        <v>1660</v>
      </c>
      <c r="B858" s="7" t="s">
        <v>1726</v>
      </c>
      <c r="C858" s="8">
        <v>41821.666666666664</v>
      </c>
      <c r="D858" s="32" t="s">
        <v>10</v>
      </c>
      <c r="E858" s="32" t="s">
        <v>10</v>
      </c>
      <c r="F858" s="32">
        <f>VLOOKUP(E858&amp;WEEKDAY(C858,2),Hoja3!A:B,2,FALSE)*24</f>
        <v>24</v>
      </c>
      <c r="G858" s="59">
        <f t="shared" si="70"/>
        <v>41822.666666666664</v>
      </c>
      <c r="H858" s="59">
        <v>41821.666666666664</v>
      </c>
      <c r="I858" s="8">
        <v>41822.591666666667</v>
      </c>
      <c r="J858" s="8" t="str">
        <f ca="1">IF(I858="",IF(NOW()&gt;G858,"Retrasado","Pendiente"),IF(I858&lt;G858,"Resuelto a Tiempo","Resuelto NO a Tiempo"))</f>
        <v>Resuelto a Tiempo</v>
      </c>
      <c r="K858" t="s">
        <v>1762</v>
      </c>
    </row>
    <row r="859" spans="1:11" x14ac:dyDescent="0.25">
      <c r="A859" s="7" t="s">
        <v>1661</v>
      </c>
      <c r="B859" s="7" t="s">
        <v>1726</v>
      </c>
      <c r="C859" s="8">
        <v>41821.6875</v>
      </c>
      <c r="D859" s="32" t="s">
        <v>15</v>
      </c>
      <c r="E859" s="32" t="s">
        <v>52</v>
      </c>
      <c r="F859" s="32">
        <f>VLOOKUP(E859&amp;WEEKDAY(C859,2),Hoja3!A:B,2,FALSE)*24</f>
        <v>72</v>
      </c>
      <c r="G859" s="59">
        <f t="shared" si="70"/>
        <v>41824.6875</v>
      </c>
      <c r="H859" s="59">
        <v>41821.6875</v>
      </c>
      <c r="I859" s="8">
        <v>41828.486111111109</v>
      </c>
      <c r="J859" s="8" t="s">
        <v>975</v>
      </c>
      <c r="K859" t="s">
        <v>1140</v>
      </c>
    </row>
    <row r="860" spans="1:11" x14ac:dyDescent="0.25">
      <c r="A860" s="7" t="s">
        <v>1663</v>
      </c>
      <c r="B860" s="7" t="s">
        <v>1726</v>
      </c>
      <c r="C860" s="8">
        <v>41822.458333333336</v>
      </c>
      <c r="D860" s="32" t="s">
        <v>52</v>
      </c>
      <c r="E860" s="32" t="s">
        <v>52</v>
      </c>
      <c r="F860" s="32">
        <f>VLOOKUP(E860&amp;WEEKDAY(C860,2),Hoja3!A:B,2,FALSE)*24</f>
        <v>120</v>
      </c>
      <c r="G860" s="59">
        <f t="shared" si="70"/>
        <v>41827.458333333336</v>
      </c>
      <c r="H860" s="59">
        <v>41822.5</v>
      </c>
      <c r="I860" s="8">
        <v>41827.416666666664</v>
      </c>
      <c r="J860" s="8" t="str">
        <f t="shared" ref="J860:J875" ca="1" si="73">IF(I860="",IF(NOW()&gt;G860,"Retrasado","Pendiente"),IF(I860&lt;G860,"Resuelto a Tiempo","Resuelto NO a Tiempo"))</f>
        <v>Resuelto a Tiempo</v>
      </c>
      <c r="K860" t="s">
        <v>1728</v>
      </c>
    </row>
    <row r="861" spans="1:11" x14ac:dyDescent="0.25">
      <c r="A861" s="7" t="s">
        <v>1664</v>
      </c>
      <c r="B861" s="7" t="s">
        <v>1726</v>
      </c>
      <c r="C861" s="8">
        <v>41822.604166666664</v>
      </c>
      <c r="D861" s="32" t="s">
        <v>15</v>
      </c>
      <c r="E861" s="32" t="s">
        <v>10</v>
      </c>
      <c r="F861" s="32">
        <f>VLOOKUP(E861&amp;WEEKDAY(C861,2),Hoja3!A:B,2,FALSE)*24</f>
        <v>24</v>
      </c>
      <c r="G861" s="59">
        <f t="shared" si="70"/>
        <v>41823.604166666664</v>
      </c>
      <c r="H861" s="59">
        <v>41822.604166666664</v>
      </c>
      <c r="I861" s="8">
        <v>41823.375</v>
      </c>
      <c r="J861" s="8" t="str">
        <f t="shared" ca="1" si="73"/>
        <v>Resuelto a Tiempo</v>
      </c>
      <c r="K861" t="s">
        <v>1141</v>
      </c>
    </row>
    <row r="862" spans="1:11" x14ac:dyDescent="0.25">
      <c r="A862" s="7" t="s">
        <v>1665</v>
      </c>
      <c r="B862" s="7" t="s">
        <v>1726</v>
      </c>
      <c r="C862" s="8">
        <v>41822.604166666664</v>
      </c>
      <c r="D862" s="32" t="s">
        <v>10</v>
      </c>
      <c r="E862" s="32" t="s">
        <v>10</v>
      </c>
      <c r="F862" s="32">
        <f>VLOOKUP(E862&amp;WEEKDAY(C862,2),Hoja3!A:B,2,FALSE)*24</f>
        <v>24</v>
      </c>
      <c r="G862" s="59">
        <f t="shared" si="70"/>
        <v>41823.604166666664</v>
      </c>
      <c r="H862" s="59">
        <v>41822.625</v>
      </c>
      <c r="I862" s="8">
        <v>41823.458333333336</v>
      </c>
      <c r="J862" s="8" t="str">
        <f t="shared" ca="1" si="73"/>
        <v>Resuelto a Tiempo</v>
      </c>
      <c r="K862" t="s">
        <v>1729</v>
      </c>
    </row>
    <row r="863" spans="1:11" x14ac:dyDescent="0.25">
      <c r="A863" s="7" t="s">
        <v>1666</v>
      </c>
      <c r="B863" s="7" t="s">
        <v>1726</v>
      </c>
      <c r="C863" s="8">
        <v>41823.333333333336</v>
      </c>
      <c r="D863" s="32" t="s">
        <v>10</v>
      </c>
      <c r="E863" s="32" t="s">
        <v>10</v>
      </c>
      <c r="F863" s="32">
        <f>VLOOKUP(E863&amp;WEEKDAY(C863,2),Hoja3!A:B,2,FALSE)*24</f>
        <v>24</v>
      </c>
      <c r="G863" s="59">
        <f t="shared" si="70"/>
        <v>41824.333333333336</v>
      </c>
      <c r="H863" s="59">
        <v>41823.354166666664</v>
      </c>
      <c r="I863" s="8">
        <v>41824.305555555555</v>
      </c>
      <c r="J863" s="8" t="str">
        <f t="shared" ca="1" si="73"/>
        <v>Resuelto a Tiempo</v>
      </c>
      <c r="K863" t="s">
        <v>1762</v>
      </c>
    </row>
    <row r="864" spans="1:11" x14ac:dyDescent="0.25">
      <c r="A864" s="7" t="s">
        <v>1668</v>
      </c>
      <c r="B864" s="7" t="s">
        <v>1726</v>
      </c>
      <c r="C864" s="8">
        <v>41823.541666666664</v>
      </c>
      <c r="D864" s="32" t="s">
        <v>10</v>
      </c>
      <c r="E864" s="32" t="s">
        <v>10</v>
      </c>
      <c r="F864" s="32">
        <f>VLOOKUP(E864&amp;WEEKDAY(C864,2),Hoja3!A:B,2,FALSE)*24</f>
        <v>24</v>
      </c>
      <c r="G864" s="59">
        <f t="shared" si="70"/>
        <v>41824.541666666664</v>
      </c>
      <c r="H864" s="59">
        <v>41823.541666666664</v>
      </c>
      <c r="I864" s="8">
        <v>41823.645833333336</v>
      </c>
      <c r="J864" s="8" t="str">
        <f t="shared" ca="1" si="73"/>
        <v>Resuelto a Tiempo</v>
      </c>
      <c r="K864" t="s">
        <v>1141</v>
      </c>
    </row>
    <row r="865" spans="1:11" x14ac:dyDescent="0.25">
      <c r="A865" s="7" t="s">
        <v>1667</v>
      </c>
      <c r="B865" s="7" t="s">
        <v>1726</v>
      </c>
      <c r="C865" s="8">
        <v>41823.416666666664</v>
      </c>
      <c r="D865" s="32" t="s">
        <v>52</v>
      </c>
      <c r="E865" s="32" t="s">
        <v>52</v>
      </c>
      <c r="F865" s="32">
        <f>VLOOKUP(E865&amp;WEEKDAY(C865,2),Hoja3!A:B,2,FALSE)*24</f>
        <v>120</v>
      </c>
      <c r="G865" s="59">
        <f t="shared" si="70"/>
        <v>41828.416666666664</v>
      </c>
      <c r="H865" s="59">
        <v>41823.416666666664</v>
      </c>
      <c r="I865" s="8">
        <v>41827.680555555555</v>
      </c>
      <c r="J865" s="8" t="str">
        <f t="shared" ca="1" si="73"/>
        <v>Resuelto a Tiempo</v>
      </c>
      <c r="K865" t="s">
        <v>1743</v>
      </c>
    </row>
    <row r="866" spans="1:11" x14ac:dyDescent="0.25">
      <c r="A866" s="7" t="s">
        <v>1670</v>
      </c>
      <c r="B866" s="7" t="s">
        <v>1726</v>
      </c>
      <c r="C866" s="8">
        <v>41823.625</v>
      </c>
      <c r="D866" s="32" t="s">
        <v>10</v>
      </c>
      <c r="E866" s="32" t="s">
        <v>10</v>
      </c>
      <c r="F866" s="32">
        <f>VLOOKUP(E866&amp;WEEKDAY(C866,2),Hoja3!A:B,2,FALSE)*24</f>
        <v>24</v>
      </c>
      <c r="G866" s="59">
        <f t="shared" si="70"/>
        <v>41824.625</v>
      </c>
      <c r="H866" s="59">
        <v>41823.625</v>
      </c>
      <c r="I866" s="8">
        <v>41824.416666666664</v>
      </c>
      <c r="J866" s="8" t="str">
        <f t="shared" ca="1" si="73"/>
        <v>Resuelto a Tiempo</v>
      </c>
      <c r="K866" t="s">
        <v>1771</v>
      </c>
    </row>
    <row r="867" spans="1:11" x14ac:dyDescent="0.25">
      <c r="A867" s="7" t="s">
        <v>1669</v>
      </c>
      <c r="B867" s="7" t="s">
        <v>1726</v>
      </c>
      <c r="C867" s="8">
        <v>41823.541666666664</v>
      </c>
      <c r="D867" s="32" t="s">
        <v>15</v>
      </c>
      <c r="E867" s="32" t="s">
        <v>52</v>
      </c>
      <c r="F867" s="32">
        <f>VLOOKUP(E867&amp;WEEKDAY(C867,2),Hoja3!A:B,2,FALSE)*24</f>
        <v>120</v>
      </c>
      <c r="G867" s="59">
        <f t="shared" si="70"/>
        <v>41828.541666666664</v>
      </c>
      <c r="H867" s="59">
        <v>41823.541666666664</v>
      </c>
      <c r="I867" s="8">
        <v>41828.451388888891</v>
      </c>
      <c r="J867" s="8" t="str">
        <f t="shared" ca="1" si="73"/>
        <v>Resuelto a Tiempo</v>
      </c>
      <c r="K867" t="s">
        <v>1734</v>
      </c>
    </row>
    <row r="868" spans="1:11" x14ac:dyDescent="0.25">
      <c r="A868" s="7" t="s">
        <v>1671</v>
      </c>
      <c r="B868" s="7" t="s">
        <v>1726</v>
      </c>
      <c r="C868" s="8">
        <v>41824.458333333336</v>
      </c>
      <c r="D868" s="32" t="s">
        <v>52</v>
      </c>
      <c r="E868" s="32" t="s">
        <v>52</v>
      </c>
      <c r="F868" s="32">
        <f>VLOOKUP(E868&amp;WEEKDAY(C868,2),Hoja3!A:B,2,FALSE)*24</f>
        <v>120</v>
      </c>
      <c r="G868" s="59">
        <f t="shared" si="70"/>
        <v>41829.458333333336</v>
      </c>
      <c r="H868" s="59">
        <v>41824.458333333336</v>
      </c>
      <c r="I868" s="8">
        <v>41824.708333333336</v>
      </c>
      <c r="J868" s="8" t="str">
        <f t="shared" ca="1" si="73"/>
        <v>Resuelto a Tiempo</v>
      </c>
      <c r="K868" t="s">
        <v>1739</v>
      </c>
    </row>
    <row r="869" spans="1:11" x14ac:dyDescent="0.25">
      <c r="A869" s="7" t="s">
        <v>1689</v>
      </c>
      <c r="B869" s="7" t="s">
        <v>1726</v>
      </c>
      <c r="C869" s="8">
        <v>41831.458333333336</v>
      </c>
      <c r="D869" s="32" t="s">
        <v>10</v>
      </c>
      <c r="E869" s="32" t="s">
        <v>10</v>
      </c>
      <c r="F869" s="32">
        <f>VLOOKUP(E869&amp;WEEKDAY(C869,2),Hoja3!A:B,2,FALSE)*24</f>
        <v>24</v>
      </c>
      <c r="G869" s="59">
        <f t="shared" si="70"/>
        <v>41832.458333333336</v>
      </c>
      <c r="H869" s="59">
        <v>41831.486111111109</v>
      </c>
      <c r="I869" s="8">
        <v>41831.597222222219</v>
      </c>
      <c r="J869" s="8" t="str">
        <f t="shared" ca="1" si="73"/>
        <v>Resuelto a Tiempo</v>
      </c>
      <c r="K869" t="s">
        <v>1728</v>
      </c>
    </row>
    <row r="870" spans="1:11" x14ac:dyDescent="0.25">
      <c r="A870" s="7" t="s">
        <v>1672</v>
      </c>
      <c r="B870" s="7" t="s">
        <v>1726</v>
      </c>
      <c r="C870" s="8">
        <v>41824.645833333336</v>
      </c>
      <c r="D870" s="32" t="s">
        <v>15</v>
      </c>
      <c r="E870" s="32" t="s">
        <v>52</v>
      </c>
      <c r="F870" s="32">
        <f>VLOOKUP(E870&amp;WEEKDAY(C870,2),Hoja3!A:B,2,FALSE)*24</f>
        <v>120</v>
      </c>
      <c r="G870" s="59">
        <f t="shared" si="70"/>
        <v>41829.645833333336</v>
      </c>
      <c r="H870" s="59">
        <v>41824.659722222219</v>
      </c>
      <c r="I870" s="8">
        <v>41829.541666666664</v>
      </c>
      <c r="J870" s="8" t="str">
        <f t="shared" ca="1" si="73"/>
        <v>Resuelto a Tiempo</v>
      </c>
      <c r="K870" t="s">
        <v>1739</v>
      </c>
    </row>
    <row r="871" spans="1:11" x14ac:dyDescent="0.25">
      <c r="A871" s="7" t="s">
        <v>1673</v>
      </c>
      <c r="B871" s="7" t="s">
        <v>1726</v>
      </c>
      <c r="C871" s="8">
        <v>41827.3125</v>
      </c>
      <c r="D871" s="32" t="s">
        <v>15</v>
      </c>
      <c r="E871" s="32" t="s">
        <v>15</v>
      </c>
      <c r="F871" s="32">
        <f>VLOOKUP(E871&amp;WEEKDAY(C871,2),Hoja3!A:B,2,FALSE)*24</f>
        <v>4</v>
      </c>
      <c r="G871" s="59">
        <f t="shared" si="70"/>
        <v>41827.479166666664</v>
      </c>
      <c r="H871" s="59">
        <v>41827.354166666664</v>
      </c>
      <c r="I871" s="8">
        <v>41827.458333333336</v>
      </c>
      <c r="J871" s="8" t="str">
        <f t="shared" ca="1" si="73"/>
        <v>Resuelto a Tiempo</v>
      </c>
      <c r="K871" t="s">
        <v>1762</v>
      </c>
    </row>
    <row r="872" spans="1:11" x14ac:dyDescent="0.25">
      <c r="A872" s="7" t="s">
        <v>1674</v>
      </c>
      <c r="B872" s="7" t="s">
        <v>1726</v>
      </c>
      <c r="C872" s="8">
        <v>41827.416666666664</v>
      </c>
      <c r="D872" s="32" t="s">
        <v>10</v>
      </c>
      <c r="E872" s="32" t="s">
        <v>10</v>
      </c>
      <c r="F872" s="32">
        <f>VLOOKUP(E872&amp;WEEKDAY(C872,2),Hoja3!A:B,2,FALSE)*24</f>
        <v>24</v>
      </c>
      <c r="G872" s="59">
        <f t="shared" si="70"/>
        <v>41828.416666666664</v>
      </c>
      <c r="H872" s="59">
        <v>41827.416666666664</v>
      </c>
      <c r="I872" s="8">
        <v>41828.375</v>
      </c>
      <c r="J872" s="8" t="str">
        <f t="shared" ca="1" si="73"/>
        <v>Resuelto a Tiempo</v>
      </c>
      <c r="K872" t="s">
        <v>1141</v>
      </c>
    </row>
    <row r="873" spans="1:11" x14ac:dyDescent="0.25">
      <c r="A873" s="7" t="s">
        <v>1675</v>
      </c>
      <c r="B873" s="7" t="s">
        <v>1726</v>
      </c>
      <c r="C873" s="8">
        <v>41827.520833333336</v>
      </c>
      <c r="D873" s="32" t="s">
        <v>10</v>
      </c>
      <c r="E873" s="32" t="s">
        <v>52</v>
      </c>
      <c r="F873" s="32">
        <f>VLOOKUP(E873&amp;WEEKDAY(C873,2),Hoja3!A:B,2,FALSE)*24</f>
        <v>72</v>
      </c>
      <c r="G873" s="59">
        <f t="shared" si="70"/>
        <v>41830.520833333336</v>
      </c>
      <c r="H873" s="59">
        <v>41827.541666666664</v>
      </c>
      <c r="I873" s="8">
        <v>41830.479166666664</v>
      </c>
      <c r="J873" s="8" t="str">
        <f t="shared" ca="1" si="73"/>
        <v>Resuelto a Tiempo</v>
      </c>
      <c r="K873" t="s">
        <v>1765</v>
      </c>
    </row>
    <row r="874" spans="1:11" x14ac:dyDescent="0.25">
      <c r="A874" s="7" t="s">
        <v>1676</v>
      </c>
      <c r="B874" s="7" t="s">
        <v>1726</v>
      </c>
      <c r="C874" s="8">
        <v>41827.541666666664</v>
      </c>
      <c r="D874" s="32" t="s">
        <v>10</v>
      </c>
      <c r="E874" s="32" t="s">
        <v>52</v>
      </c>
      <c r="F874" s="32">
        <f>VLOOKUP(E874&amp;WEEKDAY(C874,2),Hoja3!A:B,2,FALSE)*24</f>
        <v>72</v>
      </c>
      <c r="G874" s="59">
        <f t="shared" si="70"/>
        <v>41830.541666666664</v>
      </c>
      <c r="H874" s="59">
        <v>41827.5625</v>
      </c>
      <c r="I874" s="8">
        <v>41827.697916666664</v>
      </c>
      <c r="J874" s="8" t="str">
        <f t="shared" ca="1" si="73"/>
        <v>Resuelto a Tiempo</v>
      </c>
      <c r="K874" t="s">
        <v>1762</v>
      </c>
    </row>
    <row r="875" spans="1:11" x14ac:dyDescent="0.25">
      <c r="A875" s="7" t="s">
        <v>1677</v>
      </c>
      <c r="B875" s="7" t="s">
        <v>1726</v>
      </c>
      <c r="C875" s="8">
        <v>41827.541666666664</v>
      </c>
      <c r="D875" s="32" t="s">
        <v>10</v>
      </c>
      <c r="E875" s="32" t="s">
        <v>52</v>
      </c>
      <c r="F875" s="32">
        <f>VLOOKUP(E875&amp;WEEKDAY(C875,2),Hoja3!A:B,2,FALSE)*24</f>
        <v>72</v>
      </c>
      <c r="G875" s="59">
        <f t="shared" si="70"/>
        <v>41830.541666666664</v>
      </c>
      <c r="H875" s="59">
        <v>41827.583333333336</v>
      </c>
      <c r="I875" s="8">
        <v>41830.395833333336</v>
      </c>
      <c r="J875" s="8" t="str">
        <f t="shared" ca="1" si="73"/>
        <v>Resuelto a Tiempo</v>
      </c>
      <c r="K875" t="s">
        <v>1729</v>
      </c>
    </row>
    <row r="876" spans="1:11" x14ac:dyDescent="0.25">
      <c r="A876" s="7" t="s">
        <v>1678</v>
      </c>
      <c r="B876" s="7" t="s">
        <v>1726</v>
      </c>
      <c r="C876" s="8">
        <v>41827.826388888891</v>
      </c>
      <c r="D876" s="32" t="s">
        <v>15</v>
      </c>
      <c r="E876" s="32" t="s">
        <v>15</v>
      </c>
      <c r="F876" s="32">
        <f>VLOOKUP(E876&amp;WEEKDAY(C876,2),Hoja3!A:B,2,FALSE)*24</f>
        <v>4</v>
      </c>
      <c r="G876" s="59">
        <f t="shared" si="70"/>
        <v>41827.993055555555</v>
      </c>
      <c r="H876" s="59">
        <v>41827.833333333336</v>
      </c>
      <c r="I876" s="8">
        <v>41828.520833333336</v>
      </c>
      <c r="J876" s="8" t="s">
        <v>975</v>
      </c>
      <c r="K876" t="s">
        <v>1136</v>
      </c>
    </row>
    <row r="877" spans="1:11" x14ac:dyDescent="0.25">
      <c r="A877" s="7" t="s">
        <v>1679</v>
      </c>
      <c r="B877" s="7" t="s">
        <v>1726</v>
      </c>
      <c r="C877" s="8">
        <v>41828.416666666664</v>
      </c>
      <c r="D877" s="32" t="s">
        <v>513</v>
      </c>
      <c r="E877" s="32" t="s">
        <v>513</v>
      </c>
      <c r="F877" s="32">
        <v>320</v>
      </c>
      <c r="G877" s="59">
        <f t="shared" si="70"/>
        <v>41841.75</v>
      </c>
      <c r="H877" s="59">
        <v>41828.416666666664</v>
      </c>
      <c r="I877" s="8">
        <v>41831.604166666664</v>
      </c>
      <c r="J877" s="8" t="str">
        <f ca="1">IF(I877="",IF(NOW()&gt;G877,"Retrasado","Pendiente"),IF(I877&lt;G877,"Resuelto a Tiempo","Resuelto NO a Tiempo"))</f>
        <v>Resuelto a Tiempo</v>
      </c>
      <c r="K877" t="s">
        <v>1762</v>
      </c>
    </row>
    <row r="878" spans="1:11" x14ac:dyDescent="0.25">
      <c r="A878" s="7" t="s">
        <v>1680</v>
      </c>
      <c r="B878" s="7" t="s">
        <v>1726</v>
      </c>
      <c r="C878" s="8">
        <v>41829.416666666664</v>
      </c>
      <c r="D878" s="32" t="s">
        <v>52</v>
      </c>
      <c r="E878" s="32" t="s">
        <v>52</v>
      </c>
      <c r="F878" s="32">
        <f>VLOOKUP(E878&amp;WEEKDAY(C878,2),Hoja3!A:B,2,FALSE)*24</f>
        <v>120</v>
      </c>
      <c r="G878" s="59">
        <f t="shared" si="70"/>
        <v>41834.416666666664</v>
      </c>
      <c r="H878" s="59">
        <v>41828.416666666664</v>
      </c>
      <c r="I878" s="8">
        <v>41829.625</v>
      </c>
      <c r="J878" s="8" t="str">
        <f ca="1">IF(I878="",IF(NOW()&gt;G878,"Retrasado","Pendiente"),IF(I878&lt;G878,"Resuelto a Tiempo","Resuelto NO a Tiempo"))</f>
        <v>Resuelto a Tiempo</v>
      </c>
      <c r="K878" t="s">
        <v>1728</v>
      </c>
    </row>
    <row r="879" spans="1:11" x14ac:dyDescent="0.25">
      <c r="A879" s="7" t="s">
        <v>1684</v>
      </c>
      <c r="B879" s="7" t="s">
        <v>1726</v>
      </c>
      <c r="C879" s="8">
        <v>41830.666666666664</v>
      </c>
      <c r="D879" s="32" t="s">
        <v>10</v>
      </c>
      <c r="E879" s="32" t="s">
        <v>10</v>
      </c>
      <c r="F879" s="32">
        <f>VLOOKUP(E879&amp;WEEKDAY(C879,2),Hoja3!A:B,2,FALSE)*24</f>
        <v>24</v>
      </c>
      <c r="G879" s="59">
        <f t="shared" si="70"/>
        <v>41831.666666666664</v>
      </c>
      <c r="H879" s="59">
        <v>41830.666666666664</v>
      </c>
      <c r="I879" s="8">
        <v>41831.375</v>
      </c>
      <c r="J879" s="8" t="str">
        <f ca="1">IF(I879="",IF(NOW()&gt;G879,"Retrasado","Pendiente"),IF(I879&lt;G879,"Resuelto a Tiempo","Resuelto NO a Tiempo"))</f>
        <v>Resuelto a Tiempo</v>
      </c>
      <c r="K879" t="s">
        <v>1762</v>
      </c>
    </row>
    <row r="880" spans="1:11" x14ac:dyDescent="0.25">
      <c r="A880" s="7" t="s">
        <v>1681</v>
      </c>
      <c r="B880" s="7" t="s">
        <v>1726</v>
      </c>
      <c r="C880" s="8">
        <v>41830.3125</v>
      </c>
      <c r="D880" s="32" t="s">
        <v>15</v>
      </c>
      <c r="E880" s="32" t="s">
        <v>52</v>
      </c>
      <c r="F880" s="32">
        <f>VLOOKUP(E880&amp;WEEKDAY(C880,2),Hoja3!A:B,2,FALSE)*24</f>
        <v>120</v>
      </c>
      <c r="G880" s="59">
        <f t="shared" si="70"/>
        <v>41835.3125</v>
      </c>
      <c r="H880" s="59">
        <v>41830.354166666664</v>
      </c>
      <c r="I880" s="8">
        <v>41830.555555555555</v>
      </c>
      <c r="J880" s="8" t="str">
        <f ca="1">IF(I880="",IF(NOW()&gt;G880,"Retrasado","Pendiente"),IF(I880&lt;G880,"Resuelto a Tiempo","Resuelto NO a Tiempo"))</f>
        <v>Resuelto a Tiempo</v>
      </c>
      <c r="K880" t="s">
        <v>1141</v>
      </c>
    </row>
    <row r="881" spans="1:11" x14ac:dyDescent="0.25">
      <c r="A881" s="7" t="s">
        <v>1682</v>
      </c>
      <c r="B881" s="7" t="s">
        <v>1726</v>
      </c>
      <c r="C881" s="8">
        <v>41830.375</v>
      </c>
      <c r="D881" s="32" t="s">
        <v>15</v>
      </c>
      <c r="E881" s="32" t="s">
        <v>10</v>
      </c>
      <c r="F881" s="32">
        <f>VLOOKUP(E881&amp;WEEKDAY(C881,2),Hoja3!A:B,2,FALSE)*24</f>
        <v>24</v>
      </c>
      <c r="G881" s="59">
        <f t="shared" si="70"/>
        <v>41831.375</v>
      </c>
      <c r="H881" s="59">
        <v>41680.395833333336</v>
      </c>
      <c r="I881" s="8">
        <v>41830.46875</v>
      </c>
      <c r="J881" s="8" t="str">
        <f ca="1">IF(I881="",IF(NOW()&gt;G881,"Retrasado","Pendiente"),IF(I881&lt;G881,"Resuelto a Tiempo","Resuelto NO a Tiempo"))</f>
        <v>Resuelto a Tiempo</v>
      </c>
      <c r="K881" t="s">
        <v>1728</v>
      </c>
    </row>
    <row r="882" spans="1:11" x14ac:dyDescent="0.25">
      <c r="A882" t="s">
        <v>1683</v>
      </c>
      <c r="B882" s="7" t="s">
        <v>1726</v>
      </c>
      <c r="C882" s="1">
        <v>41830.625</v>
      </c>
      <c r="D882" s="31" t="s">
        <v>10</v>
      </c>
      <c r="E882" s="31" t="s">
        <v>10</v>
      </c>
      <c r="F882" s="31">
        <f>VLOOKUP(E882&amp;WEEKDAY(C882,2),Hoja3!A:B,2,FALSE)*24</f>
        <v>24</v>
      </c>
      <c r="G882" s="69">
        <f t="shared" si="70"/>
        <v>41831.625</v>
      </c>
      <c r="H882" s="69">
        <v>41830.666666666664</v>
      </c>
      <c r="I882" s="69">
        <v>41830.666666666664</v>
      </c>
      <c r="J882" s="1" t="s">
        <v>5</v>
      </c>
      <c r="K882" t="s">
        <v>1739</v>
      </c>
    </row>
    <row r="883" spans="1:11" x14ac:dyDescent="0.25">
      <c r="A883" s="7" t="s">
        <v>1691</v>
      </c>
      <c r="B883" s="7" t="s">
        <v>1726</v>
      </c>
      <c r="C883" s="8">
        <v>41831.458333333336</v>
      </c>
      <c r="D883" s="32" t="s">
        <v>10</v>
      </c>
      <c r="E883" s="32" t="s">
        <v>10</v>
      </c>
      <c r="F883" s="32">
        <f>VLOOKUP(E883&amp;WEEKDAY(C883,2),Hoja3!A:B,2,FALSE)*24</f>
        <v>24</v>
      </c>
      <c r="G883" s="59">
        <f t="shared" si="70"/>
        <v>41832.458333333336</v>
      </c>
      <c r="H883" s="59">
        <v>41831.5</v>
      </c>
      <c r="I883" s="8">
        <v>41831.625</v>
      </c>
      <c r="J883" s="8" t="str">
        <f ca="1">IF(I883="",IF(NOW()&gt;G883,"Retrasado","Pendiente"),IF(I883&lt;G883,"Resuelto a Tiempo","Resuelto NO a Tiempo"))</f>
        <v>Resuelto a Tiempo</v>
      </c>
      <c r="K883" t="s">
        <v>1739</v>
      </c>
    </row>
    <row r="884" spans="1:11" x14ac:dyDescent="0.25">
      <c r="A884" s="56" t="s">
        <v>1686</v>
      </c>
      <c r="B884" s="7" t="s">
        <v>1726</v>
      </c>
      <c r="C884" s="8">
        <v>41830.694444444445</v>
      </c>
      <c r="D884" s="32" t="s">
        <v>10</v>
      </c>
      <c r="E884" s="32" t="s">
        <v>10</v>
      </c>
      <c r="F884" s="32">
        <f>VLOOKUP(E884&amp;WEEKDAY(C884,2),Hoja3!A:B,2,FALSE)*24</f>
        <v>24</v>
      </c>
      <c r="G884" s="59">
        <f t="shared" si="70"/>
        <v>41831.694444444445</v>
      </c>
      <c r="H884" s="59">
        <v>41830.694444444445</v>
      </c>
      <c r="I884" s="8">
        <v>41831.513888888891</v>
      </c>
      <c r="J884" s="8" t="str">
        <f ca="1">IF(I884="",IF(NOW()&gt;G884,"Retrasado","Pendiente"),IF(I884&lt;G884,"Resuelto a Tiempo","Resuelto NO a Tiempo"))</f>
        <v>Resuelto a Tiempo</v>
      </c>
      <c r="K884" t="s">
        <v>1734</v>
      </c>
    </row>
    <row r="885" spans="1:11" x14ac:dyDescent="0.25">
      <c r="A885" s="7" t="s">
        <v>1687</v>
      </c>
      <c r="B885" s="7" t="s">
        <v>1726</v>
      </c>
      <c r="C885" s="8">
        <v>41830.701388888891</v>
      </c>
      <c r="D885" s="32" t="s">
        <v>10</v>
      </c>
      <c r="E885" s="32" t="s">
        <v>10</v>
      </c>
      <c r="F885" s="32">
        <f>VLOOKUP(E885&amp;WEEKDAY(C885,2),Hoja3!A:B,2,FALSE)*24</f>
        <v>24</v>
      </c>
      <c r="G885" s="59">
        <f t="shared" si="70"/>
        <v>41831.701388888891</v>
      </c>
      <c r="H885" s="59">
        <v>41830.701388888891</v>
      </c>
      <c r="I885" s="8">
        <v>41831.5</v>
      </c>
      <c r="J885" s="8" t="str">
        <f ca="1">IF(I885="",IF(NOW()&gt;G885,"Retrasado","Pendiente"),IF(I885&lt;G885,"Resuelto a Tiempo","Resuelto NO a Tiempo"))</f>
        <v>Resuelto a Tiempo</v>
      </c>
      <c r="K885" t="s">
        <v>1765</v>
      </c>
    </row>
    <row r="886" spans="1:11" x14ac:dyDescent="0.25">
      <c r="A886" s="7" t="s">
        <v>1685</v>
      </c>
      <c r="B886" s="7" t="s">
        <v>1726</v>
      </c>
      <c r="C886" s="8">
        <v>41830.6875</v>
      </c>
      <c r="D886" s="32" t="s">
        <v>15</v>
      </c>
      <c r="E886" s="32" t="s">
        <v>52</v>
      </c>
      <c r="F886" s="32">
        <f>VLOOKUP(E886&amp;WEEKDAY(C886,2),Hoja3!A:B,2,FALSE)*24</f>
        <v>120</v>
      </c>
      <c r="G886" s="59">
        <f t="shared" si="70"/>
        <v>41835.6875</v>
      </c>
      <c r="H886" s="59">
        <v>41830.697916666664</v>
      </c>
      <c r="I886" s="8">
        <v>41836.229166666664</v>
      </c>
      <c r="J886" s="8" t="s">
        <v>975</v>
      </c>
      <c r="K886" t="s">
        <v>1739</v>
      </c>
    </row>
    <row r="887" spans="1:11" x14ac:dyDescent="0.25">
      <c r="A887" s="7" t="s">
        <v>1688</v>
      </c>
      <c r="B887" s="7" t="s">
        <v>1726</v>
      </c>
      <c r="C887" s="8">
        <v>41831.4375</v>
      </c>
      <c r="D887" s="32" t="s">
        <v>52</v>
      </c>
      <c r="E887" s="32" t="s">
        <v>52</v>
      </c>
      <c r="F887" s="32">
        <f>VLOOKUP(E887&amp;WEEKDAY(C887,2),Hoja3!A:B,2,FALSE)*24</f>
        <v>120</v>
      </c>
      <c r="G887" s="59">
        <f t="shared" si="70"/>
        <v>41836.4375</v>
      </c>
      <c r="H887" s="59">
        <v>41831.458333333336</v>
      </c>
      <c r="I887" s="8">
        <v>41834.375</v>
      </c>
      <c r="J887" s="8" t="str">
        <f ca="1">IF(I887="",IF(NOW()&gt;G887,"Retrasado","Pendiente"),IF(I887&lt;G887,"Resuelto a Tiempo","Resuelto NO a Tiempo"))</f>
        <v>Resuelto a Tiempo</v>
      </c>
      <c r="K887" t="s">
        <v>1739</v>
      </c>
    </row>
    <row r="888" spans="1:11" x14ac:dyDescent="0.25">
      <c r="A888" s="3" t="s">
        <v>1690</v>
      </c>
      <c r="B888" s="7" t="s">
        <v>1726</v>
      </c>
      <c r="C888" s="4">
        <v>41831.4375</v>
      </c>
      <c r="D888" s="35" t="s">
        <v>10</v>
      </c>
      <c r="E888" s="35" t="s">
        <v>10</v>
      </c>
      <c r="F888" s="35">
        <f>VLOOKUP(E888&amp;WEEKDAY(C888,2),Hoja3!A:B,2,FALSE)*24</f>
        <v>24</v>
      </c>
      <c r="G888" s="63">
        <f t="shared" si="70"/>
        <v>41832.4375</v>
      </c>
      <c r="H888" s="63">
        <v>41831.458333333336</v>
      </c>
      <c r="I888" s="4">
        <v>41834.375</v>
      </c>
      <c r="J888" s="4" t="s">
        <v>975</v>
      </c>
      <c r="K888" t="s">
        <v>1739</v>
      </c>
    </row>
    <row r="889" spans="1:11" x14ac:dyDescent="0.25">
      <c r="A889" s="7" t="s">
        <v>1692</v>
      </c>
      <c r="B889" s="7" t="s">
        <v>1726</v>
      </c>
      <c r="C889" s="8">
        <v>41834.333333333336</v>
      </c>
      <c r="D889" s="32" t="s">
        <v>10</v>
      </c>
      <c r="E889" s="32" t="s">
        <v>52</v>
      </c>
      <c r="F889" s="32">
        <f>VLOOKUP(E889&amp;WEEKDAY(C889,2),Hoja3!A:B,2,FALSE)*24</f>
        <v>72</v>
      </c>
      <c r="G889" s="59">
        <f t="shared" si="70"/>
        <v>41837.333333333336</v>
      </c>
      <c r="H889" s="59">
        <v>41834.333333333336</v>
      </c>
      <c r="I889" s="8">
        <v>41837.3125</v>
      </c>
      <c r="J889" s="8" t="str">
        <f t="shared" ref="J889:J898" ca="1" si="74">IF(I889="",IF(NOW()&gt;G889,"Retrasado","Pendiente"),IF(I889&lt;G889,"Resuelto a Tiempo","Resuelto NO a Tiempo"))</f>
        <v>Resuelto a Tiempo</v>
      </c>
      <c r="K889" t="s">
        <v>1734</v>
      </c>
    </row>
    <row r="890" spans="1:11" x14ac:dyDescent="0.25">
      <c r="A890" s="7" t="s">
        <v>1693</v>
      </c>
      <c r="B890" s="7" t="s">
        <v>1726</v>
      </c>
      <c r="C890" s="8">
        <v>41834.597222222219</v>
      </c>
      <c r="D890" s="32" t="s">
        <v>52</v>
      </c>
      <c r="E890" s="32" t="s">
        <v>52</v>
      </c>
      <c r="F890" s="32">
        <f>VLOOKUP(E890&amp;WEEKDAY(C890,2),Hoja3!A:B,2,FALSE)*24</f>
        <v>72</v>
      </c>
      <c r="G890" s="59">
        <f t="shared" si="70"/>
        <v>41837.597222222219</v>
      </c>
      <c r="H890" s="59">
        <v>41834.597222222219</v>
      </c>
      <c r="I890" s="8">
        <v>41837.555555555555</v>
      </c>
      <c r="J890" s="8" t="str">
        <f t="shared" ca="1" si="74"/>
        <v>Resuelto a Tiempo</v>
      </c>
      <c r="K890" t="s">
        <v>1762</v>
      </c>
    </row>
    <row r="891" spans="1:11" x14ac:dyDescent="0.25">
      <c r="A891" s="7" t="s">
        <v>1697</v>
      </c>
      <c r="B891" s="7" t="s">
        <v>1726</v>
      </c>
      <c r="C891" s="8">
        <v>41835.479166666664</v>
      </c>
      <c r="D891" s="32" t="s">
        <v>52</v>
      </c>
      <c r="E891" s="32" t="s">
        <v>52</v>
      </c>
      <c r="F891" s="32">
        <f>VLOOKUP(E891&amp;WEEKDAY(C891,2),Hoja3!A:B,2,FALSE)*24</f>
        <v>72</v>
      </c>
      <c r="G891" s="59">
        <f t="shared" si="70"/>
        <v>41838.479166666664</v>
      </c>
      <c r="H891" s="59">
        <v>41835.5</v>
      </c>
      <c r="I891" s="8">
        <v>41835.625</v>
      </c>
      <c r="J891" s="8" t="str">
        <f t="shared" ca="1" si="74"/>
        <v>Resuelto a Tiempo</v>
      </c>
      <c r="K891" t="s">
        <v>1739</v>
      </c>
    </row>
    <row r="892" spans="1:11" x14ac:dyDescent="0.25">
      <c r="A892" s="7" t="s">
        <v>1694</v>
      </c>
      <c r="B892" s="7" t="s">
        <v>1726</v>
      </c>
      <c r="C892" s="8">
        <v>41835.333333333336</v>
      </c>
      <c r="D892" s="32" t="s">
        <v>15</v>
      </c>
      <c r="E892" s="32" t="s">
        <v>52</v>
      </c>
      <c r="F892" s="32">
        <f>VLOOKUP(E892&amp;WEEKDAY(C892,2),Hoja3!A:B,2,FALSE)*24</f>
        <v>72</v>
      </c>
      <c r="G892" s="59">
        <f t="shared" si="70"/>
        <v>41838.333333333336</v>
      </c>
      <c r="H892" s="59">
        <v>41835.375</v>
      </c>
      <c r="I892" s="8">
        <v>41837.694444444445</v>
      </c>
      <c r="J892" s="8" t="str">
        <f t="shared" ca="1" si="74"/>
        <v>Resuelto a Tiempo</v>
      </c>
      <c r="K892" t="s">
        <v>1739</v>
      </c>
    </row>
    <row r="893" spans="1:11" x14ac:dyDescent="0.25">
      <c r="A893" s="7" t="s">
        <v>1695</v>
      </c>
      <c r="B893" s="7" t="s">
        <v>1726</v>
      </c>
      <c r="C893" s="8">
        <v>41835.395833333336</v>
      </c>
      <c r="D893" s="32" t="s">
        <v>15</v>
      </c>
      <c r="E893" s="32" t="s">
        <v>52</v>
      </c>
      <c r="F893" s="32">
        <f>VLOOKUP(E893&amp;WEEKDAY(C893,2),Hoja3!A:B,2,FALSE)*24</f>
        <v>72</v>
      </c>
      <c r="G893" s="59">
        <f t="shared" si="70"/>
        <v>41838.395833333336</v>
      </c>
      <c r="H893" s="59">
        <v>41835.395833333336</v>
      </c>
      <c r="I893" s="8">
        <v>41836.458333333336</v>
      </c>
      <c r="J893" s="8" t="str">
        <f t="shared" ca="1" si="74"/>
        <v>Resuelto a Tiempo</v>
      </c>
      <c r="K893" t="s">
        <v>1762</v>
      </c>
    </row>
    <row r="894" spans="1:11" x14ac:dyDescent="0.25">
      <c r="A894" s="7" t="s">
        <v>1696</v>
      </c>
      <c r="B894" s="7" t="s">
        <v>1726</v>
      </c>
      <c r="C894" s="8">
        <v>41835.458333333336</v>
      </c>
      <c r="D894" s="32" t="s">
        <v>10</v>
      </c>
      <c r="E894" s="32" t="s">
        <v>10</v>
      </c>
      <c r="F894" s="32">
        <f>VLOOKUP(E894&amp;WEEKDAY(C894,2),Hoja3!A:B,2,FALSE)*24</f>
        <v>24</v>
      </c>
      <c r="G894" s="59">
        <f t="shared" si="70"/>
        <v>41836.458333333336</v>
      </c>
      <c r="H894" s="59">
        <v>41835.510416666664</v>
      </c>
      <c r="I894" s="8">
        <v>41835.591666666667</v>
      </c>
      <c r="J894" s="8" t="str">
        <f t="shared" ca="1" si="74"/>
        <v>Resuelto a Tiempo</v>
      </c>
      <c r="K894" t="s">
        <v>1759</v>
      </c>
    </row>
    <row r="895" spans="1:11" x14ac:dyDescent="0.25">
      <c r="A895" s="7" t="s">
        <v>1698</v>
      </c>
      <c r="B895" s="7" t="s">
        <v>1726</v>
      </c>
      <c r="C895" s="8">
        <v>41835.458333333336</v>
      </c>
      <c r="D895" s="32" t="s">
        <v>52</v>
      </c>
      <c r="E895" s="32" t="s">
        <v>52</v>
      </c>
      <c r="F895" s="32">
        <f>VLOOKUP(E895&amp;WEEKDAY(C895,2),Hoja3!A:B,2,FALSE)*24</f>
        <v>72</v>
      </c>
      <c r="G895" s="59">
        <f t="shared" ref="G895:G921" si="75">C895+F895/24</f>
        <v>41838.458333333336</v>
      </c>
      <c r="H895" s="59">
        <v>41835.472222222219</v>
      </c>
      <c r="I895" s="8">
        <v>41838.416666666664</v>
      </c>
      <c r="J895" s="8" t="str">
        <f t="shared" ca="1" si="74"/>
        <v>Resuelto a Tiempo</v>
      </c>
      <c r="K895" t="s">
        <v>1739</v>
      </c>
    </row>
    <row r="896" spans="1:11" x14ac:dyDescent="0.25">
      <c r="A896" s="7" t="s">
        <v>1699</v>
      </c>
      <c r="B896" s="7" t="s">
        <v>1726</v>
      </c>
      <c r="C896" s="8">
        <v>41835.458333333336</v>
      </c>
      <c r="D896" s="32" t="s">
        <v>10</v>
      </c>
      <c r="E896" s="32" t="s">
        <v>52</v>
      </c>
      <c r="F896" s="32">
        <f>VLOOKUP(E896&amp;WEEKDAY(C896,2),Hoja3!A:B,2,FALSE)*24</f>
        <v>72</v>
      </c>
      <c r="G896" s="59">
        <f t="shared" si="75"/>
        <v>41838.458333333336</v>
      </c>
      <c r="H896" s="59">
        <v>41835.458333333336</v>
      </c>
      <c r="I896" s="8">
        <v>41837.697916666664</v>
      </c>
      <c r="J896" s="8" t="str">
        <f t="shared" ca="1" si="74"/>
        <v>Resuelto a Tiempo</v>
      </c>
      <c r="K896" t="s">
        <v>1762</v>
      </c>
    </row>
    <row r="897" spans="1:11" x14ac:dyDescent="0.25">
      <c r="A897" s="7" t="s">
        <v>1700</v>
      </c>
      <c r="B897" s="7" t="s">
        <v>1726</v>
      </c>
      <c r="C897" s="8">
        <v>41835.458333333336</v>
      </c>
      <c r="D897" s="32" t="s">
        <v>52</v>
      </c>
      <c r="E897" s="32" t="s">
        <v>52</v>
      </c>
      <c r="F897" s="32">
        <f>VLOOKUP(E897&amp;WEEKDAY(C897,2),Hoja3!A:B,2,FALSE)*24</f>
        <v>72</v>
      </c>
      <c r="G897" s="59">
        <f t="shared" si="75"/>
        <v>41838.458333333336</v>
      </c>
      <c r="H897" s="59">
        <v>41835.944444444445</v>
      </c>
      <c r="I897" s="8">
        <v>41837.666666666664</v>
      </c>
      <c r="J897" s="8" t="str">
        <f t="shared" ca="1" si="74"/>
        <v>Resuelto a Tiempo</v>
      </c>
      <c r="K897" t="s">
        <v>1762</v>
      </c>
    </row>
    <row r="898" spans="1:11" x14ac:dyDescent="0.25">
      <c r="A898" s="7" t="s">
        <v>1701</v>
      </c>
      <c r="B898" s="7" t="s">
        <v>1726</v>
      </c>
      <c r="C898" s="8">
        <v>41835.625</v>
      </c>
      <c r="D898" s="32" t="s">
        <v>10</v>
      </c>
      <c r="E898" s="32" t="s">
        <v>10</v>
      </c>
      <c r="F898" s="32">
        <f>VLOOKUP(E898&amp;WEEKDAY(C898,2),Hoja3!A:B,2,FALSE)*24</f>
        <v>24</v>
      </c>
      <c r="G898" s="59">
        <f t="shared" si="75"/>
        <v>41836.625</v>
      </c>
      <c r="H898" s="59">
        <v>41835.645833333336</v>
      </c>
      <c r="I898" s="8">
        <v>41836.572916666664</v>
      </c>
      <c r="J898" s="8" t="str">
        <f t="shared" ca="1" si="74"/>
        <v>Resuelto a Tiempo</v>
      </c>
      <c r="K898" t="s">
        <v>101</v>
      </c>
    </row>
    <row r="899" spans="1:11" x14ac:dyDescent="0.25">
      <c r="A899" s="3" t="s">
        <v>1702</v>
      </c>
      <c r="B899" s="7" t="s">
        <v>1726</v>
      </c>
      <c r="C899" s="4">
        <v>41835.6875</v>
      </c>
      <c r="D899" s="35" t="s">
        <v>10</v>
      </c>
      <c r="E899" s="35" t="s">
        <v>10</v>
      </c>
      <c r="F899" s="35">
        <f>VLOOKUP(E899&amp;WEEKDAY(C899,2),Hoja3!A:B,2,FALSE)*24</f>
        <v>24</v>
      </c>
      <c r="G899" s="63">
        <f t="shared" si="75"/>
        <v>41836.6875</v>
      </c>
      <c r="H899" s="63">
        <v>41835.6875</v>
      </c>
      <c r="I899" s="4">
        <v>41837.416666666664</v>
      </c>
      <c r="J899" s="4" t="s">
        <v>1149</v>
      </c>
      <c r="K899" t="s">
        <v>1735</v>
      </c>
    </row>
    <row r="900" spans="1:11" x14ac:dyDescent="0.25">
      <c r="A900" t="s">
        <v>1703</v>
      </c>
      <c r="B900" s="7" t="s">
        <v>1726</v>
      </c>
      <c r="C900" s="1">
        <v>41835.694444444445</v>
      </c>
      <c r="D900" s="31" t="s">
        <v>10</v>
      </c>
      <c r="E900" s="31" t="s">
        <v>52</v>
      </c>
      <c r="F900" s="31">
        <f>VLOOKUP(E900&amp;WEEKDAY(C900,2),Hoja3!A:B,2,FALSE)*24</f>
        <v>72</v>
      </c>
      <c r="G900" s="69">
        <f t="shared" si="75"/>
        <v>41838.694444444445</v>
      </c>
      <c r="H900" s="69">
        <v>41835.694444444445</v>
      </c>
      <c r="I900" s="69">
        <v>41835.694444444445</v>
      </c>
      <c r="J900" s="1" t="s">
        <v>938</v>
      </c>
      <c r="K900" t="s">
        <v>1762</v>
      </c>
    </row>
    <row r="901" spans="1:11" x14ac:dyDescent="0.25">
      <c r="A901" s="7" t="s">
        <v>1705</v>
      </c>
      <c r="B901" s="7" t="s">
        <v>1726</v>
      </c>
      <c r="C901" s="8">
        <v>41835.777777777781</v>
      </c>
      <c r="D901" s="32" t="s">
        <v>52</v>
      </c>
      <c r="E901" s="32" t="s">
        <v>52</v>
      </c>
      <c r="F901" s="32">
        <f>VLOOKUP(E901&amp;WEEKDAY(C901,2),Hoja3!A:B,2,FALSE)*24</f>
        <v>72</v>
      </c>
      <c r="G901" s="59">
        <f t="shared" si="75"/>
        <v>41838.777777777781</v>
      </c>
      <c r="H901" s="59">
        <v>41835.921527777777</v>
      </c>
      <c r="I901" s="8">
        <v>41841.475694444445</v>
      </c>
      <c r="J901" s="8" t="s">
        <v>975</v>
      </c>
      <c r="K901" t="s">
        <v>1759</v>
      </c>
    </row>
    <row r="902" spans="1:11" x14ac:dyDescent="0.25">
      <c r="A902" t="s">
        <v>1704</v>
      </c>
      <c r="B902" s="7" t="s">
        <v>1726</v>
      </c>
      <c r="C902" s="1">
        <v>41835.78125</v>
      </c>
      <c r="D902" s="31" t="s">
        <v>10</v>
      </c>
      <c r="E902" s="31" t="s">
        <v>52</v>
      </c>
      <c r="F902" s="31">
        <f>VLOOKUP(E902&amp;WEEKDAY(C902,2),Hoja3!A:B,2,FALSE)*24</f>
        <v>72</v>
      </c>
      <c r="G902" s="69">
        <f t="shared" si="75"/>
        <v>41838.78125</v>
      </c>
      <c r="H902" s="69">
        <v>41835.913194444445</v>
      </c>
      <c r="I902" s="69">
        <v>41835.913194444445</v>
      </c>
      <c r="J902" s="1" t="s">
        <v>938</v>
      </c>
      <c r="K902" t="s">
        <v>1772</v>
      </c>
    </row>
    <row r="903" spans="1:11" x14ac:dyDescent="0.25">
      <c r="A903" s="7" t="s">
        <v>1706</v>
      </c>
      <c r="B903" s="7" t="s">
        <v>1726</v>
      </c>
      <c r="C903" s="8">
        <v>41836.395833333336</v>
      </c>
      <c r="D903" s="32" t="s">
        <v>52</v>
      </c>
      <c r="E903" s="32" t="s">
        <v>52</v>
      </c>
      <c r="F903" s="32">
        <f>VLOOKUP(E903&amp;WEEKDAY(C903,2),Hoja3!A:B,2,FALSE)*24</f>
        <v>120</v>
      </c>
      <c r="G903" s="59">
        <f t="shared" si="75"/>
        <v>41841.395833333336</v>
      </c>
      <c r="H903" s="59">
        <v>41836.395833333336</v>
      </c>
      <c r="I903" s="8">
        <v>41836.493055555555</v>
      </c>
      <c r="J903" s="8" t="str">
        <f ca="1">IF(I903="",IF(NOW()&gt;G903,"Retrasado","Pendiente"),IF(I903&lt;G903,"Resuelto a Tiempo","Resuelto NO a Tiempo"))</f>
        <v>Resuelto a Tiempo</v>
      </c>
      <c r="K903" t="s">
        <v>1773</v>
      </c>
    </row>
    <row r="904" spans="1:11" x14ac:dyDescent="0.25">
      <c r="A904" s="7" t="s">
        <v>1707</v>
      </c>
      <c r="B904" s="7" t="s">
        <v>1726</v>
      </c>
      <c r="C904" s="8">
        <v>41836.416666666664</v>
      </c>
      <c r="D904" s="32" t="s">
        <v>52</v>
      </c>
      <c r="E904" s="32" t="s">
        <v>52</v>
      </c>
      <c r="F904" s="32">
        <f>VLOOKUP(E904&amp;WEEKDAY(C904,2),Hoja3!A:B,2,FALSE)*24</f>
        <v>120</v>
      </c>
      <c r="G904" s="59">
        <f t="shared" si="75"/>
        <v>41841.416666666664</v>
      </c>
      <c r="H904" s="59">
        <v>41836.416666666664</v>
      </c>
      <c r="I904" s="8">
        <v>41836.479166666664</v>
      </c>
      <c r="J904" s="8" t="str">
        <f ca="1">IF(I904="",IF(NOW()&gt;G904,"Retrasado","Pendiente"),IF(I904&lt;G904,"Resuelto a Tiempo","Resuelto NO a Tiempo"))</f>
        <v>Resuelto a Tiempo</v>
      </c>
      <c r="K904" t="s">
        <v>1762</v>
      </c>
    </row>
    <row r="905" spans="1:11" x14ac:dyDescent="0.25">
      <c r="A905" t="s">
        <v>1708</v>
      </c>
      <c r="B905" s="7" t="s">
        <v>1726</v>
      </c>
      <c r="C905" s="1">
        <v>41836.611111111109</v>
      </c>
      <c r="D905" s="31" t="s">
        <v>10</v>
      </c>
      <c r="E905" s="31" t="s">
        <v>52</v>
      </c>
      <c r="F905" s="31">
        <f>VLOOKUP(E905&amp;WEEKDAY(C905,2),Hoja3!A:B,2,FALSE)*24</f>
        <v>120</v>
      </c>
      <c r="G905" s="69">
        <f t="shared" si="75"/>
        <v>41841.611111111109</v>
      </c>
      <c r="H905" s="69">
        <v>41836.625</v>
      </c>
      <c r="I905" s="69">
        <v>41836.625</v>
      </c>
      <c r="J905" s="1" t="str">
        <f ca="1">IF(I905="",IF(NOW()&gt;G905,"Retrasado","Pendiente"),IF(I905&lt;G905,"Resuelto a Tiempo","Resuelto NO a Tiempo"))</f>
        <v>Resuelto a Tiempo</v>
      </c>
      <c r="K905" t="s">
        <v>1762</v>
      </c>
    </row>
    <row r="906" spans="1:11" x14ac:dyDescent="0.25">
      <c r="A906" s="7" t="s">
        <v>1713</v>
      </c>
      <c r="B906" s="7" t="s">
        <v>1726</v>
      </c>
      <c r="C906" s="8">
        <v>41837.479166666664</v>
      </c>
      <c r="D906" s="32" t="s">
        <v>52</v>
      </c>
      <c r="E906" s="32" t="s">
        <v>52</v>
      </c>
      <c r="F906" s="32">
        <f>VLOOKUP(E906&amp;WEEKDAY(C906,2),Hoja3!A:B,2,FALSE)*24</f>
        <v>120</v>
      </c>
      <c r="G906" s="59">
        <f t="shared" si="75"/>
        <v>41842.479166666664</v>
      </c>
      <c r="H906" s="59">
        <v>41838.333333333336</v>
      </c>
      <c r="I906" s="8">
        <v>41841.333333333336</v>
      </c>
      <c r="J906" s="8" t="str">
        <f ca="1">IF(I906="",IF(NOW()&gt;G906,"Retrasado","Pendiente"),IF(I906&lt;G906,"Resuelto a Tiempo","Resuelto NO a Tiempo"))</f>
        <v>Resuelto a Tiempo</v>
      </c>
      <c r="K906" t="s">
        <v>1762</v>
      </c>
    </row>
    <row r="907" spans="1:11" x14ac:dyDescent="0.25">
      <c r="A907" t="s">
        <v>1709</v>
      </c>
      <c r="B907" s="7" t="s">
        <v>1726</v>
      </c>
      <c r="C907" s="1">
        <v>41836.75</v>
      </c>
      <c r="D907" s="31" t="s">
        <v>52</v>
      </c>
      <c r="E907" s="31" t="s">
        <v>52</v>
      </c>
      <c r="F907" s="31">
        <f>VLOOKUP(E907&amp;WEEKDAY(C907,2),Hoja3!A:B,2,FALSE)*24</f>
        <v>120</v>
      </c>
      <c r="G907" s="69">
        <f t="shared" si="75"/>
        <v>41841.75</v>
      </c>
      <c r="H907" s="69">
        <v>41837.333333333336</v>
      </c>
      <c r="I907" s="69">
        <v>41837.333333333336</v>
      </c>
      <c r="J907" s="1" t="str">
        <f ca="1">IF(I907="",IF(NOW()&gt;G907,"Retrasado","Pendiente"),IF(I907&lt;G907,"Resuelto a Tiempo","Resuelto NO a Tiempo"))</f>
        <v>Resuelto a Tiempo</v>
      </c>
      <c r="K907" t="s">
        <v>1728</v>
      </c>
    </row>
    <row r="908" spans="1:11" x14ac:dyDescent="0.25">
      <c r="A908" t="s">
        <v>1710</v>
      </c>
      <c r="B908" s="7" t="s">
        <v>1726</v>
      </c>
      <c r="C908" s="1">
        <v>41837.375</v>
      </c>
      <c r="D908" s="31" t="s">
        <v>15</v>
      </c>
      <c r="E908" s="31" t="s">
        <v>10</v>
      </c>
      <c r="F908" s="31">
        <f>VLOOKUP(E908&amp;WEEKDAY(C908,2),Hoja3!A:B,2,FALSE)*24</f>
        <v>24</v>
      </c>
      <c r="G908" s="69">
        <f t="shared" si="75"/>
        <v>41838.375</v>
      </c>
      <c r="H908" s="69">
        <v>41837.361111111109</v>
      </c>
      <c r="I908" s="69">
        <v>41837.361111111109</v>
      </c>
      <c r="J908" s="1" t="s">
        <v>5</v>
      </c>
      <c r="K908" t="s">
        <v>1739</v>
      </c>
    </row>
    <row r="909" spans="1:11" x14ac:dyDescent="0.25">
      <c r="A909" s="7" t="s">
        <v>1711</v>
      </c>
      <c r="B909" s="7" t="s">
        <v>1726</v>
      </c>
      <c r="C909" s="8">
        <v>41837.409722222219</v>
      </c>
      <c r="D909" s="32" t="s">
        <v>10</v>
      </c>
      <c r="E909" s="32" t="s">
        <v>10</v>
      </c>
      <c r="F909" s="32">
        <f>VLOOKUP(E909&amp;WEEKDAY(C909,2),Hoja3!A:B,2,FALSE)*24</f>
        <v>24</v>
      </c>
      <c r="G909" s="59">
        <f t="shared" si="75"/>
        <v>41838.409722222219</v>
      </c>
      <c r="H909" s="59">
        <v>41837.416666666664</v>
      </c>
      <c r="I909" s="8">
        <v>41838.354166666664</v>
      </c>
      <c r="J909" s="8" t="str">
        <f t="shared" ref="J909:J915" ca="1" si="76">IF(I909="",IF(NOW()&gt;G909,"Retrasado","Pendiente"),IF(I909&lt;G909,"Resuelto a Tiempo","Resuelto NO a Tiempo"))</f>
        <v>Resuelto a Tiempo</v>
      </c>
      <c r="K909" t="s">
        <v>1762</v>
      </c>
    </row>
    <row r="910" spans="1:11" x14ac:dyDescent="0.25">
      <c r="A910" s="7" t="s">
        <v>1712</v>
      </c>
      <c r="B910" s="7" t="s">
        <v>1726</v>
      </c>
      <c r="C910" s="8">
        <v>41837.541666666664</v>
      </c>
      <c r="D910" s="32" t="s">
        <v>10</v>
      </c>
      <c r="E910" s="32" t="s">
        <v>10</v>
      </c>
      <c r="F910" s="32">
        <f>VLOOKUP(E910&amp;WEEKDAY(C910,2),Hoja3!A:B,2,FALSE)*24</f>
        <v>24</v>
      </c>
      <c r="G910" s="59">
        <f t="shared" si="75"/>
        <v>41838.541666666664</v>
      </c>
      <c r="H910" s="59">
        <v>41837.555555555555</v>
      </c>
      <c r="I910" s="8">
        <v>41838.416666666664</v>
      </c>
      <c r="J910" s="8" t="str">
        <f t="shared" ca="1" si="76"/>
        <v>Resuelto a Tiempo</v>
      </c>
      <c r="K910" t="s">
        <v>1739</v>
      </c>
    </row>
    <row r="911" spans="1:11" x14ac:dyDescent="0.25">
      <c r="A911" t="s">
        <v>1714</v>
      </c>
      <c r="B911" s="7" t="s">
        <v>1726</v>
      </c>
      <c r="C911" s="1">
        <v>41837.666666666664</v>
      </c>
      <c r="D911" s="31" t="s">
        <v>10</v>
      </c>
      <c r="E911" s="31" t="s">
        <v>52</v>
      </c>
      <c r="F911" s="31">
        <f>VLOOKUP(E911&amp;WEEKDAY(C911,2),Hoja3!A:B,2,FALSE)*24</f>
        <v>120</v>
      </c>
      <c r="G911" s="69">
        <f t="shared" si="75"/>
        <v>41842.666666666664</v>
      </c>
      <c r="H911" s="69">
        <v>41837.666666666664</v>
      </c>
      <c r="I911" s="69">
        <v>41837.666666666664</v>
      </c>
      <c r="J911" s="1" t="str">
        <f t="shared" ca="1" si="76"/>
        <v>Resuelto a Tiempo</v>
      </c>
      <c r="K911" t="s">
        <v>1762</v>
      </c>
    </row>
    <row r="912" spans="1:11" x14ac:dyDescent="0.25">
      <c r="A912" s="7" t="s">
        <v>1721</v>
      </c>
      <c r="B912" s="7" t="s">
        <v>1726</v>
      </c>
      <c r="C912" s="8">
        <v>41838.541666666664</v>
      </c>
      <c r="D912" s="32" t="s">
        <v>10</v>
      </c>
      <c r="E912" s="32" t="s">
        <v>10</v>
      </c>
      <c r="F912" s="32">
        <f>VLOOKUP(E912&amp;WEEKDAY(C912,2),Hoja3!A:B,2,FALSE)*24</f>
        <v>24</v>
      </c>
      <c r="G912" s="59">
        <f t="shared" si="75"/>
        <v>41839.541666666664</v>
      </c>
      <c r="H912" s="59">
        <v>41838.541666666664</v>
      </c>
      <c r="I912" s="8">
        <v>41838.666666666664</v>
      </c>
      <c r="J912" s="8" t="str">
        <f t="shared" ca="1" si="76"/>
        <v>Resuelto a Tiempo</v>
      </c>
      <c r="K912" t="s">
        <v>1772</v>
      </c>
    </row>
    <row r="913" spans="1:11" x14ac:dyDescent="0.25">
      <c r="A913" s="7" t="s">
        <v>1716</v>
      </c>
      <c r="B913" s="7" t="s">
        <v>1726</v>
      </c>
      <c r="C913" s="8">
        <v>41838.458333333336</v>
      </c>
      <c r="D913" s="32" t="s">
        <v>10</v>
      </c>
      <c r="E913" s="32" t="s">
        <v>10</v>
      </c>
      <c r="F913" s="32">
        <f>VLOOKUP(E913&amp;WEEKDAY(C913,2),Hoja3!A:B,2,FALSE)*24</f>
        <v>24</v>
      </c>
      <c r="G913" s="59">
        <f t="shared" si="75"/>
        <v>41839.458333333336</v>
      </c>
      <c r="H913" s="59">
        <v>41838.458333333336</v>
      </c>
      <c r="I913" s="8">
        <v>41838.6875</v>
      </c>
      <c r="J913" s="8" t="str">
        <f t="shared" ca="1" si="76"/>
        <v>Resuelto a Tiempo</v>
      </c>
      <c r="K913" t="s">
        <v>1734</v>
      </c>
    </row>
    <row r="914" spans="1:11" x14ac:dyDescent="0.25">
      <c r="A914" t="s">
        <v>1715</v>
      </c>
      <c r="B914" s="7" t="s">
        <v>1726</v>
      </c>
      <c r="C914" s="1">
        <v>41838.458333333336</v>
      </c>
      <c r="D914" s="31" t="s">
        <v>15</v>
      </c>
      <c r="E914" s="31" t="s">
        <v>52</v>
      </c>
      <c r="F914" s="31">
        <f>VLOOKUP(E914&amp;WEEKDAY(C914,2),Hoja3!A:B,2,FALSE)*24</f>
        <v>120</v>
      </c>
      <c r="G914" s="69">
        <f t="shared" si="75"/>
        <v>41843.458333333336</v>
      </c>
      <c r="H914" s="69">
        <v>41838.458333333336</v>
      </c>
      <c r="I914" s="69">
        <v>41838.458333333336</v>
      </c>
      <c r="J914" s="1" t="str">
        <f t="shared" ca="1" si="76"/>
        <v>Resuelto a Tiempo</v>
      </c>
      <c r="K914" t="s">
        <v>1733</v>
      </c>
    </row>
    <row r="915" spans="1:11" x14ac:dyDescent="0.25">
      <c r="A915" s="7" t="s">
        <v>1717</v>
      </c>
      <c r="B915" s="7" t="s">
        <v>1726</v>
      </c>
      <c r="C915" s="8">
        <v>41838.479166666664</v>
      </c>
      <c r="D915" s="32" t="s">
        <v>10</v>
      </c>
      <c r="E915" s="32" t="s">
        <v>10</v>
      </c>
      <c r="F915" s="32">
        <f>VLOOKUP(E915&amp;WEEKDAY(C915,2),Hoja3!A:B,2,FALSE)*24</f>
        <v>24</v>
      </c>
      <c r="G915" s="59">
        <f t="shared" si="75"/>
        <v>41839.479166666664</v>
      </c>
      <c r="H915" s="59">
        <v>41838.479166666664</v>
      </c>
      <c r="I915" s="8">
        <v>41838.680555555555</v>
      </c>
      <c r="J915" s="8" t="str">
        <f t="shared" ca="1" si="76"/>
        <v>Resuelto a Tiempo</v>
      </c>
      <c r="K915" t="s">
        <v>1140</v>
      </c>
    </row>
    <row r="916" spans="1:11" x14ac:dyDescent="0.25">
      <c r="A916" t="s">
        <v>1718</v>
      </c>
      <c r="B916" s="7" t="s">
        <v>1726</v>
      </c>
      <c r="C916" s="1">
        <v>41838.458333333336</v>
      </c>
      <c r="D916" s="31" t="s">
        <v>10</v>
      </c>
      <c r="E916" s="31" t="s">
        <v>10</v>
      </c>
      <c r="F916" s="31">
        <f>VLOOKUP(E916&amp;WEEKDAY(C916,2),Hoja3!A:B,2,FALSE)*24</f>
        <v>24</v>
      </c>
      <c r="G916" s="69">
        <f t="shared" si="75"/>
        <v>41839.458333333336</v>
      </c>
      <c r="H916" s="69">
        <v>41838.5625</v>
      </c>
      <c r="I916" s="69">
        <v>41838.5625</v>
      </c>
      <c r="J916" s="1" t="s">
        <v>5</v>
      </c>
      <c r="K916" t="s">
        <v>1141</v>
      </c>
    </row>
    <row r="917" spans="1:11" x14ac:dyDescent="0.25">
      <c r="A917" t="s">
        <v>1719</v>
      </c>
      <c r="B917" s="7" t="s">
        <v>1726</v>
      </c>
      <c r="C917" s="1">
        <v>41838.604166666664</v>
      </c>
      <c r="D917" s="31" t="s">
        <v>10</v>
      </c>
      <c r="E917" s="31" t="s">
        <v>52</v>
      </c>
      <c r="F917" s="31">
        <f>VLOOKUP(E917&amp;WEEKDAY(C917,2),Hoja3!A:B,2,FALSE)*24</f>
        <v>120</v>
      </c>
      <c r="G917" s="69">
        <f t="shared" si="75"/>
        <v>41843.604166666664</v>
      </c>
      <c r="H917" s="69">
        <v>41838.604166666664</v>
      </c>
      <c r="I917" s="69">
        <v>41838.604166666664</v>
      </c>
      <c r="J917" s="1" t="str">
        <f t="shared" ref="J917:J921" ca="1" si="77">IF(I917="",IF(NOW()&gt;G917,"Retrasado","Pendiente"),IF(I917&lt;G917,"Resuelto a Tiempo","Resuelto NO a Tiempo"))</f>
        <v>Resuelto a Tiempo</v>
      </c>
      <c r="K917" t="s">
        <v>1774</v>
      </c>
    </row>
    <row r="918" spans="1:11" x14ac:dyDescent="0.25">
      <c r="A918" s="7" t="s">
        <v>1720</v>
      </c>
      <c r="B918" s="7" t="s">
        <v>1726</v>
      </c>
      <c r="C918" s="8">
        <v>41838.604166666664</v>
      </c>
      <c r="D918" s="32" t="s">
        <v>10</v>
      </c>
      <c r="E918" s="32" t="s">
        <v>10</v>
      </c>
      <c r="F918" s="32">
        <f>VLOOKUP(E918&amp;WEEKDAY(C918,2),Hoja3!A:B,2,FALSE)*24</f>
        <v>24</v>
      </c>
      <c r="G918" s="59">
        <f t="shared" si="75"/>
        <v>41839.604166666664</v>
      </c>
      <c r="H918" s="59">
        <v>41838.604166666664</v>
      </c>
      <c r="I918" s="8">
        <v>41838.708333333336</v>
      </c>
      <c r="J918" s="8" t="str">
        <f t="shared" ca="1" si="77"/>
        <v>Resuelto a Tiempo</v>
      </c>
      <c r="K918" t="s">
        <v>1762</v>
      </c>
    </row>
    <row r="919" spans="1:11" x14ac:dyDescent="0.25">
      <c r="A919" s="7" t="s">
        <v>1722</v>
      </c>
      <c r="B919" s="7" t="s">
        <v>1726</v>
      </c>
      <c r="C919" s="8">
        <v>41838.708333333336</v>
      </c>
      <c r="D919" s="32" t="s">
        <v>52</v>
      </c>
      <c r="E919" s="32" t="s">
        <v>52</v>
      </c>
      <c r="F919" s="32">
        <f>VLOOKUP(E919&amp;WEEKDAY(C919,2),Hoja3!A:B,2,FALSE)*24</f>
        <v>120</v>
      </c>
      <c r="G919" s="59">
        <f t="shared" si="75"/>
        <v>41843.708333333336</v>
      </c>
      <c r="H919" s="59">
        <v>41838.958333333336</v>
      </c>
      <c r="I919" s="8">
        <v>41841.472222222219</v>
      </c>
      <c r="J919" s="8" t="str">
        <f t="shared" ca="1" si="77"/>
        <v>Resuelto a Tiempo</v>
      </c>
      <c r="K919" t="s">
        <v>1734</v>
      </c>
    </row>
    <row r="920" spans="1:11" x14ac:dyDescent="0.25">
      <c r="A920" t="s">
        <v>1724</v>
      </c>
      <c r="B920" s="7" t="s">
        <v>1726</v>
      </c>
      <c r="C920" s="1">
        <v>41838.708333333336</v>
      </c>
      <c r="D920" s="31" t="s">
        <v>52</v>
      </c>
      <c r="E920" s="31" t="s">
        <v>52</v>
      </c>
      <c r="F920" s="31">
        <f>VLOOKUP(E920&amp;WEEKDAY(C920,2),Hoja3!A:B,2,FALSE)*24</f>
        <v>120</v>
      </c>
      <c r="G920" s="69">
        <f t="shared" si="75"/>
        <v>41843.708333333336</v>
      </c>
      <c r="H920" s="69">
        <v>41839.333333333336</v>
      </c>
      <c r="I920" s="69">
        <v>41839.333333333336</v>
      </c>
      <c r="J920" s="1" t="str">
        <f t="shared" ca="1" si="77"/>
        <v>Resuelto a Tiempo</v>
      </c>
    </row>
    <row r="921" spans="1:11" x14ac:dyDescent="0.25">
      <c r="A921" t="s">
        <v>1723</v>
      </c>
      <c r="B921" s="7" t="s">
        <v>1726</v>
      </c>
      <c r="C921" s="1">
        <v>41839.458333333336</v>
      </c>
      <c r="D921" s="31" t="s">
        <v>10</v>
      </c>
      <c r="E921" s="31" t="s">
        <v>52</v>
      </c>
      <c r="F921" s="31">
        <f>VLOOKUP(E921&amp;WEEKDAY(C921,2),Hoja3!A:B,2,FALSE)*24</f>
        <v>120</v>
      </c>
      <c r="G921" s="69">
        <f t="shared" si="75"/>
        <v>41844.458333333336</v>
      </c>
      <c r="H921" s="69">
        <v>41841.375</v>
      </c>
      <c r="I921" s="69">
        <v>41841.375</v>
      </c>
      <c r="J921" s="1" t="str">
        <f t="shared" ca="1" si="77"/>
        <v>Resuelto a Tiempo</v>
      </c>
      <c r="K921" t="s">
        <v>1762</v>
      </c>
    </row>
  </sheetData>
  <sortState xmlns:xlrd2="http://schemas.microsoft.com/office/spreadsheetml/2017/richdata2" ref="A211:J238">
    <sortCondition ref="C211:C238"/>
  </sortState>
  <pageMargins left="0.7" right="0.7" top="0.75" bottom="0.75" header="0.3" footer="0.3"/>
  <pageSetup orientation="portrait" r:id="rId1"/>
  <ignoredErrors>
    <ignoredError sqref="F24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"/>
  <sheetViews>
    <sheetView workbookViewId="0">
      <selection activeCell="H10" sqref="H10"/>
    </sheetView>
  </sheetViews>
  <sheetFormatPr defaultColWidth="11.42578125" defaultRowHeight="15" x14ac:dyDescent="0.25"/>
  <cols>
    <col min="2" max="2" width="14.85546875" bestFit="1" customWidth="1"/>
    <col min="4" max="5" width="14.7109375" bestFit="1" customWidth="1"/>
    <col min="6" max="6" width="15.7109375" bestFit="1" customWidth="1"/>
    <col min="7" max="8" width="13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8</v>
      </c>
      <c r="L1" t="s">
        <v>26</v>
      </c>
    </row>
    <row r="2" spans="1:12" x14ac:dyDescent="0.25">
      <c r="A2" s="5" t="s">
        <v>29</v>
      </c>
      <c r="B2" s="5" t="s">
        <v>30</v>
      </c>
      <c r="C2" s="5" t="s">
        <v>15</v>
      </c>
      <c r="D2" s="6">
        <v>41553.472222222219</v>
      </c>
      <c r="E2" s="6">
        <v>41553.46875</v>
      </c>
      <c r="F2" s="6">
        <v>41400.602777777778</v>
      </c>
      <c r="G2" s="1"/>
      <c r="H2" s="1"/>
      <c r="L2" t="s">
        <v>36</v>
      </c>
    </row>
    <row r="3" spans="1:12" x14ac:dyDescent="0.25">
      <c r="A3" t="s">
        <v>453</v>
      </c>
      <c r="B3" s="1" t="s">
        <v>452</v>
      </c>
      <c r="C3" t="s">
        <v>10</v>
      </c>
      <c r="D3" s="1">
        <v>41282.625</v>
      </c>
      <c r="E3" s="12" t="s">
        <v>452</v>
      </c>
      <c r="G3" s="1"/>
    </row>
    <row r="4" spans="1:12" x14ac:dyDescent="0.2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63"/>
  <sheetViews>
    <sheetView topLeftCell="A27" workbookViewId="0">
      <selection activeCell="H10" sqref="H10"/>
    </sheetView>
  </sheetViews>
  <sheetFormatPr defaultColWidth="11.42578125" defaultRowHeight="15" x14ac:dyDescent="0.25"/>
  <cols>
    <col min="2" max="2" width="15.7109375" bestFit="1" customWidth="1"/>
    <col min="4" max="4" width="15.7109375" bestFit="1" customWidth="1"/>
    <col min="5" max="5" width="21.28515625" bestFit="1" customWidth="1"/>
    <col min="6" max="6" width="15.7109375" bestFit="1" customWidth="1"/>
    <col min="10" max="10" width="13.7109375" bestFit="1" customWidth="1"/>
    <col min="11" max="11" width="55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8</v>
      </c>
      <c r="L1" t="s">
        <v>26</v>
      </c>
    </row>
    <row r="2" spans="1:12" x14ac:dyDescent="0.25">
      <c r="A2" s="7" t="s">
        <v>39</v>
      </c>
      <c r="B2" s="8">
        <v>41431.390972222223</v>
      </c>
      <c r="C2" s="7" t="s">
        <v>10</v>
      </c>
      <c r="D2" s="8">
        <v>41584.4375</v>
      </c>
      <c r="E2" s="8">
        <v>41431.4375</v>
      </c>
      <c r="F2" s="8">
        <v>41431.625</v>
      </c>
    </row>
    <row r="3" spans="1:12" x14ac:dyDescent="0.25">
      <c r="A3" s="7" t="s">
        <v>40</v>
      </c>
      <c r="B3" s="8">
        <v>41431.390972222223</v>
      </c>
      <c r="C3" s="7" t="s">
        <v>15</v>
      </c>
      <c r="D3" s="8">
        <v>41584.479166666664</v>
      </c>
      <c r="E3" s="8">
        <v>41431.479166666664</v>
      </c>
      <c r="F3" s="8">
        <v>41431.619444444441</v>
      </c>
    </row>
    <row r="4" spans="1:12" x14ac:dyDescent="0.25">
      <c r="A4" s="7" t="s">
        <v>44</v>
      </c>
      <c r="B4" s="8">
        <v>41431.390972222223</v>
      </c>
      <c r="C4" s="7" t="s">
        <v>15</v>
      </c>
      <c r="D4" s="8" t="s">
        <v>45</v>
      </c>
      <c r="E4" s="8">
        <v>41431.583333333336</v>
      </c>
      <c r="F4" s="8">
        <v>41584.673611111109</v>
      </c>
    </row>
    <row r="5" spans="1:12" x14ac:dyDescent="0.25">
      <c r="A5" s="7" t="s">
        <v>47</v>
      </c>
      <c r="B5" s="8">
        <v>41461.416666666664</v>
      </c>
      <c r="C5" s="7" t="s">
        <v>15</v>
      </c>
      <c r="D5" s="8">
        <v>41614.458333333336</v>
      </c>
      <c r="E5" s="8">
        <v>370179.45833333331</v>
      </c>
      <c r="F5" s="8">
        <v>41553.447916666664</v>
      </c>
    </row>
    <row r="6" spans="1:12" x14ac:dyDescent="0.25">
      <c r="A6" s="7" t="s">
        <v>70</v>
      </c>
      <c r="B6" s="8">
        <v>41553.654166666667</v>
      </c>
      <c r="C6" s="7" t="s">
        <v>15</v>
      </c>
      <c r="D6" s="8" t="s">
        <v>68</v>
      </c>
      <c r="E6" s="8">
        <v>41553.6875</v>
      </c>
      <c r="F6" s="8">
        <v>41553.739583333336</v>
      </c>
    </row>
    <row r="7" spans="1:12" x14ac:dyDescent="0.25">
      <c r="A7" s="7" t="s">
        <v>79</v>
      </c>
      <c r="B7" s="8">
        <v>41584.473611111112</v>
      </c>
      <c r="C7" s="7" t="s">
        <v>15</v>
      </c>
      <c r="D7" s="8" t="s">
        <v>78</v>
      </c>
      <c r="E7" s="8">
        <v>41584.479166666664</v>
      </c>
      <c r="F7" s="8">
        <v>41584.70208333333</v>
      </c>
    </row>
    <row r="8" spans="1:12" x14ac:dyDescent="0.25">
      <c r="A8" s="7" t="s">
        <v>86</v>
      </c>
      <c r="B8" s="8">
        <v>41614.411111111112</v>
      </c>
      <c r="C8" s="7" t="s">
        <v>15</v>
      </c>
      <c r="D8" s="8" t="s">
        <v>153</v>
      </c>
      <c r="E8" s="8">
        <v>41614.4375</v>
      </c>
      <c r="F8" s="8" t="s">
        <v>317</v>
      </c>
    </row>
    <row r="9" spans="1:12" x14ac:dyDescent="0.25">
      <c r="A9" s="3" t="s">
        <v>103</v>
      </c>
      <c r="B9" s="3" t="s">
        <v>104</v>
      </c>
      <c r="C9" s="3" t="s">
        <v>10</v>
      </c>
      <c r="D9" s="3" t="s">
        <v>106</v>
      </c>
      <c r="E9" s="14" t="s">
        <v>105</v>
      </c>
      <c r="F9" s="3" t="s">
        <v>322</v>
      </c>
    </row>
    <row r="10" spans="1:12" x14ac:dyDescent="0.25">
      <c r="A10" s="3" t="s">
        <v>121</v>
      </c>
      <c r="B10" s="3" t="s">
        <v>117</v>
      </c>
      <c r="C10" s="3" t="s">
        <v>15</v>
      </c>
      <c r="D10" s="3" t="s">
        <v>118</v>
      </c>
      <c r="E10" s="14" t="s">
        <v>119</v>
      </c>
      <c r="F10" s="4">
        <v>41281.625</v>
      </c>
    </row>
    <row r="11" spans="1:12" x14ac:dyDescent="0.25">
      <c r="A11" s="3" t="s">
        <v>165</v>
      </c>
      <c r="B11" s="3" t="s">
        <v>162</v>
      </c>
      <c r="C11" s="3" t="s">
        <v>10</v>
      </c>
      <c r="D11" s="3" t="s">
        <v>163</v>
      </c>
      <c r="E11" s="14" t="s">
        <v>164</v>
      </c>
      <c r="F11" s="4">
        <v>41615.497916666667</v>
      </c>
      <c r="I11" t="s">
        <v>321</v>
      </c>
      <c r="J11" s="1">
        <v>41371.583333333336</v>
      </c>
    </row>
    <row r="12" spans="1:12" x14ac:dyDescent="0.25">
      <c r="A12" s="3" t="s">
        <v>186</v>
      </c>
      <c r="B12" s="3" t="s">
        <v>123</v>
      </c>
      <c r="C12" s="3" t="s">
        <v>10</v>
      </c>
      <c r="D12" s="3" t="s">
        <v>187</v>
      </c>
      <c r="E12" s="14" t="s">
        <v>126</v>
      </c>
      <c r="F12" s="4">
        <v>41281.4375</v>
      </c>
    </row>
    <row r="13" spans="1:12" x14ac:dyDescent="0.25">
      <c r="A13" s="3" t="s">
        <v>198</v>
      </c>
      <c r="B13" s="3" t="s">
        <v>197</v>
      </c>
      <c r="C13" s="3" t="s">
        <v>15</v>
      </c>
      <c r="D13" s="3" t="s">
        <v>194</v>
      </c>
      <c r="E13" s="14" t="s">
        <v>196</v>
      </c>
      <c r="F13" s="4">
        <v>41281.46875</v>
      </c>
    </row>
    <row r="14" spans="1:12" x14ac:dyDescent="0.25">
      <c r="A14" s="3" t="s">
        <v>208</v>
      </c>
      <c r="B14" s="3" t="s">
        <v>207</v>
      </c>
      <c r="C14" s="3" t="s">
        <v>52</v>
      </c>
      <c r="D14" s="3" t="s">
        <v>194</v>
      </c>
      <c r="E14" s="14" t="s">
        <v>207</v>
      </c>
      <c r="F14" s="4">
        <v>41281.491666666669</v>
      </c>
    </row>
    <row r="15" spans="1:12" x14ac:dyDescent="0.25">
      <c r="A15" s="17" t="s">
        <v>223</v>
      </c>
      <c r="B15" s="17" t="s">
        <v>224</v>
      </c>
      <c r="C15" s="17" t="s">
        <v>225</v>
      </c>
      <c r="D15" s="17" t="s">
        <v>221</v>
      </c>
      <c r="E15" s="18" t="s">
        <v>222</v>
      </c>
      <c r="F15" s="17"/>
      <c r="K15" t="s">
        <v>318</v>
      </c>
    </row>
    <row r="16" spans="1:12" x14ac:dyDescent="0.25">
      <c r="A16" s="3" t="s">
        <v>319</v>
      </c>
      <c r="B16" s="4">
        <v>41281.416666666664</v>
      </c>
      <c r="C16" s="3" t="s">
        <v>10</v>
      </c>
      <c r="D16" s="4">
        <v>41371.458333333336</v>
      </c>
      <c r="E16" s="14">
        <v>41281.458333333336</v>
      </c>
      <c r="F16" s="3" t="s">
        <v>526</v>
      </c>
    </row>
    <row r="17" spans="1:6" x14ac:dyDescent="0.25">
      <c r="A17" s="7" t="s">
        <v>441</v>
      </c>
      <c r="B17" s="8" t="s">
        <v>440</v>
      </c>
      <c r="C17" s="7" t="s">
        <v>15</v>
      </c>
      <c r="D17" s="8" t="s">
        <v>442</v>
      </c>
      <c r="E17" s="13" t="s">
        <v>426</v>
      </c>
      <c r="F17" s="7" t="s">
        <v>527</v>
      </c>
    </row>
    <row r="18" spans="1:6" x14ac:dyDescent="0.25">
      <c r="A18" t="s">
        <v>395</v>
      </c>
      <c r="B18" t="s">
        <v>533</v>
      </c>
      <c r="C18" t="s">
        <v>534</v>
      </c>
      <c r="D18" t="s">
        <v>535</v>
      </c>
      <c r="E18" s="12" t="s">
        <v>407</v>
      </c>
    </row>
    <row r="19" spans="1:6" x14ac:dyDescent="0.25">
      <c r="A19" s="7" t="s">
        <v>454</v>
      </c>
      <c r="B19" s="8" t="s">
        <v>456</v>
      </c>
      <c r="C19" s="7" t="s">
        <v>15</v>
      </c>
      <c r="D19" s="8">
        <v>41402.375</v>
      </c>
      <c r="E19" s="13" t="s">
        <v>457</v>
      </c>
      <c r="F19" s="8" t="s">
        <v>537</v>
      </c>
    </row>
    <row r="20" spans="1:6" x14ac:dyDescent="0.25">
      <c r="A20" s="7" t="s">
        <v>455</v>
      </c>
      <c r="B20" s="8" t="s">
        <v>456</v>
      </c>
      <c r="C20" s="7" t="s">
        <v>10</v>
      </c>
      <c r="D20" s="8">
        <v>41402.375</v>
      </c>
      <c r="E20" s="13" t="s">
        <v>457</v>
      </c>
      <c r="F20" s="7" t="s">
        <v>529</v>
      </c>
    </row>
    <row r="21" spans="1:6" x14ac:dyDescent="0.25">
      <c r="A21" s="7" t="s">
        <v>464</v>
      </c>
      <c r="B21" s="8" t="s">
        <v>463</v>
      </c>
      <c r="C21" s="7" t="s">
        <v>10</v>
      </c>
      <c r="D21" s="8">
        <v>41433.458333333336</v>
      </c>
      <c r="E21" s="13" t="s">
        <v>446</v>
      </c>
      <c r="F21" s="8">
        <v>41402.729166666664</v>
      </c>
    </row>
    <row r="22" spans="1:6" x14ac:dyDescent="0.25">
      <c r="A22" s="7" t="s">
        <v>470</v>
      </c>
      <c r="B22" s="8" t="s">
        <v>463</v>
      </c>
      <c r="C22" s="7" t="s">
        <v>10</v>
      </c>
      <c r="D22" s="8">
        <v>41433.666666666664</v>
      </c>
      <c r="E22" s="13" t="s">
        <v>471</v>
      </c>
      <c r="F22" s="8">
        <v>41402.729166666664</v>
      </c>
    </row>
    <row r="23" spans="1:6" x14ac:dyDescent="0.25">
      <c r="A23" t="s">
        <v>472</v>
      </c>
      <c r="B23" s="1" t="s">
        <v>463</v>
      </c>
      <c r="C23" t="s">
        <v>10</v>
      </c>
      <c r="D23" s="1">
        <v>41433.666666666664</v>
      </c>
      <c r="E23" s="12" t="s">
        <v>471</v>
      </c>
    </row>
    <row r="24" spans="1:6" x14ac:dyDescent="0.25">
      <c r="A24" s="3" t="s">
        <v>474</v>
      </c>
      <c r="B24" s="4">
        <v>41402.333333333336</v>
      </c>
      <c r="C24" s="3" t="s">
        <v>10</v>
      </c>
      <c r="D24" s="4">
        <v>41494.333333333336</v>
      </c>
      <c r="E24" s="14">
        <v>41494.333333333336</v>
      </c>
      <c r="F24" s="4">
        <v>41616.458333333336</v>
      </c>
    </row>
    <row r="25" spans="1:6" x14ac:dyDescent="0.25">
      <c r="A25" s="3" t="s">
        <v>475</v>
      </c>
      <c r="B25" s="4">
        <v>41402.333333333336</v>
      </c>
      <c r="C25" s="3" t="s">
        <v>10</v>
      </c>
      <c r="D25" s="4">
        <v>41494.333333333336</v>
      </c>
      <c r="E25" s="14">
        <v>41494.333333333336</v>
      </c>
      <c r="F25" s="3" t="s">
        <v>523</v>
      </c>
    </row>
    <row r="26" spans="1:6" x14ac:dyDescent="0.25">
      <c r="A26" s="3" t="s">
        <v>476</v>
      </c>
      <c r="B26" s="4">
        <v>41402.333333333336</v>
      </c>
      <c r="C26" s="3" t="s">
        <v>10</v>
      </c>
      <c r="D26" s="4">
        <v>41494.333333333336</v>
      </c>
      <c r="E26" s="14">
        <v>41494.333333333336</v>
      </c>
      <c r="F26" s="3" t="s">
        <v>524</v>
      </c>
    </row>
    <row r="27" spans="1:6" x14ac:dyDescent="0.25">
      <c r="A27" s="7" t="s">
        <v>497</v>
      </c>
      <c r="B27" s="8">
        <v>41494.333333333336</v>
      </c>
      <c r="C27" s="7" t="s">
        <v>10</v>
      </c>
      <c r="D27" s="8" t="s">
        <v>494</v>
      </c>
      <c r="E27" s="13">
        <v>41494.458333333336</v>
      </c>
      <c r="F27" s="7" t="s">
        <v>525</v>
      </c>
    </row>
    <row r="28" spans="1:6" x14ac:dyDescent="0.25">
      <c r="A28" s="7" t="s">
        <v>498</v>
      </c>
      <c r="B28" s="8">
        <v>41494.333333333336</v>
      </c>
      <c r="C28" s="7" t="s">
        <v>10</v>
      </c>
      <c r="D28" s="8" t="s">
        <v>494</v>
      </c>
      <c r="E28" s="13">
        <v>41494.458333333336</v>
      </c>
      <c r="F28" s="7" t="s">
        <v>525</v>
      </c>
    </row>
    <row r="29" spans="1:6" x14ac:dyDescent="0.25">
      <c r="A29" s="7" t="s">
        <v>500</v>
      </c>
      <c r="B29" s="8">
        <v>41525.333333333336</v>
      </c>
      <c r="C29" s="7" t="s">
        <v>10</v>
      </c>
      <c r="D29" s="8" t="s">
        <v>501</v>
      </c>
      <c r="E29" s="13">
        <v>41525.458333333336</v>
      </c>
      <c r="F29" s="11">
        <v>41525.643055555556</v>
      </c>
    </row>
    <row r="30" spans="1:6" x14ac:dyDescent="0.25">
      <c r="A30" s="7" t="s">
        <v>518</v>
      </c>
      <c r="B30" s="8" t="s">
        <v>517</v>
      </c>
      <c r="C30" s="7" t="s">
        <v>10</v>
      </c>
      <c r="D30" s="8" t="s">
        <v>514</v>
      </c>
      <c r="E30" s="13" t="s">
        <v>515</v>
      </c>
      <c r="F30" s="7" t="s">
        <v>528</v>
      </c>
    </row>
    <row r="31" spans="1:6" x14ac:dyDescent="0.25">
      <c r="A31" s="3" t="s">
        <v>554</v>
      </c>
      <c r="B31" s="4" t="s">
        <v>539</v>
      </c>
      <c r="C31" s="3" t="s">
        <v>52</v>
      </c>
      <c r="D31" s="4" t="s">
        <v>547</v>
      </c>
      <c r="E31" s="14" t="s">
        <v>548</v>
      </c>
      <c r="F31" s="7">
        <v>41520.490277777775</v>
      </c>
    </row>
    <row r="32" spans="1:6" x14ac:dyDescent="0.25">
      <c r="A32" t="s">
        <v>555</v>
      </c>
      <c r="B32" s="1" t="s">
        <v>558</v>
      </c>
      <c r="C32" t="s">
        <v>52</v>
      </c>
      <c r="D32" s="1" t="s">
        <v>556</v>
      </c>
      <c r="E32" s="12" t="s">
        <v>557</v>
      </c>
    </row>
    <row r="33" spans="1:11" x14ac:dyDescent="0.25">
      <c r="A33" t="s">
        <v>570</v>
      </c>
      <c r="B33" s="1" t="s">
        <v>558</v>
      </c>
      <c r="C33" t="s">
        <v>52</v>
      </c>
      <c r="D33" s="1" t="s">
        <v>556</v>
      </c>
      <c r="E33" s="12" t="s">
        <v>557</v>
      </c>
    </row>
    <row r="34" spans="1:11" x14ac:dyDescent="0.25">
      <c r="A34" t="s">
        <v>571</v>
      </c>
      <c r="B34" s="1" t="s">
        <v>558</v>
      </c>
      <c r="C34" t="s">
        <v>10</v>
      </c>
      <c r="D34" s="1" t="s">
        <v>556</v>
      </c>
      <c r="E34" s="12" t="s">
        <v>557</v>
      </c>
    </row>
    <row r="35" spans="1:11" x14ac:dyDescent="0.25">
      <c r="A35" t="s">
        <v>577</v>
      </c>
      <c r="B35" s="1" t="s">
        <v>573</v>
      </c>
      <c r="C35" t="s">
        <v>10</v>
      </c>
      <c r="D35" s="1" t="s">
        <v>574</v>
      </c>
      <c r="E35" s="12" t="s">
        <v>575</v>
      </c>
    </row>
    <row r="36" spans="1:11" x14ac:dyDescent="0.25">
      <c r="A36" s="3" t="s">
        <v>579</v>
      </c>
      <c r="B36" s="4" t="s">
        <v>573</v>
      </c>
      <c r="C36" s="3" t="s">
        <v>10</v>
      </c>
      <c r="D36" s="4" t="s">
        <v>581</v>
      </c>
      <c r="E36" s="14" t="s">
        <v>580</v>
      </c>
      <c r="F36" s="4">
        <v>41533.4375</v>
      </c>
      <c r="K36" t="s">
        <v>734</v>
      </c>
    </row>
    <row r="37" spans="1:11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</row>
    <row r="38" spans="1:11" x14ac:dyDescent="0.25">
      <c r="A38" s="7" t="s">
        <v>599</v>
      </c>
      <c r="B38" s="8" t="s">
        <v>556</v>
      </c>
      <c r="C38" s="7" t="s">
        <v>10</v>
      </c>
      <c r="D38" s="8" t="s">
        <v>600</v>
      </c>
      <c r="E38" s="13" t="s">
        <v>601</v>
      </c>
      <c r="F38" s="8">
        <v>41509.479166666664</v>
      </c>
      <c r="K38" t="s">
        <v>636</v>
      </c>
    </row>
    <row r="39" spans="1:11" ht="45" x14ac:dyDescent="0.25">
      <c r="A39" s="3" t="s">
        <v>593</v>
      </c>
      <c r="B39" s="4" t="s">
        <v>594</v>
      </c>
      <c r="C39" s="3" t="s">
        <v>52</v>
      </c>
      <c r="D39" s="4" t="s">
        <v>595</v>
      </c>
      <c r="E39" s="14" t="s">
        <v>596</v>
      </c>
      <c r="F39" s="4">
        <v>41514.458333333336</v>
      </c>
      <c r="K39" s="23" t="s">
        <v>670</v>
      </c>
    </row>
    <row r="40" spans="1:11" ht="30" x14ac:dyDescent="0.25">
      <c r="A40" t="s">
        <v>637</v>
      </c>
      <c r="B40" s="1">
        <v>41512.708333333336</v>
      </c>
      <c r="C40" t="s">
        <v>52</v>
      </c>
      <c r="D40" s="1">
        <v>41515.708333333336</v>
      </c>
      <c r="E40" s="1">
        <v>41512.708333333336</v>
      </c>
      <c r="K40" s="23" t="s">
        <v>654</v>
      </c>
    </row>
    <row r="41" spans="1:11" x14ac:dyDescent="0.25">
      <c r="A41" s="7" t="s">
        <v>641</v>
      </c>
      <c r="B41" s="8">
        <v>41514.333333333336</v>
      </c>
      <c r="C41" s="7" t="s">
        <v>647</v>
      </c>
      <c r="D41" s="8">
        <v>41515.666666666664</v>
      </c>
      <c r="E41" s="13">
        <v>41514.666666666664</v>
      </c>
      <c r="F41" s="8">
        <v>41515.427083333336</v>
      </c>
    </row>
    <row r="42" spans="1:11" x14ac:dyDescent="0.25">
      <c r="A42" s="7" t="s">
        <v>642</v>
      </c>
      <c r="B42" s="8">
        <v>41514.333333333336</v>
      </c>
      <c r="C42" s="7" t="s">
        <v>52</v>
      </c>
      <c r="D42" s="8" t="s">
        <v>643</v>
      </c>
      <c r="E42" s="13">
        <v>41514.666666666664</v>
      </c>
      <c r="F42" s="8">
        <v>41519.604166666664</v>
      </c>
    </row>
    <row r="43" spans="1:11" x14ac:dyDescent="0.25">
      <c r="A43" s="7" t="s">
        <v>672</v>
      </c>
      <c r="B43" s="8">
        <v>41521.416666666664</v>
      </c>
      <c r="C43" s="7" t="s">
        <v>10</v>
      </c>
      <c r="D43" s="8">
        <v>41526.625</v>
      </c>
      <c r="E43" s="13">
        <v>41521.626388888886</v>
      </c>
      <c r="F43" s="8">
        <v>41521.622916666667</v>
      </c>
    </row>
    <row r="44" spans="1:11" x14ac:dyDescent="0.25">
      <c r="A44" s="7" t="s">
        <v>679</v>
      </c>
      <c r="B44" s="11">
        <v>41520.375</v>
      </c>
      <c r="C44" s="7" t="s">
        <v>52</v>
      </c>
      <c r="D44" s="8">
        <v>41523.375</v>
      </c>
      <c r="E44" s="8">
        <v>41520.375</v>
      </c>
      <c r="F44" s="8">
        <v>41522.742361111108</v>
      </c>
    </row>
    <row r="45" spans="1:11" x14ac:dyDescent="0.25">
      <c r="A45" s="7" t="s">
        <v>689</v>
      </c>
      <c r="B45" s="8">
        <v>41524.291666666664</v>
      </c>
      <c r="C45" s="7" t="s">
        <v>52</v>
      </c>
      <c r="D45" s="8">
        <v>41529.291666666664</v>
      </c>
      <c r="E45" s="11" t="s">
        <v>686</v>
      </c>
      <c r="F45" s="8">
        <v>41526.484027777777</v>
      </c>
    </row>
    <row r="46" spans="1:11" x14ac:dyDescent="0.25">
      <c r="A46" s="7" t="s">
        <v>738</v>
      </c>
      <c r="B46" s="8">
        <v>41534.458333333336</v>
      </c>
      <c r="C46" s="7" t="s">
        <v>52</v>
      </c>
      <c r="D46" s="8">
        <v>41535.458333333336</v>
      </c>
      <c r="E46" s="11">
        <v>41534.458333333336</v>
      </c>
      <c r="F46" s="8">
        <v>41534.636111111111</v>
      </c>
    </row>
    <row r="47" spans="1:11" x14ac:dyDescent="0.25">
      <c r="A47" s="7" t="s">
        <v>739</v>
      </c>
      <c r="B47" s="8">
        <v>41534.458333333336</v>
      </c>
      <c r="C47" s="7" t="s">
        <v>52</v>
      </c>
      <c r="D47" s="8">
        <v>41535.458333333336</v>
      </c>
      <c r="E47" s="11">
        <v>41534.458333333336</v>
      </c>
      <c r="F47" s="8">
        <v>41534.625</v>
      </c>
    </row>
    <row r="48" spans="1:11" x14ac:dyDescent="0.25">
      <c r="A48" s="7" t="s">
        <v>751</v>
      </c>
      <c r="B48" s="8">
        <v>41536.333333333336</v>
      </c>
      <c r="C48" s="7" t="s">
        <v>10</v>
      </c>
      <c r="D48" s="8">
        <v>41537.333333333336</v>
      </c>
      <c r="E48" s="11">
        <v>41536.333333333336</v>
      </c>
      <c r="F48" s="8">
        <v>41536.722222222219</v>
      </c>
    </row>
    <row r="49" spans="1:11" x14ac:dyDescent="0.25">
      <c r="A49" s="7" t="s">
        <v>759</v>
      </c>
      <c r="B49" s="8">
        <v>41540.333333333336</v>
      </c>
      <c r="C49" s="7" t="s">
        <v>52</v>
      </c>
      <c r="D49" s="8">
        <v>41543.333333333336</v>
      </c>
      <c r="E49" s="11">
        <v>41540.333333333336</v>
      </c>
      <c r="F49" s="8">
        <v>41540.604166666664</v>
      </c>
    </row>
    <row r="50" spans="1:11" x14ac:dyDescent="0.25">
      <c r="A50" t="s">
        <v>768</v>
      </c>
      <c r="B50" s="1">
        <v>41541.375</v>
      </c>
      <c r="C50" t="s">
        <v>10</v>
      </c>
      <c r="D50" s="1">
        <v>41542.333333333336</v>
      </c>
      <c r="E50" s="2">
        <v>41541.333333333336</v>
      </c>
      <c r="K50" t="s">
        <v>770</v>
      </c>
    </row>
    <row r="51" spans="1:11" x14ac:dyDescent="0.25">
      <c r="A51" s="7" t="s">
        <v>771</v>
      </c>
      <c r="B51" s="8">
        <v>41541.375</v>
      </c>
      <c r="C51" s="7" t="s">
        <v>513</v>
      </c>
      <c r="D51" s="8">
        <v>41548.333333333336</v>
      </c>
      <c r="E51" s="11">
        <v>41541.333333333336</v>
      </c>
      <c r="F51" s="8">
        <v>41542.458333333336</v>
      </c>
    </row>
    <row r="52" spans="1:11" x14ac:dyDescent="0.25">
      <c r="A52" s="7" t="s">
        <v>772</v>
      </c>
      <c r="B52" s="8">
        <v>41541.375</v>
      </c>
      <c r="C52" s="7" t="s">
        <v>513</v>
      </c>
      <c r="D52" s="8">
        <v>41548.333333333336</v>
      </c>
      <c r="E52" s="11">
        <v>41541.333333333336</v>
      </c>
      <c r="F52" s="8">
        <v>41542.458333333336</v>
      </c>
    </row>
    <row r="53" spans="1:11" ht="45" x14ac:dyDescent="0.25">
      <c r="A53" s="3" t="s">
        <v>790</v>
      </c>
      <c r="B53" s="4">
        <v>41543.333333333336</v>
      </c>
      <c r="C53" s="3" t="s">
        <v>10</v>
      </c>
      <c r="D53" s="4">
        <v>41548.333333333336</v>
      </c>
      <c r="E53" s="4">
        <v>41543.333333333336</v>
      </c>
      <c r="F53" s="4">
        <v>41547.333333333336</v>
      </c>
      <c r="K53" s="23" t="s">
        <v>800</v>
      </c>
    </row>
    <row r="54" spans="1:11" x14ac:dyDescent="0.25">
      <c r="A54" s="7" t="s">
        <v>809</v>
      </c>
      <c r="B54" s="8" t="s">
        <v>802</v>
      </c>
      <c r="C54" s="7" t="s">
        <v>10</v>
      </c>
      <c r="D54" s="8" t="s">
        <v>810</v>
      </c>
      <c r="E54" s="8" t="s">
        <v>802</v>
      </c>
      <c r="F54" s="8">
        <v>41548.145833333336</v>
      </c>
    </row>
    <row r="55" spans="1:11" x14ac:dyDescent="0.25">
      <c r="A55" s="7" t="s">
        <v>817</v>
      </c>
      <c r="B55" s="8" t="s">
        <v>818</v>
      </c>
      <c r="C55" s="7" t="s">
        <v>10</v>
      </c>
      <c r="D55" s="8" t="s">
        <v>810</v>
      </c>
      <c r="E55" s="8" t="s">
        <v>802</v>
      </c>
      <c r="F55" s="8">
        <v>41548.145833333336</v>
      </c>
    </row>
    <row r="56" spans="1:11" ht="75" x14ac:dyDescent="0.25">
      <c r="A56" s="26" t="s">
        <v>822</v>
      </c>
      <c r="B56" s="27">
        <v>41550.416666666664</v>
      </c>
      <c r="C56" s="26" t="s">
        <v>52</v>
      </c>
      <c r="D56" s="27">
        <v>41555.416666666664</v>
      </c>
      <c r="E56" s="27">
        <v>41550.458333333336</v>
      </c>
      <c r="F56" s="27">
        <v>41561.416666666664</v>
      </c>
      <c r="K56" s="23" t="s">
        <v>898</v>
      </c>
    </row>
    <row r="57" spans="1:11" x14ac:dyDescent="0.25">
      <c r="A57" s="7" t="s">
        <v>835</v>
      </c>
      <c r="B57" s="8">
        <v>41554.333333333336</v>
      </c>
      <c r="C57" s="7" t="s">
        <v>52</v>
      </c>
      <c r="D57" s="8">
        <v>41557.416666666664</v>
      </c>
      <c r="E57" s="8">
        <v>41554.333333333336</v>
      </c>
      <c r="F57" s="8">
        <v>41557.375</v>
      </c>
    </row>
    <row r="58" spans="1:11" x14ac:dyDescent="0.25">
      <c r="A58" s="7" t="s">
        <v>881</v>
      </c>
      <c r="B58" s="8">
        <v>41561.333333333336</v>
      </c>
      <c r="C58" s="7" t="s">
        <v>52</v>
      </c>
      <c r="D58" s="8">
        <v>41564.333333333336</v>
      </c>
      <c r="E58" s="8">
        <v>41561.333333333336</v>
      </c>
      <c r="F58" s="8">
        <v>41561.75</v>
      </c>
    </row>
    <row r="59" spans="1:11" ht="30" x14ac:dyDescent="0.25">
      <c r="A59" s="3" t="s">
        <v>896</v>
      </c>
      <c r="B59" s="4">
        <v>41562.333333333336</v>
      </c>
      <c r="C59" s="3" t="s">
        <v>52</v>
      </c>
      <c r="D59" s="4">
        <v>41565.333333333336</v>
      </c>
      <c r="E59" s="4">
        <v>41562.333333333336</v>
      </c>
      <c r="F59" s="4">
        <v>41562.708333333336</v>
      </c>
      <c r="K59" s="23" t="s">
        <v>905</v>
      </c>
    </row>
    <row r="60" spans="1:11" ht="30" x14ac:dyDescent="0.25">
      <c r="A60" s="3" t="s">
        <v>902</v>
      </c>
      <c r="B60" s="4">
        <v>41562.458333333336</v>
      </c>
      <c r="C60" s="3" t="s">
        <v>10</v>
      </c>
      <c r="D60" s="4">
        <v>41565.458333333336</v>
      </c>
      <c r="E60" s="4">
        <v>41562.458333333336</v>
      </c>
      <c r="F60" s="4">
        <v>41563.375</v>
      </c>
      <c r="K60" s="23" t="s">
        <v>915</v>
      </c>
    </row>
    <row r="61" spans="1:11" x14ac:dyDescent="0.25">
      <c r="A61" s="3" t="s">
        <v>920</v>
      </c>
      <c r="B61" s="4">
        <v>41565.416666666664</v>
      </c>
      <c r="C61" s="3" t="s">
        <v>15</v>
      </c>
      <c r="D61" s="4" t="s">
        <v>922</v>
      </c>
      <c r="E61" s="4">
        <v>41565.458333333336</v>
      </c>
      <c r="F61" s="4">
        <v>41567.166666666664</v>
      </c>
      <c r="K61" s="23" t="s">
        <v>923</v>
      </c>
    </row>
    <row r="62" spans="1:11" x14ac:dyDescent="0.25">
      <c r="A62" s="7" t="s">
        <v>926</v>
      </c>
      <c r="B62" s="8">
        <v>41568.333333333336</v>
      </c>
      <c r="C62" s="7" t="s">
        <v>52</v>
      </c>
      <c r="D62" s="8">
        <v>41571.333333333336</v>
      </c>
      <c r="E62" s="8">
        <v>41568.375</v>
      </c>
      <c r="F62" s="8">
        <v>41568.46875</v>
      </c>
    </row>
    <row r="63" spans="1:11" x14ac:dyDescent="0.25">
      <c r="A63" s="7" t="s">
        <v>927</v>
      </c>
      <c r="B63" s="8">
        <v>41568.333333333336</v>
      </c>
      <c r="C63" s="7" t="s">
        <v>52</v>
      </c>
      <c r="D63" s="8">
        <v>41571.333333333336</v>
      </c>
      <c r="E63" s="8">
        <v>41568.375</v>
      </c>
      <c r="F63" s="8">
        <v>41568.482638888891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0"/>
  <sheetViews>
    <sheetView workbookViewId="0">
      <selection activeCell="H10" sqref="H10"/>
    </sheetView>
  </sheetViews>
  <sheetFormatPr defaultColWidth="11.42578125" defaultRowHeight="15" x14ac:dyDescent="0.25"/>
  <cols>
    <col min="2" max="2" width="14.7109375" bestFit="1" customWidth="1"/>
    <col min="4" max="4" width="21.42578125" bestFit="1" customWidth="1"/>
    <col min="5" max="5" width="17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8</v>
      </c>
      <c r="L1" t="s">
        <v>26</v>
      </c>
    </row>
    <row r="2" spans="1:12" x14ac:dyDescent="0.25">
      <c r="A2" s="3" t="s">
        <v>51</v>
      </c>
      <c r="B2" s="4">
        <v>41553.333333333336</v>
      </c>
      <c r="C2" s="3" t="s">
        <v>52</v>
      </c>
      <c r="D2" s="3" t="s">
        <v>53</v>
      </c>
      <c r="E2" s="4">
        <v>41553.458333333336</v>
      </c>
    </row>
    <row r="3" spans="1:12" x14ac:dyDescent="0.25">
      <c r="A3" s="3" t="s">
        <v>56</v>
      </c>
      <c r="B3" s="4">
        <v>41553.416666666664</v>
      </c>
      <c r="C3" s="3" t="s">
        <v>52</v>
      </c>
      <c r="D3" s="3" t="s">
        <v>57</v>
      </c>
      <c r="E3" s="4">
        <v>41553.479166666664</v>
      </c>
    </row>
    <row r="4" spans="1:12" x14ac:dyDescent="0.25">
      <c r="A4" s="3" t="s">
        <v>80</v>
      </c>
      <c r="B4" s="4">
        <v>41584.431944444441</v>
      </c>
      <c r="C4" s="3" t="s">
        <v>52</v>
      </c>
      <c r="D4" s="4" t="s">
        <v>81</v>
      </c>
      <c r="E4" s="4">
        <v>41584.5625</v>
      </c>
    </row>
    <row r="5" spans="1:12" x14ac:dyDescent="0.25">
      <c r="A5" s="3" t="s">
        <v>89</v>
      </c>
      <c r="B5" s="4">
        <v>41614.416666666664</v>
      </c>
      <c r="C5" s="3" t="s">
        <v>52</v>
      </c>
      <c r="D5" s="4" t="s">
        <v>151</v>
      </c>
      <c r="E5" s="4">
        <v>41614.645833333336</v>
      </c>
    </row>
    <row r="6" spans="1:12" x14ac:dyDescent="0.25">
      <c r="A6" t="s">
        <v>99</v>
      </c>
      <c r="B6" s="2" t="s">
        <v>100</v>
      </c>
      <c r="C6" t="s">
        <v>52</v>
      </c>
      <c r="D6" t="s">
        <v>101</v>
      </c>
      <c r="E6" t="s">
        <v>102</v>
      </c>
    </row>
    <row r="7" spans="1:12" x14ac:dyDescent="0.25">
      <c r="A7" t="s">
        <v>188</v>
      </c>
      <c r="B7" t="s">
        <v>123</v>
      </c>
      <c r="C7" t="s">
        <v>10</v>
      </c>
      <c r="D7" t="s">
        <v>101</v>
      </c>
      <c r="E7" s="12" t="s">
        <v>123</v>
      </c>
    </row>
    <row r="8" spans="1:12" x14ac:dyDescent="0.25">
      <c r="A8" t="s">
        <v>219</v>
      </c>
      <c r="B8" t="s">
        <v>189</v>
      </c>
      <c r="C8" t="s">
        <v>10</v>
      </c>
      <c r="D8" s="12" t="s">
        <v>217</v>
      </c>
      <c r="E8" s="12" t="s">
        <v>218</v>
      </c>
    </row>
    <row r="9" spans="1:12" x14ac:dyDescent="0.25">
      <c r="A9" t="s">
        <v>332</v>
      </c>
      <c r="B9" s="1">
        <v>41371.333333333336</v>
      </c>
      <c r="C9" t="s">
        <v>10</v>
      </c>
      <c r="D9" s="1">
        <v>41524.458333333336</v>
      </c>
      <c r="E9" s="12">
        <v>41371.458333333336</v>
      </c>
    </row>
    <row r="10" spans="1:12" x14ac:dyDescent="0.25">
      <c r="A10" t="s">
        <v>337</v>
      </c>
      <c r="B10" s="1">
        <v>41401.333333333336</v>
      </c>
      <c r="C10" t="s">
        <v>10</v>
      </c>
      <c r="D10" s="1">
        <v>41554.458333333336</v>
      </c>
      <c r="E10" s="12">
        <v>41401.458333333336</v>
      </c>
    </row>
    <row r="11" spans="1:12" x14ac:dyDescent="0.25">
      <c r="A11" t="s">
        <v>419</v>
      </c>
      <c r="B11" s="1" t="s">
        <v>420</v>
      </c>
      <c r="C11" t="s">
        <v>10</v>
      </c>
      <c r="D11" s="1" t="s">
        <v>421</v>
      </c>
      <c r="E11" s="12" t="s">
        <v>422</v>
      </c>
    </row>
    <row r="12" spans="1:12" s="19" customFormat="1" x14ac:dyDescent="0.25">
      <c r="A12" s="20"/>
      <c r="B12" s="20"/>
      <c r="C12" s="20"/>
      <c r="D12" s="20"/>
      <c r="E12" s="20"/>
      <c r="F12" s="20"/>
    </row>
    <row r="13" spans="1:12" x14ac:dyDescent="0.25">
      <c r="A13" t="s">
        <v>584</v>
      </c>
      <c r="B13" s="1" t="s">
        <v>585</v>
      </c>
      <c r="C13" t="s">
        <v>10</v>
      </c>
      <c r="D13" s="1" t="s">
        <v>586</v>
      </c>
      <c r="E13" s="12" t="s">
        <v>585</v>
      </c>
    </row>
    <row r="14" spans="1:12" x14ac:dyDescent="0.25">
      <c r="A14" t="s">
        <v>589</v>
      </c>
      <c r="B14" s="1" t="s">
        <v>585</v>
      </c>
      <c r="C14" t="s">
        <v>425</v>
      </c>
      <c r="D14" s="1" t="s">
        <v>586</v>
      </c>
      <c r="E14" s="12" t="s">
        <v>585</v>
      </c>
    </row>
    <row r="15" spans="1:12" x14ac:dyDescent="0.25">
      <c r="A15" t="s">
        <v>590</v>
      </c>
      <c r="B15" s="1" t="s">
        <v>585</v>
      </c>
      <c r="C15" t="s">
        <v>10</v>
      </c>
      <c r="D15" s="1" t="s">
        <v>586</v>
      </c>
      <c r="E15" s="12" t="s">
        <v>585</v>
      </c>
    </row>
    <row r="16" spans="1:12" x14ac:dyDescent="0.25">
      <c r="A16" t="s">
        <v>588</v>
      </c>
      <c r="B16" s="1" t="s">
        <v>585</v>
      </c>
      <c r="C16" t="s">
        <v>10</v>
      </c>
      <c r="D16" s="1" t="s">
        <v>586</v>
      </c>
      <c r="E16" s="12" t="s">
        <v>585</v>
      </c>
    </row>
    <row r="17" spans="1:5" x14ac:dyDescent="0.25">
      <c r="A17" t="s">
        <v>591</v>
      </c>
      <c r="B17" s="1" t="s">
        <v>585</v>
      </c>
      <c r="C17" t="s">
        <v>10</v>
      </c>
      <c r="D17" s="1" t="s">
        <v>586</v>
      </c>
      <c r="E17" s="12" t="s">
        <v>585</v>
      </c>
    </row>
    <row r="18" spans="1:5" x14ac:dyDescent="0.25">
      <c r="A18" t="s">
        <v>592</v>
      </c>
      <c r="B18" s="1" t="s">
        <v>585</v>
      </c>
      <c r="C18" t="s">
        <v>10</v>
      </c>
      <c r="D18" s="1" t="s">
        <v>586</v>
      </c>
      <c r="E18" s="12" t="s">
        <v>585</v>
      </c>
    </row>
    <row r="19" spans="1:5" x14ac:dyDescent="0.25">
      <c r="A19" t="s">
        <v>597</v>
      </c>
      <c r="B19" s="1" t="s">
        <v>594</v>
      </c>
      <c r="C19" t="s">
        <v>10</v>
      </c>
      <c r="D19" s="1" t="s">
        <v>595</v>
      </c>
      <c r="E19" s="12" t="s">
        <v>596</v>
      </c>
    </row>
    <row r="20" spans="1:5" x14ac:dyDescent="0.25">
      <c r="A20" t="s">
        <v>598</v>
      </c>
      <c r="B20" s="1" t="s">
        <v>594</v>
      </c>
      <c r="C20" t="s">
        <v>10</v>
      </c>
      <c r="D20" s="1" t="s">
        <v>595</v>
      </c>
      <c r="E20" s="12" t="s">
        <v>596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6"/>
  <sheetViews>
    <sheetView workbookViewId="0">
      <selection activeCell="H10" sqref="H10"/>
    </sheetView>
  </sheetViews>
  <sheetFormatPr defaultColWidth="11.42578125" defaultRowHeight="15" x14ac:dyDescent="0.25"/>
  <cols>
    <col min="2" max="2" width="17.85546875" bestFit="1" customWidth="1"/>
    <col min="4" max="4" width="20.140625" bestFit="1" customWidth="1"/>
    <col min="5" max="5" width="17.85546875" bestFit="1" customWidth="1"/>
    <col min="6" max="6" width="15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8</v>
      </c>
      <c r="L1" t="s">
        <v>26</v>
      </c>
    </row>
    <row r="2" spans="1:12" x14ac:dyDescent="0.25">
      <c r="A2" t="s">
        <v>42</v>
      </c>
      <c r="B2" s="2">
        <v>41280</v>
      </c>
      <c r="C2" t="s">
        <v>43</v>
      </c>
      <c r="D2" s="1" t="s">
        <v>466</v>
      </c>
      <c r="E2" s="1">
        <v>41431.555555555555</v>
      </c>
    </row>
    <row r="3" spans="1:12" x14ac:dyDescent="0.25">
      <c r="A3" t="s">
        <v>465</v>
      </c>
      <c r="B3" s="1" t="s">
        <v>463</v>
      </c>
      <c r="C3" t="s">
        <v>10</v>
      </c>
      <c r="D3" s="1">
        <v>41433.333333333336</v>
      </c>
      <c r="E3" s="12" t="s">
        <v>463</v>
      </c>
    </row>
    <row r="4" spans="1:12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</row>
    <row r="5" spans="1:12" x14ac:dyDescent="0.25">
      <c r="A5" s="7" t="s">
        <v>587</v>
      </c>
      <c r="B5" s="8" t="s">
        <v>585</v>
      </c>
      <c r="C5" s="7" t="s">
        <v>10</v>
      </c>
      <c r="D5" s="8" t="s">
        <v>586</v>
      </c>
      <c r="E5" s="13" t="s">
        <v>585</v>
      </c>
      <c r="F5" s="8">
        <v>41513.645833333336</v>
      </c>
      <c r="K5" t="s">
        <v>635</v>
      </c>
    </row>
    <row r="6" spans="1:12" x14ac:dyDescent="0.25">
      <c r="A6" s="7" t="s">
        <v>807</v>
      </c>
      <c r="B6" s="8">
        <v>41548.333333333336</v>
      </c>
      <c r="C6" s="7" t="s">
        <v>52</v>
      </c>
      <c r="D6" s="8">
        <v>41551.333333333336</v>
      </c>
      <c r="E6" s="8">
        <v>41548.333333333336</v>
      </c>
      <c r="F6" s="8">
        <v>41549.416666666664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7"/>
  <sheetViews>
    <sheetView workbookViewId="0">
      <selection activeCell="H10" sqref="H10"/>
    </sheetView>
  </sheetViews>
  <sheetFormatPr defaultColWidth="11.42578125" defaultRowHeight="15" x14ac:dyDescent="0.25"/>
  <cols>
    <col min="2" max="2" width="15.7109375" bestFit="1" customWidth="1"/>
    <col min="4" max="6" width="15.7109375" bestFit="1" customWidth="1"/>
    <col min="12" max="12" width="44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8</v>
      </c>
      <c r="L1" t="s">
        <v>26</v>
      </c>
    </row>
    <row r="2" spans="1:12" x14ac:dyDescent="0.25">
      <c r="A2" s="7" t="s">
        <v>206</v>
      </c>
      <c r="B2" s="7" t="s">
        <v>207</v>
      </c>
      <c r="C2" s="7" t="s">
        <v>52</v>
      </c>
      <c r="D2" s="7" t="s">
        <v>194</v>
      </c>
      <c r="E2" s="13" t="s">
        <v>207</v>
      </c>
      <c r="F2" s="7" t="s">
        <v>216</v>
      </c>
    </row>
    <row r="3" spans="1:12" x14ac:dyDescent="0.25">
      <c r="A3" t="s">
        <v>482</v>
      </c>
      <c r="B3" s="1">
        <v>41402.333333333336</v>
      </c>
      <c r="C3" t="s">
        <v>10</v>
      </c>
      <c r="D3" s="1">
        <v>41494.583333333336</v>
      </c>
      <c r="E3" s="12">
        <v>41402.583333333336</v>
      </c>
    </row>
    <row r="4" spans="1:12" x14ac:dyDescent="0.25">
      <c r="A4" t="s">
        <v>483</v>
      </c>
      <c r="B4" s="1">
        <v>41402.333333333336</v>
      </c>
      <c r="C4" t="s">
        <v>10</v>
      </c>
      <c r="D4" s="1">
        <v>41494.583333333336</v>
      </c>
      <c r="E4" s="12">
        <v>41402.583333333336</v>
      </c>
    </row>
    <row r="5" spans="1:12" x14ac:dyDescent="0.2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</row>
    <row r="6" spans="1:12" ht="30" x14ac:dyDescent="0.25">
      <c r="A6" t="s">
        <v>741</v>
      </c>
      <c r="B6" s="1">
        <v>41534.458333333336</v>
      </c>
      <c r="C6" t="s">
        <v>10</v>
      </c>
      <c r="D6" s="1" t="s">
        <v>752</v>
      </c>
      <c r="E6" s="2" t="s">
        <v>740</v>
      </c>
      <c r="L6" s="23" t="s">
        <v>773</v>
      </c>
    </row>
    <row r="7" spans="1:12" ht="60" x14ac:dyDescent="0.25">
      <c r="A7" s="29" t="s">
        <v>908</v>
      </c>
      <c r="B7" s="25">
        <v>41563.333333333336</v>
      </c>
      <c r="C7" s="17" t="s">
        <v>15</v>
      </c>
      <c r="D7" s="25">
        <v>41563.333333333336</v>
      </c>
      <c r="E7" s="25">
        <v>41563.333333333336</v>
      </c>
      <c r="F7" s="25">
        <v>41565.583333333336</v>
      </c>
      <c r="L7" s="23" t="s">
        <v>933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11"/>
  <sheetViews>
    <sheetView workbookViewId="0">
      <selection activeCell="H10" sqref="H10"/>
    </sheetView>
  </sheetViews>
  <sheetFormatPr defaultColWidth="11.42578125" defaultRowHeight="15" x14ac:dyDescent="0.25"/>
  <cols>
    <col min="2" max="2" width="20.28515625" bestFit="1" customWidth="1"/>
    <col min="4" max="4" width="15.7109375" bestFit="1" customWidth="1"/>
    <col min="5" max="5" width="20.28515625" bestFit="1" customWidth="1"/>
    <col min="6" max="6" width="15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8</v>
      </c>
      <c r="L1" t="s">
        <v>26</v>
      </c>
    </row>
    <row r="2" spans="1:12" x14ac:dyDescent="0.25">
      <c r="A2" s="7" t="s">
        <v>213</v>
      </c>
      <c r="B2" s="7" t="s">
        <v>207</v>
      </c>
      <c r="C2" s="7" t="s">
        <v>10</v>
      </c>
      <c r="D2" s="7" t="s">
        <v>215</v>
      </c>
      <c r="E2" s="13" t="s">
        <v>214</v>
      </c>
      <c r="F2" s="7" t="s">
        <v>310</v>
      </c>
    </row>
    <row r="3" spans="1:12" x14ac:dyDescent="0.25">
      <c r="A3" t="s">
        <v>255</v>
      </c>
      <c r="B3" t="s">
        <v>248</v>
      </c>
      <c r="C3" t="s">
        <v>15</v>
      </c>
      <c r="D3" t="s">
        <v>256</v>
      </c>
      <c r="E3" s="12" t="s">
        <v>257</v>
      </c>
      <c r="K3" t="s">
        <v>393</v>
      </c>
    </row>
    <row r="4" spans="1:12" x14ac:dyDescent="0.25">
      <c r="A4" t="s">
        <v>326</v>
      </c>
      <c r="B4" s="1">
        <v>41281.416666666664</v>
      </c>
      <c r="C4" t="s">
        <v>15</v>
      </c>
      <c r="D4" s="1" t="s">
        <v>324</v>
      </c>
      <c r="E4" s="12" t="s">
        <v>325</v>
      </c>
    </row>
    <row r="5" spans="1:12" x14ac:dyDescent="0.25">
      <c r="A5" t="s">
        <v>377</v>
      </c>
      <c r="B5" s="1" t="s">
        <v>378</v>
      </c>
      <c r="C5" t="s">
        <v>15</v>
      </c>
      <c r="D5" s="1" t="s">
        <v>379</v>
      </c>
      <c r="E5" s="12" t="s">
        <v>380</v>
      </c>
    </row>
    <row r="6" spans="1:12" x14ac:dyDescent="0.25">
      <c r="A6" t="s">
        <v>389</v>
      </c>
      <c r="B6" s="1" t="s">
        <v>387</v>
      </c>
      <c r="C6" t="s">
        <v>15</v>
      </c>
      <c r="D6" s="1" t="s">
        <v>388</v>
      </c>
      <c r="E6" s="12" t="s">
        <v>387</v>
      </c>
    </row>
    <row r="7" spans="1:12" x14ac:dyDescent="0.25">
      <c r="A7" t="s">
        <v>473</v>
      </c>
      <c r="B7" s="1">
        <v>41402.333333333336</v>
      </c>
      <c r="C7" t="s">
        <v>10</v>
      </c>
      <c r="D7" s="1">
        <v>41433.333333333336</v>
      </c>
      <c r="E7" s="12">
        <v>41494.333333333336</v>
      </c>
    </row>
    <row r="8" spans="1:12" x14ac:dyDescent="0.25">
      <c r="A8" t="s">
        <v>582</v>
      </c>
      <c r="B8" s="1" t="s">
        <v>573</v>
      </c>
      <c r="C8" t="s">
        <v>10</v>
      </c>
      <c r="D8" s="1" t="s">
        <v>581</v>
      </c>
      <c r="E8" s="12" t="s">
        <v>580</v>
      </c>
    </row>
    <row r="9" spans="1:12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x14ac:dyDescent="0.25">
      <c r="A10" s="7" t="s">
        <v>645</v>
      </c>
      <c r="B10" s="8">
        <v>41514.666666666664</v>
      </c>
      <c r="C10" s="7" t="s">
        <v>10</v>
      </c>
      <c r="D10" s="8">
        <v>41515.791666666664</v>
      </c>
      <c r="E10" s="13">
        <v>41514.666666666664</v>
      </c>
      <c r="F10" s="8">
        <v>41515.520833333336</v>
      </c>
    </row>
    <row r="11" spans="1:12" x14ac:dyDescent="0.25">
      <c r="A11" s="7" t="s">
        <v>648</v>
      </c>
      <c r="B11" s="8">
        <v>41514.333333333336</v>
      </c>
      <c r="C11" s="7" t="s">
        <v>52</v>
      </c>
      <c r="D11" s="8" t="s">
        <v>649</v>
      </c>
      <c r="E11" s="13">
        <v>41514.75</v>
      </c>
      <c r="F11" s="8">
        <v>41516.427083333336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55"/>
  <sheetViews>
    <sheetView topLeftCell="A48" workbookViewId="0">
      <selection activeCell="H10" sqref="H10"/>
    </sheetView>
  </sheetViews>
  <sheetFormatPr defaultColWidth="11.42578125" defaultRowHeight="15" x14ac:dyDescent="0.25"/>
  <cols>
    <col min="2" max="2" width="20.28515625" bestFit="1" customWidth="1"/>
    <col min="4" max="4" width="15.7109375" bestFit="1" customWidth="1"/>
    <col min="5" max="5" width="21.42578125" bestFit="1" customWidth="1"/>
    <col min="6" max="6" width="15.7109375" bestFit="1" customWidth="1"/>
    <col min="12" max="12" width="47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8</v>
      </c>
      <c r="L1" t="s">
        <v>26</v>
      </c>
    </row>
    <row r="2" spans="1:12" x14ac:dyDescent="0.25">
      <c r="A2" s="3" t="s">
        <v>260</v>
      </c>
      <c r="B2" s="3" t="s">
        <v>248</v>
      </c>
      <c r="C2" s="3" t="s">
        <v>10</v>
      </c>
      <c r="D2" s="3" t="s">
        <v>262</v>
      </c>
      <c r="E2" s="14" t="s">
        <v>261</v>
      </c>
      <c r="F2" s="4">
        <v>41312.4375</v>
      </c>
    </row>
    <row r="3" spans="1:12" x14ac:dyDescent="0.25">
      <c r="A3" s="3" t="s">
        <v>263</v>
      </c>
      <c r="B3" s="3" t="s">
        <v>248</v>
      </c>
      <c r="C3" s="3" t="s">
        <v>10</v>
      </c>
      <c r="D3" s="3" t="s">
        <v>262</v>
      </c>
      <c r="E3" s="14" t="s">
        <v>261</v>
      </c>
      <c r="F3" s="4">
        <v>41340.695833333331</v>
      </c>
    </row>
    <row r="4" spans="1:12" x14ac:dyDescent="0.25">
      <c r="A4" s="3" t="s">
        <v>308</v>
      </c>
      <c r="B4" s="3" t="s">
        <v>309</v>
      </c>
      <c r="C4" s="3" t="s">
        <v>10</v>
      </c>
      <c r="D4" s="4">
        <v>41340.5</v>
      </c>
      <c r="E4" s="14" t="s">
        <v>261</v>
      </c>
      <c r="F4" s="4">
        <v>41371.476388888892</v>
      </c>
    </row>
    <row r="5" spans="1:12" x14ac:dyDescent="0.25">
      <c r="A5" s="3" t="s">
        <v>327</v>
      </c>
      <c r="B5" s="4">
        <v>41312.333333333336</v>
      </c>
      <c r="C5" s="3" t="s">
        <v>10</v>
      </c>
      <c r="D5" s="4">
        <v>41401.375</v>
      </c>
      <c r="E5" s="14">
        <v>41312.375</v>
      </c>
      <c r="F5" s="4">
        <v>41371.504861111112</v>
      </c>
    </row>
    <row r="6" spans="1:12" x14ac:dyDescent="0.25">
      <c r="A6" s="7" t="s">
        <v>333</v>
      </c>
      <c r="B6" s="8">
        <v>41371.333333333336</v>
      </c>
      <c r="C6" s="7" t="s">
        <v>10</v>
      </c>
      <c r="D6" s="8">
        <v>41524.458333333336</v>
      </c>
      <c r="E6" s="13">
        <v>41371.458333333336</v>
      </c>
      <c r="F6" s="8">
        <v>41371.534722222219</v>
      </c>
    </row>
    <row r="7" spans="1:12" x14ac:dyDescent="0.25">
      <c r="A7" s="7" t="s">
        <v>346</v>
      </c>
      <c r="B7" s="8">
        <v>41493.333333333336</v>
      </c>
      <c r="C7" s="7" t="s">
        <v>15</v>
      </c>
      <c r="D7" s="8" t="s">
        <v>343</v>
      </c>
      <c r="E7" s="13" t="s">
        <v>344</v>
      </c>
      <c r="F7" s="8">
        <v>41524.666666666664</v>
      </c>
    </row>
    <row r="8" spans="1:12" x14ac:dyDescent="0.25">
      <c r="A8" s="3" t="s">
        <v>373</v>
      </c>
      <c r="B8" s="4">
        <v>41585.333333333336</v>
      </c>
      <c r="C8" s="3" t="s">
        <v>15</v>
      </c>
      <c r="D8" s="4" t="s">
        <v>370</v>
      </c>
      <c r="E8" s="14" t="s">
        <v>371</v>
      </c>
      <c r="F8" s="3" t="s">
        <v>479</v>
      </c>
    </row>
    <row r="9" spans="1:12" x14ac:dyDescent="0.25">
      <c r="A9" s="3" t="s">
        <v>383</v>
      </c>
      <c r="B9" s="4" t="s">
        <v>378</v>
      </c>
      <c r="C9" s="3" t="s">
        <v>15</v>
      </c>
      <c r="D9" s="4" t="s">
        <v>379</v>
      </c>
      <c r="E9" s="14" t="s">
        <v>380</v>
      </c>
      <c r="F9" s="3" t="s">
        <v>480</v>
      </c>
    </row>
    <row r="10" spans="1:12" x14ac:dyDescent="0.25">
      <c r="A10" s="7" t="s">
        <v>444</v>
      </c>
      <c r="B10" s="8" t="s">
        <v>445</v>
      </c>
      <c r="C10" s="7" t="s">
        <v>15</v>
      </c>
      <c r="D10" s="8" t="s">
        <v>446</v>
      </c>
      <c r="E10" s="13" t="s">
        <v>438</v>
      </c>
      <c r="F10" s="7" t="s">
        <v>477</v>
      </c>
    </row>
    <row r="11" spans="1:12" x14ac:dyDescent="0.25">
      <c r="A11" s="7" t="s">
        <v>447</v>
      </c>
      <c r="B11" s="8" t="s">
        <v>445</v>
      </c>
      <c r="C11" s="7" t="s">
        <v>15</v>
      </c>
      <c r="D11" s="8" t="s">
        <v>446</v>
      </c>
      <c r="E11" s="13" t="s">
        <v>438</v>
      </c>
      <c r="F11" s="7" t="s">
        <v>478</v>
      </c>
    </row>
    <row r="12" spans="1:12" x14ac:dyDescent="0.25">
      <c r="A12" s="7" t="s">
        <v>448</v>
      </c>
      <c r="B12" s="8" t="s">
        <v>445</v>
      </c>
      <c r="C12" s="7" t="s">
        <v>15</v>
      </c>
      <c r="D12" s="8" t="s">
        <v>450</v>
      </c>
      <c r="E12" s="13" t="s">
        <v>449</v>
      </c>
      <c r="F12" s="7" t="s">
        <v>484</v>
      </c>
    </row>
    <row r="13" spans="1:12" x14ac:dyDescent="0.25">
      <c r="A13" t="s">
        <v>462</v>
      </c>
      <c r="B13" s="1" t="s">
        <v>463</v>
      </c>
      <c r="C13" t="s">
        <v>10</v>
      </c>
      <c r="D13" s="1">
        <v>41433.333333333336</v>
      </c>
      <c r="E13" s="12" t="s">
        <v>463</v>
      </c>
    </row>
    <row r="14" spans="1:12" x14ac:dyDescent="0.25">
      <c r="A14" t="s">
        <v>467</v>
      </c>
      <c r="B14" s="1" t="s">
        <v>463</v>
      </c>
      <c r="C14" t="s">
        <v>10</v>
      </c>
      <c r="D14" s="1">
        <v>41433.583333333336</v>
      </c>
      <c r="E14" s="12" t="s">
        <v>468</v>
      </c>
    </row>
    <row r="15" spans="1:12" x14ac:dyDescent="0.25">
      <c r="A15" t="s">
        <v>481</v>
      </c>
      <c r="B15" s="1">
        <v>41402.333333333336</v>
      </c>
      <c r="C15" t="s">
        <v>10</v>
      </c>
      <c r="D15" s="1">
        <v>41494.583333333336</v>
      </c>
      <c r="E15" s="12">
        <v>41402.583333333336</v>
      </c>
    </row>
    <row r="16" spans="1:12" x14ac:dyDescent="0.25">
      <c r="A16" t="s">
        <v>492</v>
      </c>
      <c r="B16" s="1">
        <v>41463.333333333336</v>
      </c>
      <c r="C16" t="s">
        <v>10</v>
      </c>
      <c r="D16" s="1">
        <v>41616.458333333336</v>
      </c>
      <c r="E16" s="12">
        <v>41463.458333333336</v>
      </c>
    </row>
    <row r="17" spans="1:12" x14ac:dyDescent="0.25">
      <c r="A17" t="s">
        <v>495</v>
      </c>
      <c r="B17" s="1">
        <v>41494.333333333336</v>
      </c>
      <c r="C17" t="s">
        <v>15</v>
      </c>
      <c r="D17" s="1" t="s">
        <v>494</v>
      </c>
      <c r="E17" s="12">
        <v>41494.458333333336</v>
      </c>
    </row>
    <row r="18" spans="1:12" x14ac:dyDescent="0.25">
      <c r="A18" t="s">
        <v>510</v>
      </c>
      <c r="B18" s="1">
        <v>41616.333333333336</v>
      </c>
      <c r="C18" t="s">
        <v>10</v>
      </c>
      <c r="D18" s="1" t="s">
        <v>504</v>
      </c>
      <c r="E18" s="12">
        <v>41616.458333333336</v>
      </c>
    </row>
    <row r="19" spans="1:12" x14ac:dyDescent="0.25">
      <c r="A19" t="s">
        <v>508</v>
      </c>
      <c r="B19" s="1">
        <v>41616.333333333336</v>
      </c>
      <c r="C19" t="s">
        <v>15</v>
      </c>
      <c r="D19" s="1" t="s">
        <v>504</v>
      </c>
      <c r="E19" s="12">
        <v>41616.458333333336</v>
      </c>
    </row>
    <row r="20" spans="1:12" x14ac:dyDescent="0.25">
      <c r="A20" t="s">
        <v>516</v>
      </c>
      <c r="B20" s="1" t="s">
        <v>517</v>
      </c>
      <c r="C20" t="s">
        <v>10</v>
      </c>
      <c r="D20" s="1" t="s">
        <v>514</v>
      </c>
      <c r="E20" s="12" t="s">
        <v>515</v>
      </c>
    </row>
    <row r="21" spans="1:12" x14ac:dyDescent="0.25">
      <c r="A21" t="s">
        <v>508</v>
      </c>
      <c r="B21" s="1">
        <v>41616.333333333336</v>
      </c>
      <c r="C21" t="s">
        <v>15</v>
      </c>
      <c r="D21" s="1" t="s">
        <v>504</v>
      </c>
      <c r="E21" s="12">
        <v>41616.458333333336</v>
      </c>
    </row>
    <row r="22" spans="1:12" x14ac:dyDescent="0.25">
      <c r="A22" t="s">
        <v>543</v>
      </c>
      <c r="B22" s="1" t="s">
        <v>539</v>
      </c>
      <c r="C22" t="s">
        <v>15</v>
      </c>
      <c r="D22" s="1" t="s">
        <v>540</v>
      </c>
      <c r="E22" s="12" t="s">
        <v>531</v>
      </c>
    </row>
    <row r="23" spans="1:12" x14ac:dyDescent="0.25">
      <c r="A23" t="s">
        <v>551</v>
      </c>
      <c r="B23" s="1" t="s">
        <v>539</v>
      </c>
      <c r="C23" t="s">
        <v>15</v>
      </c>
      <c r="D23" s="1" t="s">
        <v>547</v>
      </c>
      <c r="E23" s="12" t="s">
        <v>548</v>
      </c>
    </row>
    <row r="24" spans="1:12" x14ac:dyDescent="0.25">
      <c r="A24" t="s">
        <v>552</v>
      </c>
      <c r="B24" s="1" t="s">
        <v>539</v>
      </c>
      <c r="C24" t="s">
        <v>15</v>
      </c>
      <c r="D24" s="1" t="s">
        <v>547</v>
      </c>
      <c r="E24" s="12" t="s">
        <v>548</v>
      </c>
    </row>
    <row r="25" spans="1:12" x14ac:dyDescent="0.25">
      <c r="A25" t="s">
        <v>559</v>
      </c>
      <c r="B25" s="1" t="s">
        <v>558</v>
      </c>
      <c r="C25" t="s">
        <v>52</v>
      </c>
      <c r="D25" s="1" t="s">
        <v>556</v>
      </c>
      <c r="E25" s="12" t="s">
        <v>557</v>
      </c>
    </row>
    <row r="26" spans="1:12" x14ac:dyDescent="0.25">
      <c r="A26" t="s">
        <v>566</v>
      </c>
      <c r="B26" s="1" t="s">
        <v>558</v>
      </c>
      <c r="C26" t="s">
        <v>52</v>
      </c>
      <c r="D26" s="1" t="s">
        <v>556</v>
      </c>
      <c r="E26" s="12" t="s">
        <v>557</v>
      </c>
    </row>
    <row r="27" spans="1:12" x14ac:dyDescent="0.25">
      <c r="A27" t="s">
        <v>567</v>
      </c>
      <c r="B27" s="1" t="s">
        <v>558</v>
      </c>
      <c r="C27" t="s">
        <v>52</v>
      </c>
      <c r="D27" s="1" t="s">
        <v>556</v>
      </c>
      <c r="E27" s="12" t="s">
        <v>557</v>
      </c>
    </row>
    <row r="28" spans="1:12" x14ac:dyDescent="0.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2" x14ac:dyDescent="0.25">
      <c r="A29" s="7" t="s">
        <v>609</v>
      </c>
      <c r="B29" s="8" t="s">
        <v>610</v>
      </c>
      <c r="C29" s="7" t="s">
        <v>52</v>
      </c>
      <c r="D29" s="8" t="s">
        <v>611</v>
      </c>
      <c r="E29" s="13">
        <v>41512.375</v>
      </c>
      <c r="F29" s="8">
        <v>41512.625</v>
      </c>
    </row>
    <row r="30" spans="1:12" x14ac:dyDescent="0.25">
      <c r="A30" s="17" t="s">
        <v>646</v>
      </c>
      <c r="B30" s="25">
        <v>41514.375</v>
      </c>
      <c r="C30" s="17" t="s">
        <v>52</v>
      </c>
      <c r="D30" s="25">
        <v>41520.375</v>
      </c>
      <c r="E30" s="18">
        <v>41515.375</v>
      </c>
      <c r="F30" s="25">
        <v>41526.427083333336</v>
      </c>
    </row>
    <row r="31" spans="1:12" ht="30" x14ac:dyDescent="0.25">
      <c r="A31" s="3" t="s">
        <v>652</v>
      </c>
      <c r="B31" s="4">
        <v>41515.5</v>
      </c>
      <c r="C31" s="3" t="s">
        <v>52</v>
      </c>
      <c r="D31" s="4">
        <v>41520.5</v>
      </c>
      <c r="E31" s="14">
        <v>41515.5</v>
      </c>
      <c r="F31" s="4">
        <v>41520.625</v>
      </c>
      <c r="L31" s="23" t="s">
        <v>666</v>
      </c>
    </row>
    <row r="32" spans="1:12" x14ac:dyDescent="0.25">
      <c r="A32" s="7" t="s">
        <v>655</v>
      </c>
      <c r="B32" s="8">
        <v>41515.5</v>
      </c>
      <c r="C32" s="7" t="s">
        <v>52</v>
      </c>
      <c r="D32" s="8">
        <v>41520.5</v>
      </c>
      <c r="E32" s="13">
        <v>41515.5</v>
      </c>
      <c r="F32" s="11">
        <v>41516</v>
      </c>
    </row>
    <row r="33" spans="1:12" x14ac:dyDescent="0.25">
      <c r="A33" s="7" t="s">
        <v>667</v>
      </c>
      <c r="B33" s="8">
        <v>41520.541666666664</v>
      </c>
      <c r="C33" s="7" t="s">
        <v>52</v>
      </c>
      <c r="D33" s="8">
        <v>41523.5</v>
      </c>
      <c r="E33" s="13">
        <v>41520.501388888886</v>
      </c>
      <c r="F33" s="8">
        <v>41521.447916666664</v>
      </c>
    </row>
    <row r="34" spans="1:12" x14ac:dyDescent="0.25">
      <c r="A34" s="7" t="s">
        <v>669</v>
      </c>
      <c r="B34" s="8">
        <v>41520.666666666664</v>
      </c>
      <c r="C34" s="7" t="s">
        <v>10</v>
      </c>
      <c r="D34" s="8">
        <v>41521.666666666664</v>
      </c>
      <c r="E34" s="13">
        <v>41520.668055555558</v>
      </c>
      <c r="F34" s="8">
        <v>41521.4375</v>
      </c>
    </row>
    <row r="35" spans="1:12" x14ac:dyDescent="0.25">
      <c r="A35" s="7" t="s">
        <v>678</v>
      </c>
      <c r="B35" s="8">
        <v>41523.291666666664</v>
      </c>
      <c r="C35" s="7" t="s">
        <v>10</v>
      </c>
      <c r="D35" s="8">
        <v>41524.291666666664</v>
      </c>
      <c r="E35" s="11">
        <v>41523.291666666664</v>
      </c>
      <c r="F35" s="8">
        <v>41523.496527777781</v>
      </c>
    </row>
    <row r="36" spans="1:12" x14ac:dyDescent="0.25">
      <c r="A36" s="7" t="s">
        <v>694</v>
      </c>
      <c r="B36" s="8">
        <v>41527.333333333336</v>
      </c>
      <c r="C36" s="7" t="s">
        <v>52</v>
      </c>
      <c r="D36" s="8">
        <v>41530.333333333336</v>
      </c>
      <c r="E36" s="11" t="s">
        <v>693</v>
      </c>
      <c r="F36" s="8">
        <v>41527.743750000001</v>
      </c>
    </row>
    <row r="37" spans="1:12" ht="45" x14ac:dyDescent="0.25">
      <c r="A37" s="3" t="s">
        <v>712</v>
      </c>
      <c r="B37" s="4">
        <v>41529.458333333336</v>
      </c>
      <c r="C37" s="3" t="s">
        <v>10</v>
      </c>
      <c r="D37" s="4">
        <v>41530.416666666664</v>
      </c>
      <c r="E37" s="24" t="s">
        <v>713</v>
      </c>
      <c r="F37" s="4">
        <v>41533.416666666664</v>
      </c>
      <c r="L37" s="23" t="s">
        <v>731</v>
      </c>
    </row>
    <row r="38" spans="1:12" x14ac:dyDescent="0.25">
      <c r="A38" s="7" t="s">
        <v>720</v>
      </c>
      <c r="B38" s="8">
        <v>41533.333333333336</v>
      </c>
      <c r="C38" s="7" t="s">
        <v>52</v>
      </c>
      <c r="D38" s="8">
        <v>41536.333333333336</v>
      </c>
      <c r="E38" s="11" t="s">
        <v>721</v>
      </c>
      <c r="F38" s="8">
        <v>41533.473611111112</v>
      </c>
    </row>
    <row r="39" spans="1:12" x14ac:dyDescent="0.25">
      <c r="A39" s="7" t="s">
        <v>722</v>
      </c>
      <c r="B39" s="8">
        <v>41533.333333333336</v>
      </c>
      <c r="C39" s="7" t="s">
        <v>52</v>
      </c>
      <c r="D39" s="8">
        <v>41536.333333333336</v>
      </c>
      <c r="E39" s="11" t="s">
        <v>721</v>
      </c>
      <c r="F39" s="8">
        <v>41533.472222222219</v>
      </c>
    </row>
    <row r="40" spans="1:12" x14ac:dyDescent="0.25">
      <c r="A40" s="7" t="s">
        <v>732</v>
      </c>
      <c r="B40" s="8">
        <v>41533.458333333336</v>
      </c>
      <c r="C40" s="7" t="s">
        <v>10</v>
      </c>
      <c r="D40" s="8">
        <v>41536.458333333336</v>
      </c>
      <c r="E40" s="11" t="s">
        <v>733</v>
      </c>
      <c r="F40" s="8">
        <v>41533.631944444445</v>
      </c>
    </row>
    <row r="41" spans="1:12" ht="45" x14ac:dyDescent="0.25">
      <c r="A41" s="3" t="s">
        <v>745</v>
      </c>
      <c r="B41" s="4">
        <v>41535.458333333336</v>
      </c>
      <c r="C41" s="3" t="s">
        <v>10</v>
      </c>
      <c r="D41" s="4">
        <v>41536.458333333336</v>
      </c>
      <c r="E41" s="24">
        <v>41535.458333333336</v>
      </c>
      <c r="F41" s="4">
        <v>41548.416666666664</v>
      </c>
      <c r="L41" s="23" t="s">
        <v>779</v>
      </c>
    </row>
    <row r="42" spans="1:12" x14ac:dyDescent="0.25">
      <c r="A42" s="7" t="s">
        <v>749</v>
      </c>
      <c r="B42" s="8" t="s">
        <v>747</v>
      </c>
      <c r="C42" s="7" t="s">
        <v>52</v>
      </c>
      <c r="D42" s="8" t="s">
        <v>748</v>
      </c>
      <c r="E42" s="11" t="s">
        <v>747</v>
      </c>
      <c r="F42" s="8">
        <v>41535.734722222223</v>
      </c>
    </row>
    <row r="43" spans="1:12" x14ac:dyDescent="0.25">
      <c r="A43" s="7" t="s">
        <v>750</v>
      </c>
      <c r="B43" s="8">
        <v>41536.333333333336</v>
      </c>
      <c r="C43" s="7" t="s">
        <v>10</v>
      </c>
      <c r="D43" s="8">
        <v>41537.333333333336</v>
      </c>
      <c r="E43" s="11">
        <v>41536.333333333336</v>
      </c>
      <c r="F43" s="8">
        <v>41536.475694444445</v>
      </c>
    </row>
    <row r="44" spans="1:12" x14ac:dyDescent="0.25">
      <c r="A44" s="7" t="s">
        <v>820</v>
      </c>
      <c r="B44" s="8">
        <v>41550.333333333336</v>
      </c>
      <c r="C44" s="7" t="s">
        <v>10</v>
      </c>
      <c r="D44" s="8">
        <v>41551.333333333336</v>
      </c>
      <c r="E44" s="8">
        <v>41550.333333333336</v>
      </c>
      <c r="F44" s="8">
        <v>41550.416666666664</v>
      </c>
    </row>
    <row r="45" spans="1:12" x14ac:dyDescent="0.25">
      <c r="A45" s="7" t="s">
        <v>821</v>
      </c>
      <c r="B45" s="8">
        <v>41550.333333333336</v>
      </c>
      <c r="C45" s="7" t="s">
        <v>10</v>
      </c>
      <c r="D45" s="8">
        <v>41555.333333333336</v>
      </c>
      <c r="E45" s="8">
        <v>41550.333333333336</v>
      </c>
      <c r="F45" s="11">
        <v>41550.395833333336</v>
      </c>
    </row>
    <row r="46" spans="1:12" x14ac:dyDescent="0.25">
      <c r="A46" s="7" t="s">
        <v>830</v>
      </c>
      <c r="B46" s="8">
        <v>41551.333333333336</v>
      </c>
      <c r="C46" s="7" t="s">
        <v>15</v>
      </c>
      <c r="D46" s="8">
        <v>41552.333333333336</v>
      </c>
      <c r="E46" s="8">
        <v>41551.333333333336</v>
      </c>
      <c r="F46" s="8">
        <v>41551.5</v>
      </c>
    </row>
    <row r="47" spans="1:12" x14ac:dyDescent="0.25">
      <c r="A47" s="7" t="s">
        <v>836</v>
      </c>
      <c r="B47" s="8">
        <v>41554.333333333336</v>
      </c>
      <c r="C47" s="7" t="s">
        <v>15</v>
      </c>
      <c r="D47" s="8">
        <v>41557.416666666664</v>
      </c>
      <c r="E47" s="8">
        <v>41554.333333333336</v>
      </c>
      <c r="F47" s="8">
        <v>41554.458333333336</v>
      </c>
    </row>
    <row r="48" spans="1:12" x14ac:dyDescent="0.25">
      <c r="A48" t="s">
        <v>841</v>
      </c>
      <c r="B48" s="1" t="s">
        <v>843</v>
      </c>
      <c r="C48" t="s">
        <v>10</v>
      </c>
      <c r="D48" s="1" t="s">
        <v>842</v>
      </c>
      <c r="E48" s="1" t="s">
        <v>843</v>
      </c>
      <c r="L48" t="s">
        <v>853</v>
      </c>
    </row>
    <row r="49" spans="1:12" x14ac:dyDescent="0.25">
      <c r="A49" s="7" t="s">
        <v>872</v>
      </c>
      <c r="B49" s="8">
        <v>41558.291666666664</v>
      </c>
      <c r="C49" s="7" t="s">
        <v>10</v>
      </c>
      <c r="D49" s="8">
        <v>41559.291666666664</v>
      </c>
      <c r="E49" s="8">
        <v>41558.291666666664</v>
      </c>
      <c r="F49" s="8">
        <v>41558.458333333336</v>
      </c>
      <c r="L49" t="s">
        <v>886</v>
      </c>
    </row>
    <row r="50" spans="1:12" ht="45" x14ac:dyDescent="0.25">
      <c r="A50" s="3" t="s">
        <v>879</v>
      </c>
      <c r="B50" s="4">
        <v>41558.458333333336</v>
      </c>
      <c r="C50" s="3" t="s">
        <v>52</v>
      </c>
      <c r="D50" s="4">
        <v>41563.458333333336</v>
      </c>
      <c r="E50" s="4">
        <v>41558.458333333336</v>
      </c>
      <c r="F50" s="4">
        <v>41563.479166666664</v>
      </c>
      <c r="I50">
        <v>1</v>
      </c>
      <c r="L50" s="23" t="s">
        <v>882</v>
      </c>
    </row>
    <row r="51" spans="1:12" ht="60" x14ac:dyDescent="0.25">
      <c r="A51" s="3" t="s">
        <v>880</v>
      </c>
      <c r="B51" s="4">
        <v>41558.458333333336</v>
      </c>
      <c r="C51" s="3" t="s">
        <v>10</v>
      </c>
      <c r="D51" s="4">
        <v>41563.458333333336</v>
      </c>
      <c r="E51" s="4">
        <v>41558.458333333336</v>
      </c>
      <c r="F51" s="4">
        <v>41563.479166666664</v>
      </c>
      <c r="L51" s="23" t="s">
        <v>907</v>
      </c>
    </row>
    <row r="52" spans="1:12" ht="30" x14ac:dyDescent="0.25">
      <c r="A52" s="3" t="s">
        <v>889</v>
      </c>
      <c r="B52" s="4" t="s">
        <v>890</v>
      </c>
      <c r="C52" s="3" t="s">
        <v>10</v>
      </c>
      <c r="D52" s="4" t="s">
        <v>891</v>
      </c>
      <c r="E52" s="4" t="s">
        <v>890</v>
      </c>
      <c r="F52" s="4">
        <v>41562.53125</v>
      </c>
      <c r="L52" s="23" t="s">
        <v>916</v>
      </c>
    </row>
    <row r="53" spans="1:12" x14ac:dyDescent="0.25">
      <c r="A53" s="7" t="s">
        <v>918</v>
      </c>
      <c r="B53" s="8">
        <v>41564.416666666664</v>
      </c>
      <c r="C53" s="7" t="s">
        <v>52</v>
      </c>
      <c r="D53" s="8">
        <v>41569.416666666664</v>
      </c>
      <c r="E53" s="8">
        <v>41564.416666666664</v>
      </c>
      <c r="F53" s="8">
        <v>41564.5</v>
      </c>
    </row>
    <row r="54" spans="1:12" ht="45" x14ac:dyDescent="0.25">
      <c r="A54" t="s">
        <v>921</v>
      </c>
      <c r="B54" s="1">
        <v>41565.416666666664</v>
      </c>
      <c r="C54" t="s">
        <v>52</v>
      </c>
      <c r="D54" s="1">
        <v>41570.416666666664</v>
      </c>
      <c r="E54" s="1">
        <v>41565.458333333336</v>
      </c>
      <c r="L54" s="23" t="s">
        <v>935</v>
      </c>
    </row>
    <row r="55" spans="1:12" x14ac:dyDescent="0.25">
      <c r="A55" s="7" t="s">
        <v>924</v>
      </c>
      <c r="B55" s="8">
        <v>41565.416666666664</v>
      </c>
      <c r="C55" s="7" t="s">
        <v>52</v>
      </c>
      <c r="D55" s="8">
        <v>41570.416666666664</v>
      </c>
      <c r="E55" s="8">
        <v>41565.458333333336</v>
      </c>
      <c r="F55" s="8">
        <v>41565.666666666664</v>
      </c>
      <c r="L55" s="23" t="s">
        <v>925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3"/>
  <sheetViews>
    <sheetView workbookViewId="0">
      <selection activeCell="H10" sqref="H10"/>
    </sheetView>
  </sheetViews>
  <sheetFormatPr defaultColWidth="11.42578125" defaultRowHeight="15" x14ac:dyDescent="0.25"/>
  <cols>
    <col min="2" max="2" width="14.28515625" bestFit="1" customWidth="1"/>
    <col min="4" max="5" width="13.7109375" bestFit="1" customWidth="1"/>
    <col min="6" max="6" width="15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8</v>
      </c>
      <c r="L1" t="s">
        <v>26</v>
      </c>
    </row>
    <row r="2" spans="1:12" x14ac:dyDescent="0.25">
      <c r="A2" s="7" t="s">
        <v>331</v>
      </c>
      <c r="B2" s="8">
        <v>41340.333333333336</v>
      </c>
      <c r="C2" s="7" t="s">
        <v>15</v>
      </c>
      <c r="D2" s="8">
        <v>41493.458333333336</v>
      </c>
      <c r="E2" s="13">
        <v>41340.458333333336</v>
      </c>
      <c r="F2" s="8">
        <v>41371.458333333336</v>
      </c>
    </row>
    <row r="3" spans="1:12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3"/>
  <sheetViews>
    <sheetView workbookViewId="0">
      <selection activeCell="H10" sqref="H10"/>
    </sheetView>
  </sheetViews>
  <sheetFormatPr defaultColWidth="11.42578125" defaultRowHeight="15" x14ac:dyDescent="0.25"/>
  <cols>
    <col min="3" max="3" width="11.28515625" bestFit="1" customWidth="1"/>
    <col min="4" max="5" width="17.85546875" bestFit="1" customWidth="1"/>
    <col min="6" max="6" width="14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8</v>
      </c>
      <c r="L1" t="s">
        <v>26</v>
      </c>
    </row>
    <row r="2" spans="1:12" x14ac:dyDescent="0.25">
      <c r="A2" s="7" t="s">
        <v>394</v>
      </c>
      <c r="B2" s="8" t="s">
        <v>387</v>
      </c>
      <c r="C2" s="7" t="s">
        <v>15</v>
      </c>
      <c r="D2" s="8" t="s">
        <v>388</v>
      </c>
      <c r="E2" s="13" t="s">
        <v>387</v>
      </c>
      <c r="F2" s="7" t="s">
        <v>403</v>
      </c>
    </row>
    <row r="3" spans="1:12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20"/>
  <sheetViews>
    <sheetView workbookViewId="0">
      <selection activeCell="H10" sqref="H10"/>
    </sheetView>
  </sheetViews>
  <sheetFormatPr defaultColWidth="11.42578125" defaultRowHeight="15" x14ac:dyDescent="0.25"/>
  <cols>
    <col min="2" max="2" width="20.28515625" bestFit="1" customWidth="1"/>
    <col min="3" max="3" width="11.28515625" bestFit="1" customWidth="1"/>
    <col min="4" max="4" width="21.42578125" bestFit="1" customWidth="1"/>
    <col min="5" max="5" width="17.85546875" bestFit="1" customWidth="1"/>
    <col min="6" max="6" width="15.7109375" bestFit="1" customWidth="1"/>
    <col min="11" max="11" width="40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8</v>
      </c>
      <c r="L1" t="s">
        <v>26</v>
      </c>
    </row>
    <row r="2" spans="1:12" x14ac:dyDescent="0.25">
      <c r="A2" t="s">
        <v>536</v>
      </c>
      <c r="B2" s="1">
        <v>41525.333333333336</v>
      </c>
      <c r="C2" t="s">
        <v>15</v>
      </c>
      <c r="D2" s="1" t="s">
        <v>501</v>
      </c>
      <c r="E2" s="12">
        <v>41525.458333333336</v>
      </c>
    </row>
    <row r="3" spans="1:12" x14ac:dyDescent="0.25">
      <c r="A3" t="s">
        <v>565</v>
      </c>
      <c r="B3" s="1" t="s">
        <v>558</v>
      </c>
      <c r="C3" t="s">
        <v>52</v>
      </c>
      <c r="D3" s="1" t="s">
        <v>556</v>
      </c>
      <c r="E3" s="12" t="s">
        <v>557</v>
      </c>
    </row>
    <row r="4" spans="1:12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</row>
    <row r="5" spans="1:12" x14ac:dyDescent="0.25">
      <c r="A5" s="7" t="s">
        <v>602</v>
      </c>
      <c r="B5" s="7" t="s">
        <v>603</v>
      </c>
      <c r="C5" s="7" t="s">
        <v>513</v>
      </c>
      <c r="D5" s="7" t="s">
        <v>604</v>
      </c>
      <c r="E5" s="7" t="s">
        <v>605</v>
      </c>
      <c r="F5" s="8">
        <v>41516.715277777781</v>
      </c>
    </row>
    <row r="6" spans="1:12" x14ac:dyDescent="0.25">
      <c r="A6" s="7" t="s">
        <v>621</v>
      </c>
      <c r="B6" s="8" t="s">
        <v>610</v>
      </c>
      <c r="C6" s="7" t="s">
        <v>52</v>
      </c>
      <c r="D6" s="8" t="s">
        <v>619</v>
      </c>
      <c r="E6" s="13" t="s">
        <v>620</v>
      </c>
      <c r="F6" s="8">
        <v>41515.458333333336</v>
      </c>
    </row>
    <row r="7" spans="1:12" x14ac:dyDescent="0.25">
      <c r="A7" s="7" t="s">
        <v>622</v>
      </c>
      <c r="B7" s="8" t="s">
        <v>610</v>
      </c>
      <c r="C7" s="7" t="s">
        <v>52</v>
      </c>
      <c r="D7" s="8" t="s">
        <v>623</v>
      </c>
      <c r="E7" s="13" t="s">
        <v>620</v>
      </c>
      <c r="F7" s="8">
        <v>370231.375</v>
      </c>
    </row>
    <row r="8" spans="1:12" x14ac:dyDescent="0.25">
      <c r="A8" s="7" t="s">
        <v>629</v>
      </c>
      <c r="B8" s="8">
        <v>41513.333333333336</v>
      </c>
      <c r="C8" s="7" t="s">
        <v>52</v>
      </c>
      <c r="D8" s="8">
        <v>41516.458333333336</v>
      </c>
      <c r="E8" s="13">
        <v>41513.458333333336</v>
      </c>
      <c r="F8" s="7"/>
      <c r="K8" t="s">
        <v>632</v>
      </c>
    </row>
    <row r="9" spans="1:12" x14ac:dyDescent="0.25">
      <c r="A9" s="3" t="s">
        <v>634</v>
      </c>
      <c r="B9" s="4">
        <v>41514.333333333336</v>
      </c>
      <c r="C9" s="3" t="s">
        <v>52</v>
      </c>
      <c r="D9" s="4">
        <v>41519.333333333336</v>
      </c>
      <c r="E9" s="14">
        <v>41514.333333333336</v>
      </c>
      <c r="F9" s="4">
        <v>41519.625</v>
      </c>
      <c r="K9" t="s">
        <v>663</v>
      </c>
    </row>
    <row r="10" spans="1:12" x14ac:dyDescent="0.25">
      <c r="A10" s="7" t="s">
        <v>680</v>
      </c>
      <c r="B10" s="8">
        <v>41523.375</v>
      </c>
      <c r="C10" s="7" t="s">
        <v>10</v>
      </c>
      <c r="D10" s="8">
        <v>41524.375</v>
      </c>
      <c r="E10" s="8">
        <v>41523.375</v>
      </c>
      <c r="F10" s="8">
        <v>41523.479166666664</v>
      </c>
    </row>
    <row r="11" spans="1:12" x14ac:dyDescent="0.25">
      <c r="A11" s="7" t="s">
        <v>683</v>
      </c>
      <c r="B11" s="8">
        <v>41523.375</v>
      </c>
      <c r="C11" s="7" t="s">
        <v>10</v>
      </c>
      <c r="D11" s="8">
        <v>41528.520833333336</v>
      </c>
      <c r="E11" s="8">
        <v>41523.375</v>
      </c>
      <c r="F11" s="8">
        <v>41523.6875</v>
      </c>
    </row>
    <row r="12" spans="1:12" x14ac:dyDescent="0.25">
      <c r="A12" s="7" t="s">
        <v>704</v>
      </c>
      <c r="B12" s="8">
        <v>41528.416666666664</v>
      </c>
      <c r="C12" s="7" t="s">
        <v>52</v>
      </c>
      <c r="D12" s="8">
        <v>41533.416666666664</v>
      </c>
      <c r="E12" s="11" t="s">
        <v>705</v>
      </c>
      <c r="F12" s="8">
        <v>41528.635416666664</v>
      </c>
    </row>
    <row r="13" spans="1:12" x14ac:dyDescent="0.25">
      <c r="A13" s="7" t="s">
        <v>711</v>
      </c>
      <c r="B13" s="8">
        <v>41529.458333333336</v>
      </c>
      <c r="C13" s="7" t="s">
        <v>513</v>
      </c>
      <c r="D13" s="8">
        <v>41547.416666666664</v>
      </c>
      <c r="E13" s="11" t="s">
        <v>713</v>
      </c>
      <c r="F13" s="8">
        <v>41541.44027777778</v>
      </c>
    </row>
    <row r="14" spans="1:12" x14ac:dyDescent="0.25">
      <c r="A14" s="7" t="s">
        <v>764</v>
      </c>
      <c r="B14" s="8">
        <v>41540.607638888891</v>
      </c>
      <c r="C14" s="7" t="s">
        <v>52</v>
      </c>
      <c r="D14" s="8">
        <v>41543.604166666664</v>
      </c>
      <c r="E14" s="8">
        <v>41540.604166666664</v>
      </c>
      <c r="F14" s="8">
        <v>41543.388888888891</v>
      </c>
    </row>
    <row r="15" spans="1:12" ht="45" x14ac:dyDescent="0.25">
      <c r="A15" s="3" t="s">
        <v>806</v>
      </c>
      <c r="B15" s="4">
        <v>41548.333333333336</v>
      </c>
      <c r="C15" s="3" t="s">
        <v>52</v>
      </c>
      <c r="D15" s="4">
        <v>41551.333333333336</v>
      </c>
      <c r="E15" s="4">
        <v>41548.333333333336</v>
      </c>
      <c r="F15" s="4">
        <v>41555.740277777775</v>
      </c>
      <c r="K15" s="23" t="s">
        <v>833</v>
      </c>
    </row>
    <row r="16" spans="1:12" x14ac:dyDescent="0.25">
      <c r="A16" s="7" t="s">
        <v>813</v>
      </c>
      <c r="B16" s="8">
        <v>41549.375</v>
      </c>
      <c r="C16" s="7" t="s">
        <v>15</v>
      </c>
      <c r="D16" s="8" t="s">
        <v>797</v>
      </c>
      <c r="E16" s="8">
        <v>41549.375</v>
      </c>
      <c r="F16" s="8">
        <v>41519.4375</v>
      </c>
    </row>
    <row r="17" spans="1:11" x14ac:dyDescent="0.25">
      <c r="A17" t="s">
        <v>814</v>
      </c>
      <c r="B17" s="1">
        <v>41549.375</v>
      </c>
      <c r="C17" t="s">
        <v>52</v>
      </c>
      <c r="D17" s="1">
        <v>41554.458333333336</v>
      </c>
      <c r="E17" s="1">
        <v>41554.458333333336</v>
      </c>
      <c r="K17" t="s">
        <v>852</v>
      </c>
    </row>
    <row r="18" spans="1:11" x14ac:dyDescent="0.25">
      <c r="A18" t="s">
        <v>851</v>
      </c>
      <c r="B18" s="1">
        <v>41555.458333333336</v>
      </c>
      <c r="C18" t="s">
        <v>52</v>
      </c>
      <c r="D18" s="1">
        <v>41558.458333333336</v>
      </c>
      <c r="E18" s="1">
        <v>41555.458333333336</v>
      </c>
      <c r="K18" t="s">
        <v>852</v>
      </c>
    </row>
    <row r="19" spans="1:11" x14ac:dyDescent="0.25">
      <c r="A19" t="s">
        <v>895</v>
      </c>
      <c r="B19" s="1">
        <v>41562.333333333336</v>
      </c>
      <c r="C19" t="s">
        <v>52</v>
      </c>
      <c r="D19" s="1">
        <v>41565.333333333336</v>
      </c>
      <c r="E19" s="1">
        <v>41562.333333333336</v>
      </c>
      <c r="K19" t="s">
        <v>934</v>
      </c>
    </row>
    <row r="20" spans="1:11" x14ac:dyDescent="0.25">
      <c r="A20" s="7" t="s">
        <v>929</v>
      </c>
      <c r="B20" s="8">
        <v>41568.458333333336</v>
      </c>
      <c r="C20" s="7" t="s">
        <v>52</v>
      </c>
      <c r="D20" s="8">
        <v>41571.458333333336</v>
      </c>
      <c r="E20" s="8">
        <v>41568.375</v>
      </c>
      <c r="F20" s="8">
        <v>41568.583333333336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"/>
  <sheetViews>
    <sheetView topLeftCell="A8" workbookViewId="0">
      <selection activeCell="F23" sqref="F23"/>
    </sheetView>
  </sheetViews>
  <sheetFormatPr defaultColWidth="11.42578125" defaultRowHeight="15" x14ac:dyDescent="0.25"/>
  <cols>
    <col min="8" max="8" width="16.140625" bestFit="1" customWidth="1"/>
    <col min="9" max="11" width="16.140625" customWidth="1"/>
  </cols>
  <sheetData>
    <row r="1" spans="1:14" x14ac:dyDescent="0.25">
      <c r="A1" s="2">
        <v>41508</v>
      </c>
    </row>
    <row r="2" spans="1:14" x14ac:dyDescent="0.25">
      <c r="A2" s="2">
        <v>41539</v>
      </c>
    </row>
    <row r="4" spans="1:14" x14ac:dyDescent="0.25">
      <c r="E4" s="72">
        <f ca="1">TODAY()</f>
        <v>43574</v>
      </c>
      <c r="F4" s="72"/>
      <c r="G4" s="72"/>
      <c r="H4" s="72"/>
      <c r="I4" s="33"/>
      <c r="J4" s="33"/>
      <c r="K4" s="33"/>
      <c r="L4" s="72">
        <f ca="1">E4+1</f>
        <v>43575</v>
      </c>
      <c r="M4" s="72"/>
      <c r="N4" s="72"/>
    </row>
    <row r="5" spans="1:14" x14ac:dyDescent="0.25">
      <c r="D5">
        <v>2</v>
      </c>
      <c r="E5">
        <v>3</v>
      </c>
      <c r="F5">
        <v>5</v>
      </c>
      <c r="G5">
        <v>10</v>
      </c>
      <c r="H5">
        <v>12</v>
      </c>
      <c r="I5" s="33"/>
      <c r="J5" s="33"/>
      <c r="K5" s="33"/>
      <c r="L5" s="33"/>
      <c r="M5" s="33"/>
      <c r="N5" s="33"/>
    </row>
    <row r="6" spans="1:14" x14ac:dyDescent="0.25">
      <c r="D6" t="s">
        <v>942</v>
      </c>
      <c r="E6" t="s">
        <v>943</v>
      </c>
      <c r="F6" t="s">
        <v>944</v>
      </c>
      <c r="G6" t="s">
        <v>26</v>
      </c>
      <c r="H6" t="s">
        <v>940</v>
      </c>
      <c r="K6" t="s">
        <v>942</v>
      </c>
      <c r="L6" t="s">
        <v>943</v>
      </c>
      <c r="M6" t="s">
        <v>26</v>
      </c>
      <c r="N6" t="s">
        <v>940</v>
      </c>
    </row>
    <row r="7" spans="1:14" x14ac:dyDescent="0.25">
      <c r="B7">
        <v>1</v>
      </c>
      <c r="C7" t="str">
        <f ca="1">$E$4&amp;"-"&amp;$B7</f>
        <v>43574-1</v>
      </c>
      <c r="D7" t="e">
        <f ca="1">VLOOKUP($C7,Hoja1!$A:$J,D$5,FALSE)</f>
        <v>#N/A</v>
      </c>
      <c r="E7" t="e">
        <f ca="1">VLOOKUP($C7,Hoja1!$A:$J,E$5,FALSE)</f>
        <v>#N/A</v>
      </c>
      <c r="F7" t="e">
        <f ca="1">VLOOKUP($C7,Hoja1!$A:$J,F$5,FALSE)</f>
        <v>#N/A</v>
      </c>
      <c r="G7" t="e">
        <f ca="1">VLOOKUP($C7,Hoja1!$A:$J,G$5,FALSE)</f>
        <v>#N/A</v>
      </c>
      <c r="H7" t="e">
        <f ca="1">VLOOKUP($C7,Hoja1!$A:$J,H$5,FALSE)</f>
        <v>#N/A</v>
      </c>
      <c r="J7" t="str">
        <f ca="1">$L$4&amp;"-"&amp;$B7</f>
        <v>43575-1</v>
      </c>
    </row>
    <row r="8" spans="1:14" x14ac:dyDescent="0.25">
      <c r="B8">
        <v>2</v>
      </c>
      <c r="C8" t="str">
        <f t="shared" ref="C8:C16" ca="1" si="0">$E$4&amp;"-"&amp;$B8</f>
        <v>43574-2</v>
      </c>
      <c r="D8" t="e">
        <f ca="1">VLOOKUP($C8,Hoja1!$A:$J,D$5,FALSE)</f>
        <v>#N/A</v>
      </c>
      <c r="E8" t="e">
        <f ca="1">VLOOKUP($C8,Hoja1!$A:$J,E$5,FALSE)</f>
        <v>#N/A</v>
      </c>
      <c r="F8" t="e">
        <f ca="1">VLOOKUP($C8,Hoja1!$A:$J,F$5,FALSE)</f>
        <v>#N/A</v>
      </c>
      <c r="G8" t="e">
        <f ca="1">VLOOKUP($C8,Hoja1!$A:$J,G$5,FALSE)</f>
        <v>#N/A</v>
      </c>
      <c r="H8" t="e">
        <f ca="1">VLOOKUP($C8,Hoja1!$A:$J,H$5,FALSE)</f>
        <v>#N/A</v>
      </c>
      <c r="J8" t="str">
        <f t="shared" ref="J8:J16" ca="1" si="1">$L$4&amp;"-"&amp;$B8</f>
        <v>43575-2</v>
      </c>
    </row>
    <row r="9" spans="1:14" x14ac:dyDescent="0.25">
      <c r="B9">
        <v>3</v>
      </c>
      <c r="C9" t="str">
        <f t="shared" ca="1" si="0"/>
        <v>43574-3</v>
      </c>
      <c r="D9" t="e">
        <f ca="1">VLOOKUP($C9,Hoja1!$A:$J,D$5,FALSE)</f>
        <v>#N/A</v>
      </c>
      <c r="E9" t="e">
        <f ca="1">VLOOKUP($C9,Hoja1!$A:$J,E$5,FALSE)</f>
        <v>#N/A</v>
      </c>
      <c r="F9" t="e">
        <f ca="1">VLOOKUP($C9,Hoja1!$A:$J,F$5,FALSE)</f>
        <v>#N/A</v>
      </c>
      <c r="G9" t="e">
        <f ca="1">VLOOKUP($C9,Hoja1!$A:$J,G$5,FALSE)</f>
        <v>#N/A</v>
      </c>
      <c r="H9" t="e">
        <f ca="1">VLOOKUP($C9,Hoja1!$A:$J,H$5,FALSE)</f>
        <v>#N/A</v>
      </c>
      <c r="J9" t="str">
        <f t="shared" ca="1" si="1"/>
        <v>43575-3</v>
      </c>
    </row>
    <row r="10" spans="1:14" x14ac:dyDescent="0.25">
      <c r="B10">
        <v>4</v>
      </c>
      <c r="C10" t="str">
        <f t="shared" ca="1" si="0"/>
        <v>43574-4</v>
      </c>
      <c r="D10" t="e">
        <f ca="1">VLOOKUP($C10,Hoja1!$A:$J,D$5,FALSE)</f>
        <v>#N/A</v>
      </c>
      <c r="E10" t="e">
        <f ca="1">VLOOKUP($C10,Hoja1!$A:$J,E$5,FALSE)</f>
        <v>#N/A</v>
      </c>
      <c r="F10" t="e">
        <f ca="1">VLOOKUP($C10,Hoja1!$A:$J,F$5,FALSE)</f>
        <v>#N/A</v>
      </c>
      <c r="G10" t="e">
        <f ca="1">VLOOKUP($C10,Hoja1!$A:$J,G$5,FALSE)</f>
        <v>#N/A</v>
      </c>
      <c r="H10" t="e">
        <f ca="1">VLOOKUP($C10,Hoja1!$A:$J,H$5,FALSE)</f>
        <v>#N/A</v>
      </c>
      <c r="J10" t="str">
        <f t="shared" ca="1" si="1"/>
        <v>43575-4</v>
      </c>
    </row>
    <row r="11" spans="1:14" x14ac:dyDescent="0.25">
      <c r="B11">
        <v>5</v>
      </c>
      <c r="C11" t="str">
        <f t="shared" ca="1" si="0"/>
        <v>43574-5</v>
      </c>
      <c r="D11" t="e">
        <f ca="1">VLOOKUP($C11,Hoja1!$A:$J,D$5,FALSE)</f>
        <v>#N/A</v>
      </c>
      <c r="E11" t="e">
        <f ca="1">VLOOKUP($C11,Hoja1!$A:$J,E$5,FALSE)</f>
        <v>#N/A</v>
      </c>
      <c r="F11" t="e">
        <f ca="1">VLOOKUP($C11,Hoja1!$A:$J,F$5,FALSE)</f>
        <v>#N/A</v>
      </c>
      <c r="G11" t="e">
        <f ca="1">VLOOKUP($C11,Hoja1!$A:$J,G$5,FALSE)</f>
        <v>#N/A</v>
      </c>
      <c r="H11" t="e">
        <f ca="1">VLOOKUP($C11,Hoja1!$A:$J,H$5,FALSE)</f>
        <v>#N/A</v>
      </c>
      <c r="J11" t="str">
        <f t="shared" ca="1" si="1"/>
        <v>43575-5</v>
      </c>
    </row>
    <row r="12" spans="1:14" x14ac:dyDescent="0.25">
      <c r="B12">
        <v>6</v>
      </c>
      <c r="C12" t="str">
        <f t="shared" ca="1" si="0"/>
        <v>43574-6</v>
      </c>
      <c r="D12" t="e">
        <f ca="1">VLOOKUP($C12,Hoja1!$A:$J,D$5,FALSE)</f>
        <v>#N/A</v>
      </c>
      <c r="E12" t="e">
        <f ca="1">VLOOKUP($C12,Hoja1!$A:$J,E$5,FALSE)</f>
        <v>#N/A</v>
      </c>
      <c r="F12" t="e">
        <f ca="1">VLOOKUP($C12,Hoja1!$A:$J,F$5,FALSE)</f>
        <v>#N/A</v>
      </c>
      <c r="G12" t="e">
        <f ca="1">VLOOKUP($C12,Hoja1!$A:$J,G$5,FALSE)</f>
        <v>#N/A</v>
      </c>
      <c r="H12" t="e">
        <f ca="1">VLOOKUP($C12,Hoja1!$A:$J,H$5,FALSE)</f>
        <v>#N/A</v>
      </c>
      <c r="J12" t="str">
        <f t="shared" ca="1" si="1"/>
        <v>43575-6</v>
      </c>
    </row>
    <row r="13" spans="1:14" x14ac:dyDescent="0.25">
      <c r="B13">
        <v>7</v>
      </c>
      <c r="C13" t="str">
        <f t="shared" ca="1" si="0"/>
        <v>43574-7</v>
      </c>
      <c r="D13" t="e">
        <f ca="1">VLOOKUP($C13,Hoja1!$A:$J,D$5,FALSE)</f>
        <v>#N/A</v>
      </c>
      <c r="E13" t="e">
        <f ca="1">VLOOKUP($C13,Hoja1!$A:$J,E$5,FALSE)</f>
        <v>#N/A</v>
      </c>
      <c r="F13" t="e">
        <f ca="1">VLOOKUP($C13,Hoja1!$A:$J,F$5,FALSE)</f>
        <v>#N/A</v>
      </c>
      <c r="G13" t="e">
        <f ca="1">VLOOKUP($C13,Hoja1!$A:$J,G$5,FALSE)</f>
        <v>#N/A</v>
      </c>
      <c r="H13" t="e">
        <f ca="1">VLOOKUP($C13,Hoja1!$A:$J,H$5,FALSE)</f>
        <v>#N/A</v>
      </c>
      <c r="J13" t="str">
        <f t="shared" ca="1" si="1"/>
        <v>43575-7</v>
      </c>
    </row>
    <row r="14" spans="1:14" x14ac:dyDescent="0.25">
      <c r="B14">
        <v>8</v>
      </c>
      <c r="C14" t="str">
        <f t="shared" ca="1" si="0"/>
        <v>43574-8</v>
      </c>
      <c r="D14" t="e">
        <f ca="1">VLOOKUP($C14,Hoja1!$A:$J,D$5,FALSE)</f>
        <v>#N/A</v>
      </c>
      <c r="E14" t="e">
        <f ca="1">VLOOKUP($C14,Hoja1!$A:$J,E$5,FALSE)</f>
        <v>#N/A</v>
      </c>
      <c r="F14" t="e">
        <f ca="1">VLOOKUP($C14,Hoja1!$A:$J,F$5,FALSE)</f>
        <v>#N/A</v>
      </c>
      <c r="G14" t="e">
        <f ca="1">VLOOKUP($C14,Hoja1!$A:$J,G$5,FALSE)</f>
        <v>#N/A</v>
      </c>
      <c r="H14" t="e">
        <f ca="1">VLOOKUP($C14,Hoja1!$A:$J,H$5,FALSE)</f>
        <v>#N/A</v>
      </c>
      <c r="J14" t="str">
        <f t="shared" ca="1" si="1"/>
        <v>43575-8</v>
      </c>
    </row>
    <row r="15" spans="1:14" x14ac:dyDescent="0.25">
      <c r="B15">
        <v>9</v>
      </c>
      <c r="C15" t="str">
        <f t="shared" ca="1" si="0"/>
        <v>43574-9</v>
      </c>
      <c r="D15" t="e">
        <f ca="1">VLOOKUP($C15,Hoja1!$A:$J,D$5,FALSE)</f>
        <v>#N/A</v>
      </c>
      <c r="E15" t="e">
        <f ca="1">VLOOKUP($C15,Hoja1!$A:$J,E$5,FALSE)</f>
        <v>#N/A</v>
      </c>
      <c r="F15" t="e">
        <f ca="1">VLOOKUP($C15,Hoja1!$A:$J,F$5,FALSE)</f>
        <v>#N/A</v>
      </c>
      <c r="G15" t="e">
        <f ca="1">VLOOKUP($C15,Hoja1!$A:$J,G$5,FALSE)</f>
        <v>#N/A</v>
      </c>
      <c r="H15" t="e">
        <f ca="1">VLOOKUP($C15,Hoja1!$A:$J,H$5,FALSE)</f>
        <v>#N/A</v>
      </c>
      <c r="J15" t="str">
        <f t="shared" ca="1" si="1"/>
        <v>43575-9</v>
      </c>
    </row>
    <row r="16" spans="1:14" x14ac:dyDescent="0.25">
      <c r="B16">
        <v>10</v>
      </c>
      <c r="C16" t="str">
        <f t="shared" ca="1" si="0"/>
        <v>43574-10</v>
      </c>
      <c r="D16" t="e">
        <f ca="1">VLOOKUP($C16,Hoja1!$A:$J,D$5,FALSE)</f>
        <v>#N/A</v>
      </c>
      <c r="E16" t="e">
        <f ca="1">VLOOKUP($C16,Hoja1!$A:$J,E$5,FALSE)</f>
        <v>#N/A</v>
      </c>
      <c r="F16" t="e">
        <f ca="1">VLOOKUP($C16,Hoja1!$A:$J,F$5,FALSE)</f>
        <v>#N/A</v>
      </c>
      <c r="G16" t="e">
        <f ca="1">VLOOKUP($C16,Hoja1!$A:$J,G$5,FALSE)</f>
        <v>#N/A</v>
      </c>
      <c r="H16" t="e">
        <f ca="1">VLOOKUP($C16,Hoja1!$A:$J,H$5,FALSE)</f>
        <v>#N/A</v>
      </c>
      <c r="J16" t="str">
        <f t="shared" ca="1" si="1"/>
        <v>43575-10</v>
      </c>
    </row>
  </sheetData>
  <mergeCells count="2">
    <mergeCell ref="E4:H4"/>
    <mergeCell ref="L4:N4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4"/>
  <sheetViews>
    <sheetView workbookViewId="0">
      <selection activeCell="H10" sqref="H10"/>
    </sheetView>
  </sheetViews>
  <sheetFormatPr defaultColWidth="11.42578125" defaultRowHeight="15" x14ac:dyDescent="0.25"/>
  <cols>
    <col min="2" max="2" width="15.7109375" bestFit="1" customWidth="1"/>
    <col min="4" max="6" width="15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8</v>
      </c>
      <c r="L1" t="s">
        <v>26</v>
      </c>
    </row>
    <row r="2" spans="1:12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2" x14ac:dyDescent="0.25">
      <c r="A3" s="7" t="s">
        <v>673</v>
      </c>
      <c r="B3" s="8">
        <v>41522.291666666664</v>
      </c>
      <c r="C3" s="7" t="s">
        <v>10</v>
      </c>
      <c r="D3" s="8">
        <v>41523.291666666664</v>
      </c>
      <c r="E3" s="11">
        <v>41522</v>
      </c>
      <c r="F3" s="8">
        <v>41522.520833333336</v>
      </c>
    </row>
    <row r="4" spans="1:12" x14ac:dyDescent="0.25">
      <c r="A4" s="7" t="s">
        <v>801</v>
      </c>
      <c r="B4" s="8">
        <v>41547.5</v>
      </c>
      <c r="C4" s="7" t="s">
        <v>10</v>
      </c>
      <c r="D4" s="8" t="s">
        <v>802</v>
      </c>
      <c r="E4" s="8" t="s">
        <v>803</v>
      </c>
      <c r="F4" s="8">
        <v>41547.75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3"/>
  <sheetViews>
    <sheetView workbookViewId="0">
      <selection activeCell="H10" sqref="H10"/>
    </sheetView>
  </sheetViews>
  <sheetFormatPr defaultColWidth="11.42578125" defaultRowHeight="15" x14ac:dyDescent="0.25"/>
  <cols>
    <col min="2" max="2" width="15.7109375" bestFit="1" customWidth="1"/>
    <col min="4" max="6" width="15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8</v>
      </c>
      <c r="L1" t="s">
        <v>26</v>
      </c>
    </row>
    <row r="2" spans="1:12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2" x14ac:dyDescent="0.25">
      <c r="A3" s="7" t="s">
        <v>677</v>
      </c>
      <c r="B3" s="8">
        <v>41522.666666666664</v>
      </c>
      <c r="C3" s="7" t="s">
        <v>52</v>
      </c>
      <c r="D3" s="11">
        <v>41527.666666666664</v>
      </c>
      <c r="E3" s="8">
        <v>41522.666666666664</v>
      </c>
      <c r="F3" s="8">
        <v>41526.635416666664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5"/>
  <sheetViews>
    <sheetView workbookViewId="0">
      <selection activeCell="E19" sqref="E19"/>
    </sheetView>
  </sheetViews>
  <sheetFormatPr defaultColWidth="11.42578125" defaultRowHeight="15" x14ac:dyDescent="0.25"/>
  <cols>
    <col min="1" max="1" width="14" bestFit="1" customWidth="1"/>
  </cols>
  <sheetData>
    <row r="1" spans="1:9" ht="15.75" thickBot="1" x14ac:dyDescent="0.3"/>
    <row r="2" spans="1:9" x14ac:dyDescent="0.25">
      <c r="B2" s="73" t="s">
        <v>1013</v>
      </c>
      <c r="C2" s="74"/>
      <c r="D2" s="40"/>
      <c r="E2" s="73" t="s">
        <v>1014</v>
      </c>
      <c r="F2" s="74"/>
      <c r="G2" s="40"/>
      <c r="H2" s="73" t="s">
        <v>1015</v>
      </c>
      <c r="I2" s="74"/>
    </row>
    <row r="3" spans="1:9" ht="15.75" thickBot="1" x14ac:dyDescent="0.3">
      <c r="B3" s="75"/>
      <c r="C3" s="76"/>
      <c r="D3" s="40"/>
      <c r="E3" s="75"/>
      <c r="F3" s="76"/>
      <c r="G3" s="40"/>
      <c r="H3" s="75"/>
      <c r="I3" s="76"/>
    </row>
    <row r="8" spans="1:9" x14ac:dyDescent="0.25">
      <c r="A8" t="s">
        <v>1016</v>
      </c>
      <c r="E8" t="s">
        <v>1022</v>
      </c>
    </row>
    <row r="9" spans="1:9" x14ac:dyDescent="0.25">
      <c r="A9" t="s">
        <v>1017</v>
      </c>
      <c r="E9" t="s">
        <v>1021</v>
      </c>
    </row>
    <row r="10" spans="1:9" x14ac:dyDescent="0.25">
      <c r="A10" t="s">
        <v>1018</v>
      </c>
    </row>
    <row r="11" spans="1:9" x14ac:dyDescent="0.25">
      <c r="A11" t="s">
        <v>1019</v>
      </c>
    </row>
    <row r="12" spans="1:9" x14ac:dyDescent="0.25">
      <c r="A12" t="s">
        <v>1020</v>
      </c>
    </row>
    <row r="13" spans="1:9" ht="15.75" thickBot="1" x14ac:dyDescent="0.3"/>
    <row r="14" spans="1:9" x14ac:dyDescent="0.25">
      <c r="B14" s="73" t="s">
        <v>1023</v>
      </c>
      <c r="C14" s="74"/>
      <c r="E14" s="73" t="s">
        <v>1024</v>
      </c>
      <c r="F14" s="74"/>
    </row>
    <row r="15" spans="1:9" ht="15.75" thickBot="1" x14ac:dyDescent="0.3">
      <c r="B15" s="75"/>
      <c r="C15" s="76"/>
      <c r="E15" s="75"/>
      <c r="F15" s="76"/>
    </row>
  </sheetData>
  <mergeCells count="5">
    <mergeCell ref="B2:C3"/>
    <mergeCell ref="E2:F3"/>
    <mergeCell ref="H2:I3"/>
    <mergeCell ref="B14:C15"/>
    <mergeCell ref="E14:F1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C21"/>
  <sheetViews>
    <sheetView workbookViewId="0">
      <selection activeCell="B15" sqref="B15"/>
    </sheetView>
  </sheetViews>
  <sheetFormatPr defaultColWidth="11.42578125" defaultRowHeight="15" x14ac:dyDescent="0.25"/>
  <cols>
    <col min="2" max="2" width="17" bestFit="1" customWidth="1"/>
    <col min="3" max="3" width="16.85546875" bestFit="1" customWidth="1"/>
  </cols>
  <sheetData>
    <row r="1" spans="2:3" x14ac:dyDescent="0.25">
      <c r="B1" t="s">
        <v>941</v>
      </c>
    </row>
    <row r="2" spans="2:3" x14ac:dyDescent="0.25">
      <c r="B2" s="7"/>
      <c r="C2" t="s">
        <v>1135</v>
      </c>
    </row>
    <row r="3" spans="2:3" x14ac:dyDescent="0.25">
      <c r="B3" s="7"/>
      <c r="C3" t="s">
        <v>1145</v>
      </c>
    </row>
    <row r="4" spans="2:3" x14ac:dyDescent="0.25">
      <c r="B4" s="3"/>
      <c r="C4" t="s">
        <v>1136</v>
      </c>
    </row>
    <row r="5" spans="2:3" x14ac:dyDescent="0.25">
      <c r="B5" s="7"/>
      <c r="C5" t="s">
        <v>1137</v>
      </c>
    </row>
    <row r="6" spans="2:3" x14ac:dyDescent="0.25">
      <c r="B6" s="7"/>
      <c r="C6" t="s">
        <v>1138</v>
      </c>
    </row>
    <row r="7" spans="2:3" x14ac:dyDescent="0.25">
      <c r="B7" s="7"/>
      <c r="C7" t="s">
        <v>1136</v>
      </c>
    </row>
    <row r="8" spans="2:3" x14ac:dyDescent="0.25">
      <c r="B8" s="7"/>
      <c r="C8" t="s">
        <v>1139</v>
      </c>
    </row>
    <row r="9" spans="2:3" x14ac:dyDescent="0.25">
      <c r="B9" s="7"/>
      <c r="C9" t="s">
        <v>1140</v>
      </c>
    </row>
    <row r="10" spans="2:3" x14ac:dyDescent="0.25">
      <c r="B10" s="7"/>
      <c r="C10" t="s">
        <v>1141</v>
      </c>
    </row>
    <row r="11" spans="2:3" x14ac:dyDescent="0.25">
      <c r="B11" s="7"/>
      <c r="C11" t="s">
        <v>1142</v>
      </c>
    </row>
    <row r="12" spans="2:3" x14ac:dyDescent="0.25">
      <c r="B12" s="7"/>
      <c r="C12" t="s">
        <v>1143</v>
      </c>
    </row>
    <row r="13" spans="2:3" x14ac:dyDescent="0.25">
      <c r="B13" s="7"/>
      <c r="C13" t="s">
        <v>1144</v>
      </c>
    </row>
    <row r="14" spans="2:3" x14ac:dyDescent="0.25">
      <c r="B14" s="7"/>
      <c r="C14" t="s">
        <v>1144</v>
      </c>
    </row>
    <row r="15" spans="2:3" x14ac:dyDescent="0.25">
      <c r="B15" s="38"/>
    </row>
    <row r="16" spans="2:3" x14ac:dyDescent="0.25">
      <c r="C16" t="s">
        <v>1141</v>
      </c>
    </row>
    <row r="17" spans="2:3" x14ac:dyDescent="0.25">
      <c r="B17" s="7"/>
      <c r="C17" t="s">
        <v>1139</v>
      </c>
    </row>
    <row r="18" spans="2:3" x14ac:dyDescent="0.25">
      <c r="C18" t="s">
        <v>1141</v>
      </c>
    </row>
    <row r="19" spans="2:3" x14ac:dyDescent="0.25">
      <c r="B19" s="7"/>
      <c r="C19" t="s">
        <v>1145</v>
      </c>
    </row>
    <row r="20" spans="2:3" x14ac:dyDescent="0.25">
      <c r="B20" s="7"/>
      <c r="C20" t="s">
        <v>1147</v>
      </c>
    </row>
    <row r="21" spans="2:3" x14ac:dyDescent="0.25">
      <c r="B21" s="7"/>
      <c r="C21" t="s">
        <v>1146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O53"/>
  <sheetViews>
    <sheetView topLeftCell="A12" workbookViewId="0">
      <selection activeCell="H43" sqref="H43"/>
    </sheetView>
  </sheetViews>
  <sheetFormatPr defaultColWidth="11.42578125" defaultRowHeight="15" outlineLevelRow="1" x14ac:dyDescent="0.25"/>
  <cols>
    <col min="3" max="3" width="23.42578125" bestFit="1" customWidth="1"/>
    <col min="10" max="10" width="23.42578125" bestFit="1" customWidth="1"/>
    <col min="11" max="11" width="12.28515625" bestFit="1" customWidth="1"/>
    <col min="12" max="15" width="11.42578125" customWidth="1"/>
  </cols>
  <sheetData>
    <row r="1" spans="3:13" x14ac:dyDescent="0.25">
      <c r="F1" t="s">
        <v>1000</v>
      </c>
    </row>
    <row r="2" spans="3:13" hidden="1" outlineLevel="1" x14ac:dyDescent="0.25">
      <c r="D2">
        <v>1</v>
      </c>
      <c r="E2">
        <v>2</v>
      </c>
      <c r="F2">
        <v>3</v>
      </c>
    </row>
    <row r="3" spans="3:13" collapsed="1" x14ac:dyDescent="0.25">
      <c r="D3" s="34" t="s">
        <v>1002</v>
      </c>
      <c r="E3" s="34" t="s">
        <v>1003</v>
      </c>
      <c r="F3" s="34" t="s">
        <v>1004</v>
      </c>
    </row>
    <row r="4" spans="3:13" x14ac:dyDescent="0.25">
      <c r="C4" t="s">
        <v>975</v>
      </c>
      <c r="D4" s="31">
        <v>102</v>
      </c>
      <c r="E4" s="31">
        <v>97</v>
      </c>
      <c r="F4" s="31">
        <v>13</v>
      </c>
    </row>
    <row r="5" spans="3:13" x14ac:dyDescent="0.25">
      <c r="C5" t="s">
        <v>974</v>
      </c>
      <c r="D5" s="31">
        <v>5</v>
      </c>
      <c r="E5" s="31">
        <v>6</v>
      </c>
      <c r="F5" s="31">
        <v>3</v>
      </c>
    </row>
    <row r="6" spans="3:13" x14ac:dyDescent="0.25">
      <c r="C6" t="s">
        <v>976</v>
      </c>
      <c r="D6" s="31">
        <v>0</v>
      </c>
      <c r="E6" s="31">
        <v>1</v>
      </c>
      <c r="F6" s="31">
        <v>1</v>
      </c>
    </row>
    <row r="7" spans="3:13" x14ac:dyDescent="0.25">
      <c r="C7" t="s">
        <v>1001</v>
      </c>
      <c r="D7" s="31">
        <v>2</v>
      </c>
      <c r="E7" s="31">
        <v>1</v>
      </c>
      <c r="F7" s="31">
        <v>3</v>
      </c>
    </row>
    <row r="8" spans="3:13" x14ac:dyDescent="0.25">
      <c r="C8" t="s">
        <v>938</v>
      </c>
      <c r="D8" s="31">
        <v>2</v>
      </c>
      <c r="E8" s="31">
        <v>3</v>
      </c>
      <c r="F8" s="31">
        <v>1</v>
      </c>
    </row>
    <row r="9" spans="3:13" x14ac:dyDescent="0.25">
      <c r="C9" s="30" t="s">
        <v>977</v>
      </c>
      <c r="D9" s="34">
        <f>SUM(D4:D8)</f>
        <v>111</v>
      </c>
      <c r="E9" s="34">
        <f>SUM(E4:E8)</f>
        <v>108</v>
      </c>
      <c r="F9" s="34">
        <f>SUM(F4:F8)</f>
        <v>21</v>
      </c>
    </row>
    <row r="13" spans="3:13" x14ac:dyDescent="0.25">
      <c r="D13" s="34" t="s">
        <v>1002</v>
      </c>
      <c r="E13" s="34" t="s">
        <v>1003</v>
      </c>
      <c r="F13" s="34" t="s">
        <v>1004</v>
      </c>
      <c r="J13" s="41"/>
      <c r="K13" s="46" t="s">
        <v>1036</v>
      </c>
      <c r="L13" s="46" t="s">
        <v>1026</v>
      </c>
      <c r="M13" s="46" t="s">
        <v>1027</v>
      </c>
    </row>
    <row r="14" spans="3:13" x14ac:dyDescent="0.25">
      <c r="C14" t="s">
        <v>1005</v>
      </c>
      <c r="D14" s="31">
        <f>D9</f>
        <v>111</v>
      </c>
      <c r="E14" s="31">
        <f>E9</f>
        <v>108</v>
      </c>
      <c r="F14" s="31">
        <f>F9</f>
        <v>21</v>
      </c>
      <c r="J14" s="42" t="s">
        <v>1005</v>
      </c>
      <c r="K14" s="43">
        <v>15</v>
      </c>
      <c r="L14" s="43">
        <v>111</v>
      </c>
      <c r="M14" s="43">
        <v>108</v>
      </c>
    </row>
    <row r="15" spans="3:13" x14ac:dyDescent="0.25">
      <c r="C15" t="s">
        <v>1006</v>
      </c>
      <c r="D15" s="31">
        <f>SUM(D4:D5)</f>
        <v>107</v>
      </c>
      <c r="E15" s="31">
        <f>SUM(E4:E5)</f>
        <v>103</v>
      </c>
      <c r="F15" s="31">
        <f>SUM(F4:F5)</f>
        <v>16</v>
      </c>
      <c r="J15" s="42" t="s">
        <v>1006</v>
      </c>
      <c r="K15" s="43">
        <v>11</v>
      </c>
      <c r="L15" s="43">
        <v>106</v>
      </c>
      <c r="M15" s="43">
        <v>102</v>
      </c>
    </row>
    <row r="16" spans="3:13" x14ac:dyDescent="0.25">
      <c r="C16" t="s">
        <v>1007</v>
      </c>
      <c r="D16" s="31">
        <f>SUM(D6:D7)</f>
        <v>2</v>
      </c>
      <c r="E16" s="31">
        <f>SUM(E6:E7)</f>
        <v>2</v>
      </c>
      <c r="F16" s="31">
        <f>SUM(F6:F7)</f>
        <v>4</v>
      </c>
      <c r="J16" s="42" t="s">
        <v>1007</v>
      </c>
      <c r="K16" s="43">
        <v>4</v>
      </c>
      <c r="L16" s="43">
        <v>3</v>
      </c>
      <c r="M16" s="43">
        <v>3</v>
      </c>
    </row>
    <row r="17" spans="3:15" x14ac:dyDescent="0.25">
      <c r="C17" t="s">
        <v>1008</v>
      </c>
      <c r="D17" s="31">
        <f>D8</f>
        <v>2</v>
      </c>
      <c r="E17" s="31">
        <f>E8</f>
        <v>3</v>
      </c>
      <c r="F17" s="31">
        <f>F8</f>
        <v>1</v>
      </c>
      <c r="J17" s="42" t="s">
        <v>1008</v>
      </c>
      <c r="K17" s="43">
        <v>0</v>
      </c>
      <c r="L17" s="43">
        <v>2</v>
      </c>
      <c r="M17" s="43">
        <v>3</v>
      </c>
    </row>
    <row r="18" spans="3:15" x14ac:dyDescent="0.25">
      <c r="C18" s="30" t="s">
        <v>1009</v>
      </c>
      <c r="D18" s="34">
        <f>SUM(D16:D17)</f>
        <v>4</v>
      </c>
      <c r="E18" s="34">
        <f>D18+SUM(E16:E17)</f>
        <v>9</v>
      </c>
      <c r="F18" s="34">
        <f>E18+SUM(F16:F17)</f>
        <v>14</v>
      </c>
      <c r="J18" s="44" t="s">
        <v>1009</v>
      </c>
      <c r="K18" s="51">
        <v>4</v>
      </c>
      <c r="L18" s="45">
        <v>5</v>
      </c>
      <c r="M18" s="45">
        <v>11</v>
      </c>
    </row>
    <row r="20" spans="3:15" x14ac:dyDescent="0.25">
      <c r="C20" s="30" t="s">
        <v>1002</v>
      </c>
    </row>
    <row r="21" spans="3:15" x14ac:dyDescent="0.25">
      <c r="C21" s="39">
        <v>1</v>
      </c>
      <c r="D21" s="31" t="s">
        <v>15</v>
      </c>
      <c r="E21" s="31" t="s">
        <v>10</v>
      </c>
      <c r="F21" s="31" t="s">
        <v>52</v>
      </c>
      <c r="G21" s="31" t="s">
        <v>513</v>
      </c>
      <c r="H21" s="34" t="s">
        <v>977</v>
      </c>
      <c r="I21" s="34"/>
      <c r="J21" s="48"/>
      <c r="K21" s="47" t="s">
        <v>15</v>
      </c>
      <c r="L21" s="47" t="s">
        <v>10</v>
      </c>
      <c r="M21" s="47" t="s">
        <v>52</v>
      </c>
      <c r="N21" s="47" t="s">
        <v>513</v>
      </c>
      <c r="O21" s="47" t="s">
        <v>977</v>
      </c>
    </row>
    <row r="22" spans="3:15" x14ac:dyDescent="0.25">
      <c r="C22" t="s">
        <v>975</v>
      </c>
      <c r="D22" s="31" t="e">
        <f>COUNTIF(Hoja1!#REF!,$C$21&amp;D$21&amp;$C22)</f>
        <v>#REF!</v>
      </c>
      <c r="E22" s="31" t="e">
        <f>COUNTIF(Hoja1!#REF!,$C$21&amp;E$21&amp;$C22)</f>
        <v>#REF!</v>
      </c>
      <c r="F22" s="31" t="e">
        <f>COUNTIF(Hoja1!#REF!,$C$21&amp;F$21&amp;$C22)</f>
        <v>#REF!</v>
      </c>
      <c r="G22" s="31" t="e">
        <f>COUNTIF(Hoja1!#REF!,$C$21&amp;G$21&amp;$C22)</f>
        <v>#REF!</v>
      </c>
      <c r="H22" s="34" t="e">
        <f>SUM(D22:G22)</f>
        <v>#REF!</v>
      </c>
      <c r="I22" s="34" t="e">
        <f>H22/$H$27</f>
        <v>#REF!</v>
      </c>
      <c r="J22" s="42" t="s">
        <v>975</v>
      </c>
      <c r="K22" s="43">
        <v>1</v>
      </c>
      <c r="L22" s="43">
        <v>2</v>
      </c>
      <c r="M22" s="43">
        <v>8</v>
      </c>
      <c r="N22" s="43">
        <v>0</v>
      </c>
      <c r="O22" s="49">
        <f>SUM(K22:N22)</f>
        <v>11</v>
      </c>
    </row>
    <row r="23" spans="3:15" x14ac:dyDescent="0.25">
      <c r="C23" t="s">
        <v>974</v>
      </c>
      <c r="D23" s="31" t="e">
        <f>COUNTIF(Hoja1!#REF!,$C$21&amp;D$21&amp;$C23)</f>
        <v>#REF!</v>
      </c>
      <c r="E23" s="31" t="e">
        <f>COUNTIF(Hoja1!#REF!,$C$21&amp;E$21&amp;$C23)</f>
        <v>#REF!</v>
      </c>
      <c r="F23" s="31" t="e">
        <f>COUNTIF(Hoja1!#REF!,$C$21&amp;F$21&amp;$C23)</f>
        <v>#REF!</v>
      </c>
      <c r="G23" s="31" t="e">
        <f>COUNTIF(Hoja1!#REF!,$C$21&amp;G$21&amp;$C23)</f>
        <v>#REF!</v>
      </c>
      <c r="H23" s="34" t="e">
        <f>SUM(D23:G23)</f>
        <v>#REF!</v>
      </c>
      <c r="I23" s="34" t="e">
        <f>H23/$H$27</f>
        <v>#REF!</v>
      </c>
      <c r="J23" s="42" t="s">
        <v>974</v>
      </c>
      <c r="K23" s="43">
        <v>0</v>
      </c>
      <c r="L23" s="43">
        <v>0</v>
      </c>
      <c r="M23" s="43">
        <v>0</v>
      </c>
      <c r="N23" s="43">
        <v>0</v>
      </c>
      <c r="O23" s="49">
        <f>SUM(K23:N23)</f>
        <v>0</v>
      </c>
    </row>
    <row r="24" spans="3:15" x14ac:dyDescent="0.25">
      <c r="C24" t="s">
        <v>976</v>
      </c>
      <c r="D24" s="31" t="e">
        <f>COUNTIF(Hoja1!#REF!,$C$21&amp;D$21&amp;$C24)</f>
        <v>#REF!</v>
      </c>
      <c r="E24" s="31" t="e">
        <f>COUNTIF(Hoja1!#REF!,$C$21&amp;E$21&amp;$C24)</f>
        <v>#REF!</v>
      </c>
      <c r="F24" s="31" t="e">
        <f>COUNTIF(Hoja1!#REF!,$C$21&amp;F$21&amp;$C24)</f>
        <v>#REF!</v>
      </c>
      <c r="G24" s="31" t="e">
        <f>COUNTIF(Hoja1!#REF!,$C$21&amp;G$21&amp;$C24)</f>
        <v>#REF!</v>
      </c>
      <c r="H24" s="34" t="e">
        <f>SUM(D24:G24)</f>
        <v>#REF!</v>
      </c>
      <c r="I24" s="34" t="e">
        <f>H24/$H$27</f>
        <v>#REF!</v>
      </c>
      <c r="J24" s="42" t="s">
        <v>976</v>
      </c>
      <c r="K24" s="43">
        <v>0</v>
      </c>
      <c r="L24" s="43">
        <v>0</v>
      </c>
      <c r="M24" s="43">
        <v>0</v>
      </c>
      <c r="N24" s="43">
        <v>0</v>
      </c>
      <c r="O24" s="49">
        <f>SUM(K24:N24)</f>
        <v>0</v>
      </c>
    </row>
    <row r="25" spans="3:15" x14ac:dyDescent="0.25">
      <c r="C25" t="s">
        <v>1001</v>
      </c>
      <c r="D25" s="31" t="e">
        <f>COUNTIF(Hoja1!#REF!,$C$21&amp;D$21&amp;$C25)</f>
        <v>#REF!</v>
      </c>
      <c r="E25" s="31" t="e">
        <f>COUNTIF(Hoja1!#REF!,$C$21&amp;E$21&amp;$C25)</f>
        <v>#REF!</v>
      </c>
      <c r="F25" s="31" t="e">
        <f>COUNTIF(Hoja1!#REF!,$C$21&amp;F$21&amp;$C25)</f>
        <v>#REF!</v>
      </c>
      <c r="G25" s="31" t="e">
        <f>COUNTIF(Hoja1!#REF!,$C$21&amp;G$21&amp;$C25)</f>
        <v>#REF!</v>
      </c>
      <c r="H25" s="34" t="e">
        <f>SUM(D25:G25)</f>
        <v>#REF!</v>
      </c>
      <c r="I25" s="34" t="e">
        <f>H25/$H$27</f>
        <v>#REF!</v>
      </c>
      <c r="J25" s="42" t="s">
        <v>1001</v>
      </c>
      <c r="K25" s="43">
        <v>0</v>
      </c>
      <c r="L25" s="43">
        <v>1</v>
      </c>
      <c r="M25" s="43">
        <v>3</v>
      </c>
      <c r="N25" s="43">
        <v>0</v>
      </c>
      <c r="O25" s="49">
        <f>SUM(K25:N25)</f>
        <v>4</v>
      </c>
    </row>
    <row r="26" spans="3:15" x14ac:dyDescent="0.25">
      <c r="C26" t="s">
        <v>938</v>
      </c>
      <c r="D26" s="31" t="e">
        <f>COUNTIF(Hoja1!#REF!,$C$21&amp;D$21&amp;$C26)</f>
        <v>#REF!</v>
      </c>
      <c r="E26" s="31" t="e">
        <f>COUNTIF(Hoja1!#REF!,$C$21&amp;E$21&amp;$C26)</f>
        <v>#REF!</v>
      </c>
      <c r="F26" s="31" t="e">
        <f>COUNTIF(Hoja1!#REF!,$C$21&amp;F$21&amp;$C26)</f>
        <v>#REF!</v>
      </c>
      <c r="G26" s="31" t="e">
        <f>COUNTIF(Hoja1!#REF!,$C$21&amp;G$21&amp;$C26)</f>
        <v>#REF!</v>
      </c>
      <c r="H26" s="34" t="e">
        <f>SUM(D26:G26)</f>
        <v>#REF!</v>
      </c>
      <c r="I26" s="34" t="e">
        <f>H26/$H$27</f>
        <v>#REF!</v>
      </c>
      <c r="J26" s="42" t="s">
        <v>938</v>
      </c>
      <c r="K26" s="43">
        <v>0</v>
      </c>
      <c r="L26" s="43">
        <v>0</v>
      </c>
      <c r="M26" s="43">
        <v>0</v>
      </c>
      <c r="N26" s="43">
        <v>0</v>
      </c>
      <c r="O26" s="49">
        <f>SUM(K26:N26)</f>
        <v>0</v>
      </c>
    </row>
    <row r="27" spans="3:15" x14ac:dyDescent="0.25">
      <c r="C27" s="30" t="s">
        <v>978</v>
      </c>
      <c r="D27" s="34" t="e">
        <f>SUM(D22:D26)</f>
        <v>#REF!</v>
      </c>
      <c r="E27" s="34" t="e">
        <f>SUM(E22:E26)</f>
        <v>#REF!</v>
      </c>
      <c r="F27" s="34" t="e">
        <f>SUM(F22:F26)</f>
        <v>#REF!</v>
      </c>
      <c r="G27" s="34" t="e">
        <f>SUM(G22:G26)</f>
        <v>#REF!</v>
      </c>
      <c r="H27" s="34" t="e">
        <f>SUM(H22:H26)</f>
        <v>#REF!</v>
      </c>
      <c r="J27" s="50" t="s">
        <v>978</v>
      </c>
      <c r="K27" s="51">
        <f>SUM(K22:K26)</f>
        <v>1</v>
      </c>
      <c r="L27" s="51">
        <f>SUM(L22:L26)</f>
        <v>3</v>
      </c>
      <c r="M27" s="51">
        <f>SUM(M22:M26)</f>
        <v>11</v>
      </c>
      <c r="N27" s="51">
        <f>SUM(N22:N26)</f>
        <v>0</v>
      </c>
      <c r="O27" s="51">
        <f>SUM(O22:O26)</f>
        <v>15</v>
      </c>
    </row>
    <row r="28" spans="3:15" x14ac:dyDescent="0.25">
      <c r="D28" t="e">
        <f>D27/$H$27</f>
        <v>#REF!</v>
      </c>
      <c r="E28" t="e">
        <f>E27/$H$27</f>
        <v>#REF!</v>
      </c>
      <c r="F28" t="e">
        <f>F27/$H$27</f>
        <v>#REF!</v>
      </c>
      <c r="G28" t="e">
        <f>G27/$H$27</f>
        <v>#REF!</v>
      </c>
    </row>
    <row r="30" spans="3:15" x14ac:dyDescent="0.25">
      <c r="C30" s="30" t="s">
        <v>1003</v>
      </c>
    </row>
    <row r="31" spans="3:15" x14ac:dyDescent="0.25">
      <c r="C31" s="39">
        <v>2</v>
      </c>
      <c r="D31" s="31" t="s">
        <v>15</v>
      </c>
      <c r="E31" s="31" t="s">
        <v>10</v>
      </c>
      <c r="F31" s="31" t="s">
        <v>52</v>
      </c>
      <c r="G31" s="31" t="s">
        <v>513</v>
      </c>
      <c r="H31" s="34" t="s">
        <v>977</v>
      </c>
    </row>
    <row r="32" spans="3:15" x14ac:dyDescent="0.25">
      <c r="C32" t="s">
        <v>975</v>
      </c>
      <c r="D32" s="31" t="e">
        <f>COUNTIF(Hoja1!#REF!,$C$31&amp;D$31&amp;$C32)</f>
        <v>#REF!</v>
      </c>
      <c r="E32" s="31" t="e">
        <f>COUNTIF(Hoja1!#REF!,$C$31&amp;E$31&amp;$C32)</f>
        <v>#REF!</v>
      </c>
      <c r="F32" s="31" t="e">
        <f>COUNTIF(Hoja1!#REF!,$C$31&amp;F$31&amp;$C32)</f>
        <v>#REF!</v>
      </c>
      <c r="G32" s="31" t="e">
        <f>COUNTIF(Hoja1!#REF!,$C$31&amp;G$31&amp;$C32)</f>
        <v>#REF!</v>
      </c>
      <c r="H32" s="34" t="e">
        <f>SUM(D32:G32)</f>
        <v>#REF!</v>
      </c>
      <c r="I32" t="e">
        <f>H32/$H$37</f>
        <v>#REF!</v>
      </c>
    </row>
    <row r="33" spans="3:9" x14ac:dyDescent="0.25">
      <c r="C33" t="s">
        <v>974</v>
      </c>
      <c r="D33" s="31" t="e">
        <f>COUNTIF(Hoja1!#REF!,$C$31&amp;D$31&amp;$C33)</f>
        <v>#REF!</v>
      </c>
      <c r="E33" s="31" t="e">
        <f>COUNTIF(Hoja1!#REF!,$C$31&amp;E$31&amp;$C33)</f>
        <v>#REF!</v>
      </c>
      <c r="F33" s="31" t="e">
        <f>COUNTIF(Hoja1!#REF!,$C$31&amp;F$31&amp;$C33)</f>
        <v>#REF!</v>
      </c>
      <c r="G33" s="31" t="e">
        <f>COUNTIF(Hoja1!#REF!,$C$31&amp;G$31&amp;$C33)</f>
        <v>#REF!</v>
      </c>
      <c r="H33" s="34" t="e">
        <f>SUM(D33:G33)</f>
        <v>#REF!</v>
      </c>
      <c r="I33" t="e">
        <f>H33/$H$37</f>
        <v>#REF!</v>
      </c>
    </row>
    <row r="34" spans="3:9" x14ac:dyDescent="0.25">
      <c r="C34" t="s">
        <v>976</v>
      </c>
      <c r="D34" s="31" t="e">
        <f>COUNTIF(Hoja1!#REF!,$C$31&amp;D$31&amp;$C34)</f>
        <v>#REF!</v>
      </c>
      <c r="E34" s="31" t="e">
        <f>COUNTIF(Hoja1!#REF!,$C$31&amp;E$31&amp;$C34)</f>
        <v>#REF!</v>
      </c>
      <c r="F34" s="31" t="e">
        <f>COUNTIF(Hoja1!#REF!,$C$31&amp;F$31&amp;$C34)</f>
        <v>#REF!</v>
      </c>
      <c r="G34" s="31" t="e">
        <f>COUNTIF(Hoja1!#REF!,$C$31&amp;G$31&amp;$C34)</f>
        <v>#REF!</v>
      </c>
      <c r="H34" s="34" t="e">
        <f>SUM(D34:G34)</f>
        <v>#REF!</v>
      </c>
      <c r="I34" t="e">
        <f>H34/$H$37</f>
        <v>#REF!</v>
      </c>
    </row>
    <row r="35" spans="3:9" x14ac:dyDescent="0.25">
      <c r="C35" t="s">
        <v>1001</v>
      </c>
      <c r="D35" s="31" t="e">
        <f>COUNTIF(Hoja1!#REF!,$C$31&amp;D$31&amp;$C35)</f>
        <v>#REF!</v>
      </c>
      <c r="E35" s="31" t="e">
        <f>COUNTIF(Hoja1!#REF!,$C$31&amp;E$31&amp;$C35)</f>
        <v>#REF!</v>
      </c>
      <c r="F35" s="31" t="e">
        <f>COUNTIF(Hoja1!#REF!,$C$31&amp;F$31&amp;$C35)</f>
        <v>#REF!</v>
      </c>
      <c r="G35" s="31" t="e">
        <f>COUNTIF(Hoja1!#REF!,$C$31&amp;G$31&amp;$C35)</f>
        <v>#REF!</v>
      </c>
      <c r="H35" s="34" t="e">
        <f>SUM(D35:G35)</f>
        <v>#REF!</v>
      </c>
      <c r="I35" t="e">
        <f>H35/$H$37</f>
        <v>#REF!</v>
      </c>
    </row>
    <row r="36" spans="3:9" x14ac:dyDescent="0.25">
      <c r="C36" t="s">
        <v>938</v>
      </c>
      <c r="D36" s="31" t="e">
        <f>COUNTIF(Hoja1!#REF!,$C$31&amp;D$31&amp;$C36)</f>
        <v>#REF!</v>
      </c>
      <c r="E36" s="31" t="e">
        <f>COUNTIF(Hoja1!#REF!,$C$31&amp;E$31&amp;$C36)</f>
        <v>#REF!</v>
      </c>
      <c r="F36" s="31" t="e">
        <f>COUNTIF(Hoja1!#REF!,$C$31&amp;F$31&amp;$C36)</f>
        <v>#REF!</v>
      </c>
      <c r="G36" s="31" t="e">
        <f>COUNTIF(Hoja1!#REF!,$C$31&amp;G$31&amp;$C36)</f>
        <v>#REF!</v>
      </c>
      <c r="H36" s="34" t="e">
        <f>SUM(D36:G36)</f>
        <v>#REF!</v>
      </c>
      <c r="I36" t="e">
        <f>H36/$H$37</f>
        <v>#REF!</v>
      </c>
    </row>
    <row r="37" spans="3:9" x14ac:dyDescent="0.25">
      <c r="C37" s="30" t="s">
        <v>978</v>
      </c>
      <c r="D37" s="34" t="e">
        <f>SUM(D32:D36)</f>
        <v>#REF!</v>
      </c>
      <c r="E37" s="34" t="e">
        <f>SUM(E32:E36)</f>
        <v>#REF!</v>
      </c>
      <c r="F37" s="34" t="e">
        <f>SUM(F32:F36)</f>
        <v>#REF!</v>
      </c>
      <c r="G37" s="34" t="e">
        <f>SUM(G32:G36)</f>
        <v>#REF!</v>
      </c>
      <c r="H37" s="34" t="e">
        <f>SUM(H32:H36)</f>
        <v>#REF!</v>
      </c>
    </row>
    <row r="38" spans="3:9" x14ac:dyDescent="0.25">
      <c r="D38" t="e">
        <f>D37/$H$37</f>
        <v>#REF!</v>
      </c>
      <c r="E38" t="e">
        <f>E37/$H$37</f>
        <v>#REF!</v>
      </c>
      <c r="F38" t="e">
        <f>F37/$H$37</f>
        <v>#REF!</v>
      </c>
      <c r="G38" t="e">
        <f>G37/$H$37</f>
        <v>#REF!</v>
      </c>
    </row>
    <row r="40" spans="3:9" x14ac:dyDescent="0.25">
      <c r="C40" s="30" t="s">
        <v>1004</v>
      </c>
    </row>
    <row r="41" spans="3:9" x14ac:dyDescent="0.25">
      <c r="C41" s="39">
        <v>3</v>
      </c>
      <c r="D41" s="31" t="s">
        <v>15</v>
      </c>
      <c r="E41" s="31" t="s">
        <v>10</v>
      </c>
      <c r="F41" s="31" t="s">
        <v>52</v>
      </c>
      <c r="G41" s="31" t="s">
        <v>513</v>
      </c>
      <c r="H41" s="34" t="s">
        <v>977</v>
      </c>
    </row>
    <row r="42" spans="3:9" x14ac:dyDescent="0.25">
      <c r="C42" t="s">
        <v>975</v>
      </c>
      <c r="D42" s="31" t="e">
        <f>COUNTIF(Hoja1!#REF!,$C$41&amp;D$41&amp;$C42)</f>
        <v>#REF!</v>
      </c>
      <c r="E42" s="31" t="e">
        <f>COUNTIF(Hoja1!#REF!,$C$41&amp;E$41&amp;$C42)</f>
        <v>#REF!</v>
      </c>
      <c r="F42" s="31" t="e">
        <f>COUNTIF(Hoja1!#REF!,$C$41&amp;F$41&amp;$C42)</f>
        <v>#REF!</v>
      </c>
      <c r="G42" s="31" t="e">
        <f>COUNTIF(Hoja1!#REF!,$C$41&amp;G$41&amp;$C42)</f>
        <v>#REF!</v>
      </c>
      <c r="H42" s="34" t="e">
        <f>SUM(D42:G42)</f>
        <v>#REF!</v>
      </c>
    </row>
    <row r="43" spans="3:9" x14ac:dyDescent="0.25">
      <c r="C43" t="s">
        <v>974</v>
      </c>
      <c r="D43" s="31" t="e">
        <f>COUNTIF(Hoja1!#REF!,$C$41&amp;D$41&amp;$C43)</f>
        <v>#REF!</v>
      </c>
      <c r="E43" s="31" t="e">
        <f>COUNTIF(Hoja1!#REF!,$C$41&amp;E$41&amp;$C43)</f>
        <v>#REF!</v>
      </c>
      <c r="F43" s="31" t="e">
        <f>COUNTIF(Hoja1!#REF!,$C$41&amp;F$41&amp;$C43)</f>
        <v>#REF!</v>
      </c>
      <c r="G43" s="31" t="e">
        <f>COUNTIF(Hoja1!#REF!,$C$41&amp;G$41&amp;$C43)</f>
        <v>#REF!</v>
      </c>
      <c r="H43" s="34" t="e">
        <f>SUM(D43:G43)</f>
        <v>#REF!</v>
      </c>
    </row>
    <row r="44" spans="3:9" x14ac:dyDescent="0.25">
      <c r="C44" t="s">
        <v>976</v>
      </c>
      <c r="D44" s="31" t="e">
        <f>COUNTIF(Hoja1!#REF!,$C$41&amp;D$41&amp;$C44)</f>
        <v>#REF!</v>
      </c>
      <c r="E44" s="31" t="e">
        <f>COUNTIF(Hoja1!#REF!,$C$41&amp;E$41&amp;$C44)</f>
        <v>#REF!</v>
      </c>
      <c r="F44" s="31" t="e">
        <f>COUNTIF(Hoja1!#REF!,$C$41&amp;F$41&amp;$C44)</f>
        <v>#REF!</v>
      </c>
      <c r="G44" s="31" t="e">
        <f>COUNTIF(Hoja1!#REF!,$C$41&amp;G$41&amp;$C44)</f>
        <v>#REF!</v>
      </c>
      <c r="H44" s="34" t="e">
        <f>SUM(D44:G44)</f>
        <v>#REF!</v>
      </c>
    </row>
    <row r="45" spans="3:9" x14ac:dyDescent="0.25">
      <c r="C45" t="s">
        <v>1001</v>
      </c>
      <c r="D45" s="31" t="e">
        <f>COUNTIF(Hoja1!#REF!,$C$41&amp;D$41&amp;$C45)</f>
        <v>#REF!</v>
      </c>
      <c r="E45" s="31" t="e">
        <f>COUNTIF(Hoja1!#REF!,$C$41&amp;E$41&amp;$C45)</f>
        <v>#REF!</v>
      </c>
      <c r="F45" s="31" t="e">
        <f>COUNTIF(Hoja1!#REF!,$C$41&amp;F$41&amp;$C45)</f>
        <v>#REF!</v>
      </c>
      <c r="G45" s="31" t="e">
        <f>COUNTIF(Hoja1!#REF!,$C$41&amp;G$41&amp;$C45)</f>
        <v>#REF!</v>
      </c>
      <c r="H45" s="34" t="e">
        <f>SUM(D45:G45)</f>
        <v>#REF!</v>
      </c>
    </row>
    <row r="46" spans="3:9" x14ac:dyDescent="0.25">
      <c r="C46" t="s">
        <v>938</v>
      </c>
      <c r="D46" s="31" t="e">
        <f>COUNTIF(Hoja1!#REF!,$C$41&amp;D$41&amp;$C46)</f>
        <v>#REF!</v>
      </c>
      <c r="E46" s="31" t="e">
        <f>COUNTIF(Hoja1!#REF!,$C$41&amp;E$41&amp;$C46)</f>
        <v>#REF!</v>
      </c>
      <c r="F46" s="31" t="e">
        <f>COUNTIF(Hoja1!#REF!,$C$41&amp;F$41&amp;$C46)</f>
        <v>#REF!</v>
      </c>
      <c r="G46" s="31" t="e">
        <f>COUNTIF(Hoja1!#REF!,$C$41&amp;G$41&amp;$C46)</f>
        <v>#REF!</v>
      </c>
      <c r="H46" s="34" t="e">
        <f>SUM(D46:G46)</f>
        <v>#REF!</v>
      </c>
    </row>
    <row r="47" spans="3:9" x14ac:dyDescent="0.25">
      <c r="C47" s="30" t="s">
        <v>978</v>
      </c>
      <c r="D47" s="34" t="e">
        <f>SUM(D42:D46)</f>
        <v>#REF!</v>
      </c>
      <c r="E47" s="34" t="e">
        <f>SUM(E42:E46)</f>
        <v>#REF!</v>
      </c>
      <c r="F47" s="34" t="e">
        <f>SUM(F42:F46)</f>
        <v>#REF!</v>
      </c>
      <c r="G47" s="34" t="e">
        <f>SUM(G42:G46)</f>
        <v>#REF!</v>
      </c>
      <c r="H47" s="34" t="e">
        <f>SUM(H42:H46)</f>
        <v>#REF!</v>
      </c>
    </row>
    <row r="51" spans="3:10" x14ac:dyDescent="0.25">
      <c r="C51" t="s">
        <v>937</v>
      </c>
      <c r="D51" s="7" t="s">
        <v>553</v>
      </c>
      <c r="E51" s="8" t="s">
        <v>539</v>
      </c>
      <c r="F51" s="7" t="s">
        <v>15</v>
      </c>
      <c r="G51" s="8" t="s">
        <v>547</v>
      </c>
      <c r="H51" s="13" t="s">
        <v>548</v>
      </c>
      <c r="I51" s="8">
        <v>41513.625</v>
      </c>
      <c r="J51">
        <v>1</v>
      </c>
    </row>
    <row r="52" spans="3:10" x14ac:dyDescent="0.25">
      <c r="C52" t="s">
        <v>936</v>
      </c>
      <c r="D52" s="3" t="s">
        <v>579</v>
      </c>
      <c r="E52" s="4" t="s">
        <v>573</v>
      </c>
      <c r="F52" s="3" t="s">
        <v>10</v>
      </c>
      <c r="G52" s="4" t="s">
        <v>581</v>
      </c>
      <c r="H52" s="14" t="s">
        <v>580</v>
      </c>
      <c r="I52" s="4">
        <v>41533.4375</v>
      </c>
      <c r="J52">
        <v>2</v>
      </c>
    </row>
    <row r="53" spans="3:10" x14ac:dyDescent="0.25">
      <c r="C53" t="s">
        <v>1025</v>
      </c>
      <c r="D53" t="s">
        <v>582</v>
      </c>
      <c r="E53" s="1" t="s">
        <v>573</v>
      </c>
      <c r="F53" t="s">
        <v>10</v>
      </c>
      <c r="G53" s="1" t="s">
        <v>581</v>
      </c>
      <c r="H53" s="12" t="s">
        <v>580</v>
      </c>
      <c r="I53" s="12">
        <v>41509.458333333336</v>
      </c>
      <c r="J5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9"/>
  <sheetViews>
    <sheetView topLeftCell="A15" workbookViewId="0">
      <selection activeCell="B29" sqref="B29"/>
    </sheetView>
  </sheetViews>
  <sheetFormatPr defaultColWidth="11.42578125" defaultRowHeight="15" x14ac:dyDescent="0.25"/>
  <cols>
    <col min="1" max="1" width="12.28515625" bestFit="1" customWidth="1"/>
    <col min="11" max="11" width="15.7109375" bestFit="1" customWidth="1"/>
  </cols>
  <sheetData>
    <row r="1" spans="1:9" x14ac:dyDescent="0.25">
      <c r="A1" t="s">
        <v>973</v>
      </c>
      <c r="B1" t="s">
        <v>939</v>
      </c>
      <c r="F1" t="s">
        <v>15</v>
      </c>
      <c r="G1" t="s">
        <v>10</v>
      </c>
      <c r="H1" t="s">
        <v>52</v>
      </c>
      <c r="I1" t="s">
        <v>513</v>
      </c>
    </row>
    <row r="2" spans="1:9" x14ac:dyDescent="0.25">
      <c r="A2" t="s">
        <v>945</v>
      </c>
      <c r="B2">
        <f>1/24*4</f>
        <v>0.16666666666666666</v>
      </c>
      <c r="E2">
        <v>1</v>
      </c>
      <c r="F2" t="str">
        <f>F$1&amp;$E2</f>
        <v>Emergencia1</v>
      </c>
      <c r="G2" t="str">
        <f t="shared" ref="G2:I8" si="0">G$1&amp;$E2</f>
        <v>Alta1</v>
      </c>
      <c r="H2" t="str">
        <f t="shared" si="0"/>
        <v>Media1</v>
      </c>
      <c r="I2" t="str">
        <f t="shared" si="0"/>
        <v>Baja1</v>
      </c>
    </row>
    <row r="3" spans="1:9" x14ac:dyDescent="0.25">
      <c r="A3" t="s">
        <v>946</v>
      </c>
      <c r="B3">
        <f t="shared" ref="B3:B8" si="1">1/24*4</f>
        <v>0.16666666666666666</v>
      </c>
      <c r="E3">
        <v>2</v>
      </c>
      <c r="F3" t="str">
        <f t="shared" ref="F3:F8" si="2">F$1&amp;$E3</f>
        <v>Emergencia2</v>
      </c>
      <c r="G3" t="str">
        <f t="shared" si="0"/>
        <v>Alta2</v>
      </c>
      <c r="H3" t="str">
        <f t="shared" si="0"/>
        <v>Media2</v>
      </c>
      <c r="I3" t="str">
        <f t="shared" si="0"/>
        <v>Baja2</v>
      </c>
    </row>
    <row r="4" spans="1:9" x14ac:dyDescent="0.25">
      <c r="A4" t="s">
        <v>947</v>
      </c>
      <c r="B4">
        <f t="shared" si="1"/>
        <v>0.16666666666666666</v>
      </c>
      <c r="E4">
        <v>3</v>
      </c>
      <c r="F4" t="str">
        <f t="shared" si="2"/>
        <v>Emergencia3</v>
      </c>
      <c r="G4" t="str">
        <f t="shared" si="0"/>
        <v>Alta3</v>
      </c>
      <c r="H4" t="str">
        <f t="shared" si="0"/>
        <v>Media3</v>
      </c>
      <c r="I4" t="str">
        <f t="shared" si="0"/>
        <v>Baja3</v>
      </c>
    </row>
    <row r="5" spans="1:9" x14ac:dyDescent="0.25">
      <c r="A5" t="s">
        <v>948</v>
      </c>
      <c r="B5">
        <f t="shared" si="1"/>
        <v>0.16666666666666666</v>
      </c>
      <c r="E5">
        <v>4</v>
      </c>
      <c r="F5" t="str">
        <f t="shared" si="2"/>
        <v>Emergencia4</v>
      </c>
      <c r="G5" t="str">
        <f t="shared" si="0"/>
        <v>Alta4</v>
      </c>
      <c r="H5" t="str">
        <f t="shared" si="0"/>
        <v>Media4</v>
      </c>
      <c r="I5" t="str">
        <f t="shared" si="0"/>
        <v>Baja4</v>
      </c>
    </row>
    <row r="6" spans="1:9" x14ac:dyDescent="0.25">
      <c r="A6" t="s">
        <v>949</v>
      </c>
      <c r="B6">
        <f t="shared" si="1"/>
        <v>0.16666666666666666</v>
      </c>
      <c r="E6">
        <v>5</v>
      </c>
      <c r="F6" t="str">
        <f t="shared" si="2"/>
        <v>Emergencia5</v>
      </c>
      <c r="G6" t="str">
        <f t="shared" si="0"/>
        <v>Alta5</v>
      </c>
      <c r="H6" t="str">
        <f t="shared" si="0"/>
        <v>Media5</v>
      </c>
      <c r="I6" t="str">
        <f t="shared" si="0"/>
        <v>Baja5</v>
      </c>
    </row>
    <row r="7" spans="1:9" x14ac:dyDescent="0.25">
      <c r="A7" t="s">
        <v>950</v>
      </c>
      <c r="B7">
        <f t="shared" si="1"/>
        <v>0.16666666666666666</v>
      </c>
      <c r="E7">
        <v>6</v>
      </c>
      <c r="F7" t="str">
        <f t="shared" si="2"/>
        <v>Emergencia6</v>
      </c>
      <c r="G7" t="str">
        <f t="shared" si="0"/>
        <v>Alta6</v>
      </c>
      <c r="H7" t="str">
        <f t="shared" si="0"/>
        <v>Media6</v>
      </c>
      <c r="I7" t="str">
        <f t="shared" si="0"/>
        <v>Baja6</v>
      </c>
    </row>
    <row r="8" spans="1:9" x14ac:dyDescent="0.25">
      <c r="A8" t="s">
        <v>951</v>
      </c>
      <c r="B8">
        <f t="shared" si="1"/>
        <v>0.16666666666666666</v>
      </c>
      <c r="E8">
        <v>7</v>
      </c>
      <c r="F8" t="str">
        <f t="shared" si="2"/>
        <v>Emergencia7</v>
      </c>
      <c r="G8" t="str">
        <f t="shared" si="0"/>
        <v>Alta7</v>
      </c>
      <c r="H8" t="str">
        <f t="shared" si="0"/>
        <v>Media7</v>
      </c>
      <c r="I8" t="str">
        <f t="shared" si="0"/>
        <v>Baja7</v>
      </c>
    </row>
    <row r="9" spans="1:9" x14ac:dyDescent="0.25">
      <c r="A9" t="s">
        <v>952</v>
      </c>
      <c r="B9">
        <f>1/24*24</f>
        <v>1</v>
      </c>
    </row>
    <row r="10" spans="1:9" x14ac:dyDescent="0.25">
      <c r="A10" t="s">
        <v>953</v>
      </c>
      <c r="B10">
        <f t="shared" ref="B10:B15" si="3">1/24*24</f>
        <v>1</v>
      </c>
    </row>
    <row r="11" spans="1:9" x14ac:dyDescent="0.25">
      <c r="A11" t="s">
        <v>954</v>
      </c>
      <c r="B11">
        <f t="shared" si="3"/>
        <v>1</v>
      </c>
    </row>
    <row r="12" spans="1:9" x14ac:dyDescent="0.25">
      <c r="A12" t="s">
        <v>955</v>
      </c>
      <c r="B12">
        <f t="shared" si="3"/>
        <v>1</v>
      </c>
    </row>
    <row r="13" spans="1:9" x14ac:dyDescent="0.25">
      <c r="A13" t="s">
        <v>956</v>
      </c>
      <c r="B13">
        <f t="shared" si="3"/>
        <v>1</v>
      </c>
    </row>
    <row r="14" spans="1:9" x14ac:dyDescent="0.25">
      <c r="A14" t="s">
        <v>957</v>
      </c>
      <c r="B14">
        <f t="shared" si="3"/>
        <v>1</v>
      </c>
    </row>
    <row r="15" spans="1:9" x14ac:dyDescent="0.25">
      <c r="A15" t="s">
        <v>958</v>
      </c>
      <c r="B15">
        <f t="shared" si="3"/>
        <v>1</v>
      </c>
    </row>
    <row r="16" spans="1:9" x14ac:dyDescent="0.25">
      <c r="A16" t="s">
        <v>959</v>
      </c>
      <c r="B16">
        <f>1/24*24*3</f>
        <v>3</v>
      </c>
    </row>
    <row r="17" spans="1:2" x14ac:dyDescent="0.25">
      <c r="A17" t="s">
        <v>961</v>
      </c>
      <c r="B17">
        <f>1/24*24*3</f>
        <v>3</v>
      </c>
    </row>
    <row r="18" spans="1:2" x14ac:dyDescent="0.25">
      <c r="A18" t="s">
        <v>963</v>
      </c>
      <c r="B18">
        <f>1/24*24*3+24/24*2</f>
        <v>5</v>
      </c>
    </row>
    <row r="19" spans="1:2" x14ac:dyDescent="0.25">
      <c r="A19" t="s">
        <v>965</v>
      </c>
      <c r="B19">
        <f>1/24*24*3+24/24*2</f>
        <v>5</v>
      </c>
    </row>
    <row r="20" spans="1:2" x14ac:dyDescent="0.25">
      <c r="A20" t="s">
        <v>967</v>
      </c>
      <c r="B20">
        <f>1/24*24*3+24/24*2</f>
        <v>5</v>
      </c>
    </row>
    <row r="21" spans="1:2" x14ac:dyDescent="0.25">
      <c r="A21" t="s">
        <v>969</v>
      </c>
      <c r="B21">
        <f>1/24*24*3+24/24*2</f>
        <v>5</v>
      </c>
    </row>
    <row r="22" spans="1:2" x14ac:dyDescent="0.25">
      <c r="A22" t="s">
        <v>971</v>
      </c>
      <c r="B22">
        <f>1/24*24*3+24/24*1</f>
        <v>4</v>
      </c>
    </row>
    <row r="23" spans="1:2" x14ac:dyDescent="0.25">
      <c r="A23" t="s">
        <v>960</v>
      </c>
      <c r="B23">
        <v>44</v>
      </c>
    </row>
    <row r="24" spans="1:2" x14ac:dyDescent="0.25">
      <c r="A24" t="s">
        <v>962</v>
      </c>
      <c r="B24">
        <v>44</v>
      </c>
    </row>
    <row r="25" spans="1:2" x14ac:dyDescent="0.25">
      <c r="A25" t="s">
        <v>964</v>
      </c>
      <c r="B25">
        <v>44</v>
      </c>
    </row>
    <row r="26" spans="1:2" x14ac:dyDescent="0.25">
      <c r="A26" t="s">
        <v>966</v>
      </c>
      <c r="B26">
        <v>44</v>
      </c>
    </row>
    <row r="27" spans="1:2" x14ac:dyDescent="0.25">
      <c r="A27" t="s">
        <v>968</v>
      </c>
      <c r="B27">
        <v>44</v>
      </c>
    </row>
    <row r="28" spans="1:2" x14ac:dyDescent="0.25">
      <c r="A28" t="s">
        <v>970</v>
      </c>
      <c r="B28">
        <v>44</v>
      </c>
    </row>
    <row r="29" spans="1:2" x14ac:dyDescent="0.25">
      <c r="A29" t="s">
        <v>972</v>
      </c>
      <c r="B29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7"/>
  <sheetViews>
    <sheetView topLeftCell="A64" workbookViewId="0">
      <selection activeCell="F60" sqref="F60"/>
    </sheetView>
  </sheetViews>
  <sheetFormatPr defaultColWidth="11.42578125" defaultRowHeight="15" x14ac:dyDescent="0.25"/>
  <cols>
    <col min="1" max="1" width="13.28515625" customWidth="1"/>
    <col min="2" max="2" width="21.42578125" bestFit="1" customWidth="1"/>
    <col min="4" max="5" width="21.42578125" bestFit="1" customWidth="1"/>
    <col min="6" max="6" width="15.7109375" bestFit="1" customWidth="1"/>
    <col min="7" max="8" width="13.7109375" customWidth="1"/>
    <col min="10" max="10" width="12" customWidth="1"/>
    <col min="11" max="11" width="44.5703125" customWidth="1"/>
    <col min="12" max="12" width="18.140625" bestFit="1" customWidth="1"/>
    <col min="13" max="13" width="80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72</v>
      </c>
      <c r="L1" t="s">
        <v>73</v>
      </c>
      <c r="M1" t="s">
        <v>8</v>
      </c>
    </row>
    <row r="2" spans="1:13" x14ac:dyDescent="0.25">
      <c r="A2" s="7" t="s">
        <v>16</v>
      </c>
      <c r="B2" s="8">
        <v>41425.588194444441</v>
      </c>
      <c r="C2" s="7" t="s">
        <v>15</v>
      </c>
      <c r="D2" s="8">
        <v>41431.4375</v>
      </c>
      <c r="E2" s="8">
        <v>41428.4375</v>
      </c>
      <c r="F2" s="8">
        <v>41428.995138888888</v>
      </c>
      <c r="G2" s="1"/>
      <c r="H2" s="1"/>
    </row>
    <row r="3" spans="1:13" x14ac:dyDescent="0.25">
      <c r="A3" s="7" t="s">
        <v>17</v>
      </c>
      <c r="B3" s="8">
        <v>41425.626388888886</v>
      </c>
      <c r="C3" s="7" t="s">
        <v>15</v>
      </c>
      <c r="D3" s="8">
        <v>41431.4375</v>
      </c>
      <c r="E3" s="8">
        <v>41428.4375</v>
      </c>
      <c r="F3" s="8">
        <v>41428.525000000001</v>
      </c>
      <c r="G3" s="1"/>
    </row>
    <row r="4" spans="1:13" x14ac:dyDescent="0.25">
      <c r="A4" s="7" t="s">
        <v>18</v>
      </c>
      <c r="B4" s="8">
        <v>41426.559027777781</v>
      </c>
      <c r="C4" s="7" t="s">
        <v>15</v>
      </c>
      <c r="D4" s="8">
        <v>41431.458333333336</v>
      </c>
      <c r="E4" s="8">
        <v>41428.458333333336</v>
      </c>
      <c r="F4" s="8">
        <v>41428.576388888891</v>
      </c>
    </row>
    <row r="5" spans="1:13" x14ac:dyDescent="0.25">
      <c r="A5" s="7" t="s">
        <v>38</v>
      </c>
      <c r="B5" s="8">
        <v>41431.333333333336</v>
      </c>
      <c r="C5" s="7" t="s">
        <v>15</v>
      </c>
      <c r="D5" s="8">
        <v>41584.361111111109</v>
      </c>
      <c r="E5" s="8">
        <v>41431.361111111109</v>
      </c>
      <c r="F5" s="8">
        <v>41431.700694444444</v>
      </c>
    </row>
    <row r="6" spans="1:13" x14ac:dyDescent="0.25">
      <c r="A6" s="7" t="s">
        <v>41</v>
      </c>
      <c r="B6" s="8">
        <v>41431.416666666664</v>
      </c>
      <c r="C6" s="7" t="s">
        <v>15</v>
      </c>
      <c r="D6" s="8">
        <v>41584.479166666664</v>
      </c>
      <c r="E6" s="8">
        <v>41431.486111111109</v>
      </c>
      <c r="F6" s="8">
        <v>41553.446527777778</v>
      </c>
      <c r="K6" s="1">
        <v>41584.395833333336</v>
      </c>
      <c r="M6" t="s">
        <v>74</v>
      </c>
    </row>
    <row r="7" spans="1:13" x14ac:dyDescent="0.25">
      <c r="A7" s="7" t="s">
        <v>48</v>
      </c>
      <c r="B7" s="8">
        <v>41553.333333333336</v>
      </c>
      <c r="C7" s="7" t="s">
        <v>15</v>
      </c>
      <c r="D7" s="8" t="s">
        <v>50</v>
      </c>
      <c r="E7" s="8">
        <v>41553.354166666664</v>
      </c>
      <c r="F7" s="8">
        <v>41584.441666666666</v>
      </c>
    </row>
    <row r="8" spans="1:13" x14ac:dyDescent="0.25">
      <c r="A8" s="7" t="s">
        <v>54</v>
      </c>
      <c r="B8" s="8">
        <v>41553.458333333336</v>
      </c>
      <c r="C8" s="7" t="s">
        <v>15</v>
      </c>
      <c r="D8" s="8" t="s">
        <v>49</v>
      </c>
      <c r="E8" s="8">
        <v>41553.479166666664</v>
      </c>
      <c r="F8" s="8">
        <v>41584.486111111109</v>
      </c>
    </row>
    <row r="9" spans="1:13" x14ac:dyDescent="0.25">
      <c r="A9" s="7" t="s">
        <v>62</v>
      </c>
      <c r="B9" s="8">
        <v>41553.458333333336</v>
      </c>
      <c r="C9" s="7" t="s">
        <v>15</v>
      </c>
      <c r="D9" s="8" t="s">
        <v>64</v>
      </c>
      <c r="E9" s="8">
        <v>41553.5</v>
      </c>
      <c r="F9" s="8">
        <v>41553.745833333334</v>
      </c>
    </row>
    <row r="10" spans="1:13" x14ac:dyDescent="0.25">
      <c r="A10" s="7" t="s">
        <v>63</v>
      </c>
      <c r="B10" s="8">
        <v>41553.458333333336</v>
      </c>
      <c r="C10" s="7" t="s">
        <v>15</v>
      </c>
      <c r="D10" s="8" t="s">
        <v>64</v>
      </c>
      <c r="E10" s="8">
        <v>41553.5</v>
      </c>
      <c r="F10" s="8">
        <v>41553.777777777781</v>
      </c>
    </row>
    <row r="11" spans="1:13" x14ac:dyDescent="0.25">
      <c r="A11" s="7" t="s">
        <v>82</v>
      </c>
      <c r="B11" s="8">
        <v>41584.431944444441</v>
      </c>
      <c r="C11" s="7" t="s">
        <v>15</v>
      </c>
      <c r="D11" s="8" t="s">
        <v>81</v>
      </c>
      <c r="E11" s="8">
        <v>41584.604166666664</v>
      </c>
      <c r="F11" s="8">
        <v>41584.662499999999</v>
      </c>
    </row>
    <row r="12" spans="1:13" x14ac:dyDescent="0.25">
      <c r="A12" s="7" t="s">
        <v>94</v>
      </c>
      <c r="B12" s="7" t="s">
        <v>91</v>
      </c>
      <c r="C12" s="7" t="s">
        <v>15</v>
      </c>
      <c r="D12" s="7" t="s">
        <v>92</v>
      </c>
      <c r="E12" s="7" t="s">
        <v>93</v>
      </c>
      <c r="F12" s="7" t="s">
        <v>110</v>
      </c>
      <c r="M12" t="s">
        <v>112</v>
      </c>
    </row>
    <row r="13" spans="1:13" x14ac:dyDescent="0.25">
      <c r="A13" s="7" t="s">
        <v>95</v>
      </c>
      <c r="B13" s="7" t="s">
        <v>91</v>
      </c>
      <c r="C13" s="7" t="s">
        <v>15</v>
      </c>
      <c r="D13" s="7" t="s">
        <v>92</v>
      </c>
      <c r="E13" s="7" t="s">
        <v>93</v>
      </c>
      <c r="F13" s="7" t="s">
        <v>150</v>
      </c>
      <c r="G13" t="s">
        <v>111</v>
      </c>
      <c r="H13" t="s">
        <v>129</v>
      </c>
    </row>
    <row r="14" spans="1:13" x14ac:dyDescent="0.25">
      <c r="A14" s="7" t="s">
        <v>96</v>
      </c>
      <c r="B14" s="7" t="s">
        <v>91</v>
      </c>
      <c r="C14" s="7" t="s">
        <v>15</v>
      </c>
      <c r="D14" s="7" t="s">
        <v>92</v>
      </c>
      <c r="E14" s="7" t="s">
        <v>93</v>
      </c>
      <c r="F14" s="7" t="s">
        <v>108</v>
      </c>
    </row>
    <row r="15" spans="1:13" x14ac:dyDescent="0.25">
      <c r="A15" s="7" t="s">
        <v>120</v>
      </c>
      <c r="B15" s="7" t="s">
        <v>117</v>
      </c>
      <c r="C15" s="7" t="s">
        <v>15</v>
      </c>
      <c r="D15" s="7" t="s">
        <v>118</v>
      </c>
      <c r="E15" s="13" t="s">
        <v>119</v>
      </c>
      <c r="F15" s="7" t="s">
        <v>125</v>
      </c>
    </row>
    <row r="16" spans="1:13" x14ac:dyDescent="0.25">
      <c r="A16" s="7" t="s">
        <v>122</v>
      </c>
      <c r="B16" s="7" t="s">
        <v>117</v>
      </c>
      <c r="C16" s="7" t="s">
        <v>15</v>
      </c>
      <c r="D16" s="7" t="s">
        <v>123</v>
      </c>
      <c r="E16" s="13" t="s">
        <v>124</v>
      </c>
      <c r="F16" s="7" t="s">
        <v>130</v>
      </c>
    </row>
    <row r="17" spans="1:13" x14ac:dyDescent="0.25">
      <c r="A17" s="7" t="s">
        <v>128</v>
      </c>
      <c r="B17" s="7" t="s">
        <v>117</v>
      </c>
      <c r="C17" s="7" t="s">
        <v>15</v>
      </c>
      <c r="D17" s="7" t="s">
        <v>126</v>
      </c>
      <c r="E17" s="13" t="s">
        <v>127</v>
      </c>
      <c r="F17" s="7" t="s">
        <v>131</v>
      </c>
    </row>
    <row r="18" spans="1:13" x14ac:dyDescent="0.25">
      <c r="A18" s="7" t="s">
        <v>133</v>
      </c>
      <c r="B18" s="7" t="s">
        <v>134</v>
      </c>
      <c r="C18" s="7" t="s">
        <v>15</v>
      </c>
      <c r="D18" s="7" t="s">
        <v>135</v>
      </c>
      <c r="E18" s="13" t="s">
        <v>143</v>
      </c>
      <c r="F18" s="7" t="s">
        <v>156</v>
      </c>
    </row>
    <row r="19" spans="1:13" x14ac:dyDescent="0.25">
      <c r="A19" s="3" t="s">
        <v>139</v>
      </c>
      <c r="B19" s="3" t="s">
        <v>136</v>
      </c>
      <c r="C19" s="3" t="s">
        <v>15</v>
      </c>
      <c r="D19" s="3" t="s">
        <v>137</v>
      </c>
      <c r="E19" s="14" t="s">
        <v>142</v>
      </c>
      <c r="F19" s="3" t="s">
        <v>221</v>
      </c>
      <c r="M19" t="s">
        <v>302</v>
      </c>
    </row>
    <row r="20" spans="1:13" x14ac:dyDescent="0.25">
      <c r="A20" s="7" t="s">
        <v>138</v>
      </c>
      <c r="B20" s="7" t="s">
        <v>136</v>
      </c>
      <c r="C20" s="7" t="s">
        <v>15</v>
      </c>
      <c r="D20" s="7" t="s">
        <v>140</v>
      </c>
      <c r="E20" s="13" t="s">
        <v>141</v>
      </c>
      <c r="F20" s="7" t="s">
        <v>182</v>
      </c>
    </row>
    <row r="21" spans="1:13" x14ac:dyDescent="0.25">
      <c r="A21" s="7" t="s">
        <v>172</v>
      </c>
      <c r="B21" s="7" t="s">
        <v>173</v>
      </c>
      <c r="C21" s="7" t="s">
        <v>15</v>
      </c>
      <c r="D21" s="7" t="s">
        <v>174</v>
      </c>
      <c r="E21" s="13" t="s">
        <v>175</v>
      </c>
      <c r="F21" s="7" t="s">
        <v>303</v>
      </c>
    </row>
    <row r="22" spans="1:13" x14ac:dyDescent="0.25">
      <c r="A22" s="7" t="s">
        <v>176</v>
      </c>
      <c r="B22" s="7" t="s">
        <v>173</v>
      </c>
      <c r="C22" s="7" t="s">
        <v>15</v>
      </c>
      <c r="D22" s="7" t="s">
        <v>174</v>
      </c>
      <c r="E22" s="13" t="s">
        <v>175</v>
      </c>
      <c r="F22" s="7" t="s">
        <v>183</v>
      </c>
    </row>
    <row r="23" spans="1:13" x14ac:dyDescent="0.25">
      <c r="A23" s="7" t="s">
        <v>195</v>
      </c>
      <c r="B23" s="7" t="s">
        <v>193</v>
      </c>
      <c r="C23" s="7" t="s">
        <v>15</v>
      </c>
      <c r="D23" s="7" t="s">
        <v>194</v>
      </c>
      <c r="E23" s="13" t="s">
        <v>196</v>
      </c>
      <c r="F23" s="7" t="s">
        <v>202</v>
      </c>
    </row>
    <row r="24" spans="1:13" x14ac:dyDescent="0.25">
      <c r="A24" s="7" t="s">
        <v>231</v>
      </c>
      <c r="B24" s="7" t="s">
        <v>233</v>
      </c>
      <c r="C24" s="7" t="s">
        <v>15</v>
      </c>
      <c r="D24" s="7" t="s">
        <v>234</v>
      </c>
      <c r="E24" s="13" t="s">
        <v>232</v>
      </c>
      <c r="F24" s="7" t="s">
        <v>239</v>
      </c>
    </row>
    <row r="25" spans="1:13" x14ac:dyDescent="0.25">
      <c r="A25" s="7" t="s">
        <v>235</v>
      </c>
      <c r="B25" s="7" t="s">
        <v>233</v>
      </c>
      <c r="C25" s="7" t="s">
        <v>15</v>
      </c>
      <c r="D25" s="7" t="s">
        <v>234</v>
      </c>
      <c r="E25" s="13" t="s">
        <v>232</v>
      </c>
      <c r="F25" s="7" t="s">
        <v>244</v>
      </c>
    </row>
    <row r="26" spans="1:13" x14ac:dyDescent="0.25">
      <c r="A26" s="7" t="s">
        <v>236</v>
      </c>
      <c r="B26" s="7" t="s">
        <v>233</v>
      </c>
      <c r="C26" s="7" t="s">
        <v>15</v>
      </c>
      <c r="D26" s="7" t="s">
        <v>234</v>
      </c>
      <c r="E26" s="13" t="s">
        <v>232</v>
      </c>
      <c r="F26" s="7" t="s">
        <v>245</v>
      </c>
    </row>
    <row r="27" spans="1:13" x14ac:dyDescent="0.25">
      <c r="A27" s="7" t="s">
        <v>237</v>
      </c>
      <c r="B27" s="7" t="s">
        <v>233</v>
      </c>
      <c r="C27" s="7" t="s">
        <v>15</v>
      </c>
      <c r="D27" s="7" t="s">
        <v>234</v>
      </c>
      <c r="E27" s="13" t="s">
        <v>232</v>
      </c>
      <c r="F27" s="7" t="s">
        <v>243</v>
      </c>
    </row>
    <row r="28" spans="1:13" x14ac:dyDescent="0.25">
      <c r="A28" s="7" t="s">
        <v>238</v>
      </c>
      <c r="B28" s="7" t="s">
        <v>233</v>
      </c>
      <c r="C28" s="7" t="s">
        <v>15</v>
      </c>
      <c r="D28" s="7" t="s">
        <v>234</v>
      </c>
      <c r="E28" s="13" t="s">
        <v>232</v>
      </c>
      <c r="F28" s="7" t="s">
        <v>246</v>
      </c>
    </row>
    <row r="29" spans="1:13" x14ac:dyDescent="0.25">
      <c r="A29" s="7" t="s">
        <v>247</v>
      </c>
      <c r="B29" s="7" t="s">
        <v>248</v>
      </c>
      <c r="C29" s="7" t="s">
        <v>15</v>
      </c>
      <c r="D29" s="7" t="s">
        <v>249</v>
      </c>
      <c r="E29" s="13" t="s">
        <v>250</v>
      </c>
      <c r="F29" s="7" t="s">
        <v>264</v>
      </c>
    </row>
    <row r="30" spans="1:13" x14ac:dyDescent="0.25">
      <c r="A30" s="7" t="s">
        <v>251</v>
      </c>
      <c r="B30" s="7" t="s">
        <v>248</v>
      </c>
      <c r="C30" s="7" t="s">
        <v>15</v>
      </c>
      <c r="D30" s="7" t="s">
        <v>249</v>
      </c>
      <c r="E30" s="13" t="s">
        <v>250</v>
      </c>
      <c r="F30" s="7" t="s">
        <v>269</v>
      </c>
    </row>
    <row r="31" spans="1:13" x14ac:dyDescent="0.25">
      <c r="A31" s="7" t="s">
        <v>272</v>
      </c>
      <c r="B31" s="7" t="s">
        <v>215</v>
      </c>
      <c r="C31" s="7" t="s">
        <v>15</v>
      </c>
      <c r="D31" s="7" t="s">
        <v>271</v>
      </c>
      <c r="E31" s="13" t="s">
        <v>215</v>
      </c>
      <c r="F31" s="7" t="s">
        <v>280</v>
      </c>
    </row>
    <row r="32" spans="1:13" x14ac:dyDescent="0.25">
      <c r="A32" s="7" t="s">
        <v>275</v>
      </c>
      <c r="B32" s="7" t="s">
        <v>276</v>
      </c>
      <c r="C32" s="7" t="s">
        <v>15</v>
      </c>
      <c r="D32" s="8">
        <v>41281.395833333336</v>
      </c>
      <c r="E32" s="13" t="s">
        <v>277</v>
      </c>
      <c r="F32" s="7" t="s">
        <v>291</v>
      </c>
    </row>
    <row r="33" spans="1:6" x14ac:dyDescent="0.25">
      <c r="A33" s="7" t="s">
        <v>278</v>
      </c>
      <c r="B33" s="7" t="s">
        <v>276</v>
      </c>
      <c r="C33" s="7" t="s">
        <v>15</v>
      </c>
      <c r="D33" s="8">
        <v>41281.395833333336</v>
      </c>
      <c r="E33" s="13" t="s">
        <v>277</v>
      </c>
      <c r="F33" s="7" t="s">
        <v>290</v>
      </c>
    </row>
    <row r="34" spans="1:6" x14ac:dyDescent="0.25">
      <c r="A34" s="7" t="s">
        <v>279</v>
      </c>
      <c r="B34" s="7" t="s">
        <v>276</v>
      </c>
      <c r="C34" s="7" t="s">
        <v>15</v>
      </c>
      <c r="D34" s="8">
        <v>41281.395833333336</v>
      </c>
      <c r="E34" s="13" t="s">
        <v>277</v>
      </c>
      <c r="F34" s="7" t="s">
        <v>289</v>
      </c>
    </row>
    <row r="35" spans="1:6" x14ac:dyDescent="0.25">
      <c r="A35" s="7" t="s">
        <v>281</v>
      </c>
      <c r="B35" s="7" t="s">
        <v>276</v>
      </c>
      <c r="C35" s="7" t="s">
        <v>15</v>
      </c>
      <c r="D35" s="8">
        <v>41281.395833333336</v>
      </c>
      <c r="E35" s="13" t="s">
        <v>277</v>
      </c>
      <c r="F35" s="7" t="s">
        <v>288</v>
      </c>
    </row>
    <row r="36" spans="1:6" x14ac:dyDescent="0.25">
      <c r="A36" s="7" t="s">
        <v>282</v>
      </c>
      <c r="B36" s="7" t="s">
        <v>276</v>
      </c>
      <c r="C36" s="7" t="s">
        <v>15</v>
      </c>
      <c r="D36" s="8">
        <v>41281.395833333336</v>
      </c>
      <c r="E36" s="13" t="s">
        <v>277</v>
      </c>
      <c r="F36" s="7" t="s">
        <v>296</v>
      </c>
    </row>
    <row r="37" spans="1:6" x14ac:dyDescent="0.25">
      <c r="A37" s="7" t="s">
        <v>283</v>
      </c>
      <c r="B37" s="7" t="s">
        <v>276</v>
      </c>
      <c r="C37" s="7" t="s">
        <v>15</v>
      </c>
      <c r="D37" s="8">
        <v>41281.479166666664</v>
      </c>
      <c r="E37" s="13" t="s">
        <v>284</v>
      </c>
      <c r="F37" s="7" t="s">
        <v>305</v>
      </c>
    </row>
    <row r="38" spans="1:6" x14ac:dyDescent="0.25">
      <c r="A38" s="7" t="s">
        <v>298</v>
      </c>
      <c r="B38" s="7" t="s">
        <v>299</v>
      </c>
      <c r="C38" s="7" t="s">
        <v>15</v>
      </c>
      <c r="D38" s="8">
        <v>41312.625</v>
      </c>
      <c r="E38" s="13" t="s">
        <v>295</v>
      </c>
      <c r="F38" s="7" t="s">
        <v>306</v>
      </c>
    </row>
    <row r="39" spans="1:6" x14ac:dyDescent="0.25">
      <c r="A39" s="7" t="s">
        <v>300</v>
      </c>
      <c r="B39" s="7" t="s">
        <v>299</v>
      </c>
      <c r="C39" s="7" t="s">
        <v>15</v>
      </c>
      <c r="D39" s="8">
        <v>41312.625</v>
      </c>
      <c r="E39" s="13" t="s">
        <v>295</v>
      </c>
      <c r="F39" s="7" t="s">
        <v>307</v>
      </c>
    </row>
    <row r="40" spans="1:6" x14ac:dyDescent="0.25">
      <c r="A40" s="7" t="s">
        <v>328</v>
      </c>
      <c r="B40" s="8">
        <v>41312.333333333336</v>
      </c>
      <c r="C40" s="7" t="s">
        <v>10</v>
      </c>
      <c r="D40" s="8">
        <v>41401.375</v>
      </c>
      <c r="E40" s="13">
        <v>41312.375</v>
      </c>
      <c r="F40" s="8">
        <v>41401.074999999997</v>
      </c>
    </row>
    <row r="41" spans="1:6" x14ac:dyDescent="0.25">
      <c r="A41" s="7" t="s">
        <v>345</v>
      </c>
      <c r="B41" s="8">
        <v>41493.333333333336</v>
      </c>
      <c r="C41" s="7" t="s">
        <v>15</v>
      </c>
      <c r="D41" s="8" t="s">
        <v>343</v>
      </c>
      <c r="E41" s="13">
        <v>41493.583333333336</v>
      </c>
      <c r="F41" s="8">
        <v>41524.374305555553</v>
      </c>
    </row>
    <row r="42" spans="1:6" x14ac:dyDescent="0.25">
      <c r="A42" s="7" t="s">
        <v>347</v>
      </c>
      <c r="B42" s="8">
        <v>41493.416666666664</v>
      </c>
      <c r="C42" s="7" t="s">
        <v>15</v>
      </c>
      <c r="D42" s="8">
        <v>41585.625</v>
      </c>
      <c r="E42" s="13">
        <v>41493.625</v>
      </c>
      <c r="F42" s="8">
        <v>41524.744444444441</v>
      </c>
    </row>
    <row r="43" spans="1:6" x14ac:dyDescent="0.25">
      <c r="A43" s="7" t="s">
        <v>348</v>
      </c>
      <c r="B43" s="8">
        <v>41493.416666666664</v>
      </c>
      <c r="C43" s="7" t="s">
        <v>15</v>
      </c>
      <c r="D43" s="8">
        <v>41585.708333333336</v>
      </c>
      <c r="E43" s="13" t="s">
        <v>349</v>
      </c>
      <c r="F43" s="8">
        <v>41524.648611111108</v>
      </c>
    </row>
    <row r="44" spans="1:6" x14ac:dyDescent="0.25">
      <c r="A44" s="7" t="s">
        <v>350</v>
      </c>
      <c r="B44" s="8">
        <v>41554.333333333336</v>
      </c>
      <c r="C44" s="7" t="s">
        <v>15</v>
      </c>
      <c r="D44" s="8" t="s">
        <v>351</v>
      </c>
      <c r="E44" s="13">
        <v>41554.458333333336</v>
      </c>
      <c r="F44" s="8">
        <v>41554.75</v>
      </c>
    </row>
    <row r="45" spans="1:6" x14ac:dyDescent="0.25">
      <c r="A45" s="7" t="s">
        <v>353</v>
      </c>
      <c r="B45" s="8">
        <v>41554.333333333336</v>
      </c>
      <c r="C45" s="7" t="s">
        <v>15</v>
      </c>
      <c r="D45" s="8" t="s">
        <v>354</v>
      </c>
      <c r="E45" s="13">
        <v>41554.479166666664</v>
      </c>
      <c r="F45" s="8">
        <v>41554.78125</v>
      </c>
    </row>
    <row r="46" spans="1:6" x14ac:dyDescent="0.25">
      <c r="A46" s="7" t="s">
        <v>352</v>
      </c>
      <c r="B46" s="8">
        <v>41554.333333333336</v>
      </c>
      <c r="C46" s="7" t="s">
        <v>15</v>
      </c>
      <c r="D46" s="8" t="s">
        <v>354</v>
      </c>
      <c r="E46" s="13">
        <v>41554.479166666664</v>
      </c>
      <c r="F46" s="8">
        <v>41554.788888888892</v>
      </c>
    </row>
    <row r="47" spans="1:6" x14ac:dyDescent="0.25">
      <c r="A47" s="7" t="s">
        <v>355</v>
      </c>
      <c r="B47" s="8">
        <v>41554.333333333336</v>
      </c>
      <c r="C47" s="7" t="s">
        <v>15</v>
      </c>
      <c r="D47" s="8" t="s">
        <v>354</v>
      </c>
      <c r="E47" s="13">
        <v>41554.479166666664</v>
      </c>
      <c r="F47" s="8">
        <v>41585.430555555555</v>
      </c>
    </row>
    <row r="48" spans="1:6" x14ac:dyDescent="0.25">
      <c r="A48" s="7" t="s">
        <v>356</v>
      </c>
      <c r="B48" s="8">
        <v>41554.333333333336</v>
      </c>
      <c r="C48" s="7" t="s">
        <v>15</v>
      </c>
      <c r="D48" s="8" t="s">
        <v>354</v>
      </c>
      <c r="E48" s="13">
        <v>41554.479166666664</v>
      </c>
      <c r="F48" s="8">
        <v>41585.4375</v>
      </c>
    </row>
    <row r="49" spans="1:6" x14ac:dyDescent="0.25">
      <c r="A49" s="7" t="s">
        <v>357</v>
      </c>
      <c r="B49" s="8">
        <v>41554.333333333336</v>
      </c>
      <c r="C49" s="7" t="s">
        <v>15</v>
      </c>
      <c r="D49" s="8" t="s">
        <v>354</v>
      </c>
      <c r="E49" s="13">
        <v>41554.479166666664</v>
      </c>
      <c r="F49" s="8">
        <v>41585.481944444444</v>
      </c>
    </row>
    <row r="50" spans="1:6" x14ac:dyDescent="0.25">
      <c r="A50" s="7" t="s">
        <v>358</v>
      </c>
      <c r="B50" s="8">
        <v>41554.333333333336</v>
      </c>
      <c r="C50" s="7" t="s">
        <v>15</v>
      </c>
      <c r="D50" s="8" t="s">
        <v>354</v>
      </c>
      <c r="E50" s="13">
        <v>41554.479166666664</v>
      </c>
      <c r="F50" s="8">
        <v>41615.465277777781</v>
      </c>
    </row>
    <row r="51" spans="1:6" x14ac:dyDescent="0.25">
      <c r="A51" s="7" t="s">
        <v>364</v>
      </c>
      <c r="B51" s="8">
        <v>41585.333333333336</v>
      </c>
      <c r="C51" s="7" t="s">
        <v>15</v>
      </c>
      <c r="D51" s="8" t="s">
        <v>365</v>
      </c>
      <c r="E51" s="13" t="s">
        <v>366</v>
      </c>
      <c r="F51" s="8">
        <v>41615.452777777777</v>
      </c>
    </row>
    <row r="52" spans="1:6" x14ac:dyDescent="0.25">
      <c r="A52" s="7" t="s">
        <v>367</v>
      </c>
      <c r="B52" s="8">
        <v>41585.333333333336</v>
      </c>
      <c r="C52" s="7" t="s">
        <v>15</v>
      </c>
      <c r="D52" s="8" t="s">
        <v>365</v>
      </c>
      <c r="E52" s="13" t="s">
        <v>366</v>
      </c>
      <c r="F52" s="8">
        <v>41615.579861111109</v>
      </c>
    </row>
    <row r="53" spans="1:6" x14ac:dyDescent="0.25">
      <c r="A53" s="7" t="s">
        <v>368</v>
      </c>
      <c r="B53" s="8">
        <v>41585.333333333336</v>
      </c>
      <c r="C53" s="7" t="s">
        <v>15</v>
      </c>
      <c r="D53" s="8" t="s">
        <v>365</v>
      </c>
      <c r="E53" s="13" t="s">
        <v>366</v>
      </c>
      <c r="F53" s="8">
        <v>41615.595833333333</v>
      </c>
    </row>
    <row r="54" spans="1:6" x14ac:dyDescent="0.25">
      <c r="A54" s="7" t="s">
        <v>369</v>
      </c>
      <c r="B54" s="8">
        <v>41585.333333333336</v>
      </c>
      <c r="C54" s="7" t="s">
        <v>15</v>
      </c>
      <c r="D54" s="8" t="s">
        <v>370</v>
      </c>
      <c r="E54" s="13" t="s">
        <v>371</v>
      </c>
      <c r="F54" s="7" t="s">
        <v>384</v>
      </c>
    </row>
    <row r="55" spans="1:6" x14ac:dyDescent="0.25">
      <c r="A55" s="7" t="s">
        <v>372</v>
      </c>
      <c r="B55" s="8">
        <v>41585.333333333336</v>
      </c>
      <c r="C55" s="7" t="s">
        <v>15</v>
      </c>
      <c r="D55" s="8" t="s">
        <v>370</v>
      </c>
      <c r="E55" s="13" t="s">
        <v>371</v>
      </c>
      <c r="F55" s="7" t="s">
        <v>385</v>
      </c>
    </row>
    <row r="56" spans="1:6" x14ac:dyDescent="0.25">
      <c r="A56" s="3" t="s">
        <v>376</v>
      </c>
      <c r="B56" s="4">
        <v>41585.333333333336</v>
      </c>
      <c r="C56" s="3" t="s">
        <v>15</v>
      </c>
      <c r="D56" s="4" t="s">
        <v>375</v>
      </c>
      <c r="E56" s="14">
        <v>41615.333333333336</v>
      </c>
      <c r="F56" s="3" t="s">
        <v>519</v>
      </c>
    </row>
    <row r="57" spans="1:6" x14ac:dyDescent="0.25">
      <c r="A57" s="7" t="s">
        <v>386</v>
      </c>
      <c r="B57" s="8" t="s">
        <v>387</v>
      </c>
      <c r="C57" s="7" t="s">
        <v>15</v>
      </c>
      <c r="D57" s="8" t="s">
        <v>388</v>
      </c>
      <c r="E57" s="13" t="s">
        <v>387</v>
      </c>
      <c r="F57" s="7" t="s">
        <v>520</v>
      </c>
    </row>
    <row r="58" spans="1:6" x14ac:dyDescent="0.25">
      <c r="A58" s="7" t="s">
        <v>427</v>
      </c>
      <c r="B58" s="8" t="s">
        <v>424</v>
      </c>
      <c r="C58" s="7" t="s">
        <v>425</v>
      </c>
      <c r="D58" s="8" t="s">
        <v>426</v>
      </c>
      <c r="E58" s="13" t="s">
        <v>424</v>
      </c>
      <c r="F58" s="7" t="s">
        <v>521</v>
      </c>
    </row>
    <row r="59" spans="1:6" x14ac:dyDescent="0.25">
      <c r="A59" s="3" t="s">
        <v>434</v>
      </c>
      <c r="B59" s="4" t="s">
        <v>429</v>
      </c>
      <c r="C59" s="3" t="s">
        <v>15</v>
      </c>
      <c r="D59" s="4" t="s">
        <v>436</v>
      </c>
      <c r="E59" s="14" t="s">
        <v>435</v>
      </c>
      <c r="F59" s="3" t="s">
        <v>522</v>
      </c>
    </row>
    <row r="60" spans="1:6" x14ac:dyDescent="0.25">
      <c r="A60" s="7" t="s">
        <v>485</v>
      </c>
      <c r="B60" s="8">
        <v>41402.333333333336</v>
      </c>
      <c r="C60" s="7" t="s">
        <v>15</v>
      </c>
      <c r="D60" s="8">
        <v>41525.333333333336</v>
      </c>
      <c r="E60" s="13">
        <v>41433.333333333336</v>
      </c>
      <c r="F60" s="8">
        <v>41433.614583333336</v>
      </c>
    </row>
    <row r="61" spans="1:6" x14ac:dyDescent="0.25">
      <c r="A61" s="7" t="s">
        <v>487</v>
      </c>
      <c r="B61" s="8">
        <v>41433.333333333336</v>
      </c>
      <c r="C61" s="7" t="s">
        <v>15</v>
      </c>
      <c r="D61" s="8">
        <v>41525.625</v>
      </c>
      <c r="E61" s="13">
        <v>41433.625</v>
      </c>
      <c r="F61" s="8">
        <v>41463.40347222222</v>
      </c>
    </row>
    <row r="62" spans="1:6" x14ac:dyDescent="0.25">
      <c r="A62" s="7" t="s">
        <v>488</v>
      </c>
      <c r="B62" s="8">
        <v>41463.333333333336</v>
      </c>
      <c r="C62" s="7" t="s">
        <v>15</v>
      </c>
      <c r="D62" s="8">
        <v>41616.458333333336</v>
      </c>
      <c r="E62" s="13">
        <v>41463.458333333336</v>
      </c>
      <c r="F62" s="8">
        <v>41463.479166666664</v>
      </c>
    </row>
    <row r="63" spans="1:6" x14ac:dyDescent="0.25">
      <c r="A63" s="7" t="s">
        <v>489</v>
      </c>
      <c r="B63" s="8">
        <v>41463.333333333336</v>
      </c>
      <c r="C63" s="7" t="s">
        <v>15</v>
      </c>
      <c r="D63" s="8">
        <v>41616.458333333336</v>
      </c>
      <c r="E63" s="13">
        <v>41463.458333333336</v>
      </c>
      <c r="F63" s="8">
        <v>41463.503472222219</v>
      </c>
    </row>
    <row r="64" spans="1:6" x14ac:dyDescent="0.25">
      <c r="A64" s="7" t="s">
        <v>490</v>
      </c>
      <c r="B64" s="8">
        <v>41463.333333333336</v>
      </c>
      <c r="C64" s="7" t="s">
        <v>15</v>
      </c>
      <c r="D64" s="8">
        <v>41616.458333333336</v>
      </c>
      <c r="E64" s="13">
        <v>41463.458333333336</v>
      </c>
      <c r="F64" s="8">
        <v>41463.746527777781</v>
      </c>
    </row>
    <row r="65" spans="1:13" x14ac:dyDescent="0.25">
      <c r="A65" s="7" t="s">
        <v>491</v>
      </c>
      <c r="B65" s="8">
        <v>41463.333333333336</v>
      </c>
      <c r="C65" s="7" t="s">
        <v>15</v>
      </c>
      <c r="D65" s="8">
        <v>41616.458333333336</v>
      </c>
      <c r="E65" s="13">
        <v>41463.458333333336</v>
      </c>
      <c r="F65" s="8">
        <v>41463.76666666667</v>
      </c>
    </row>
    <row r="66" spans="1:13" x14ac:dyDescent="0.25">
      <c r="A66" t="s">
        <v>493</v>
      </c>
      <c r="B66" s="1">
        <v>41494.333333333336</v>
      </c>
      <c r="C66" t="s">
        <v>15</v>
      </c>
      <c r="D66" s="1" t="s">
        <v>494</v>
      </c>
      <c r="E66" s="12">
        <v>41494.458333333336</v>
      </c>
    </row>
    <row r="67" spans="1:13" x14ac:dyDescent="0.25">
      <c r="A67" t="s">
        <v>502</v>
      </c>
      <c r="B67" s="1">
        <v>41525.333333333336</v>
      </c>
      <c r="C67" t="s">
        <v>15</v>
      </c>
      <c r="D67" s="1" t="s">
        <v>501</v>
      </c>
      <c r="E67" s="12">
        <v>41494.458333333336</v>
      </c>
    </row>
    <row r="68" spans="1:13" x14ac:dyDescent="0.25">
      <c r="A68" t="s">
        <v>543</v>
      </c>
      <c r="B68" s="1" t="s">
        <v>544</v>
      </c>
      <c r="C68" t="s">
        <v>15</v>
      </c>
      <c r="D68" s="1" t="s">
        <v>540</v>
      </c>
      <c r="E68" s="12" t="s">
        <v>545</v>
      </c>
    </row>
    <row r="69" spans="1:13" x14ac:dyDescent="0.25">
      <c r="A69" t="s">
        <v>564</v>
      </c>
      <c r="B69" s="1" t="s">
        <v>558</v>
      </c>
      <c r="C69" t="s">
        <v>52</v>
      </c>
      <c r="D69" s="1" t="s">
        <v>556</v>
      </c>
      <c r="E69" s="12" t="s">
        <v>557</v>
      </c>
    </row>
    <row r="70" spans="1:13" x14ac:dyDescent="0.25">
      <c r="A70" t="s">
        <v>567</v>
      </c>
      <c r="B70" s="1" t="s">
        <v>558</v>
      </c>
      <c r="C70" t="s">
        <v>52</v>
      </c>
      <c r="D70" s="1" t="s">
        <v>556</v>
      </c>
      <c r="E70" s="12" t="s">
        <v>557</v>
      </c>
    </row>
    <row r="71" spans="1:13" x14ac:dyDescent="0.25">
      <c r="A71" t="s">
        <v>572</v>
      </c>
      <c r="B71" s="1" t="s">
        <v>573</v>
      </c>
      <c r="C71" t="s">
        <v>52</v>
      </c>
      <c r="D71" s="1" t="s">
        <v>574</v>
      </c>
      <c r="E71" s="12" t="s">
        <v>575</v>
      </c>
    </row>
    <row r="72" spans="1:13" x14ac:dyDescent="0.25">
      <c r="A72" s="22"/>
      <c r="B72" s="22"/>
      <c r="C72" s="22"/>
      <c r="D72" s="22"/>
      <c r="E72" s="22"/>
      <c r="F72" s="22"/>
      <c r="G72" s="22"/>
      <c r="H72" s="22"/>
      <c r="I72" s="22"/>
    </row>
    <row r="73" spans="1:13" x14ac:dyDescent="0.25">
      <c r="A73" s="7" t="s">
        <v>644</v>
      </c>
      <c r="B73" s="8" t="s">
        <v>606</v>
      </c>
      <c r="C73" s="7" t="s">
        <v>52</v>
      </c>
      <c r="D73" s="8" t="s">
        <v>607</v>
      </c>
      <c r="E73" s="13" t="s">
        <v>608</v>
      </c>
      <c r="F73" s="8">
        <v>41514.78125</v>
      </c>
    </row>
    <row r="74" spans="1:13" x14ac:dyDescent="0.25">
      <c r="A74" s="7" t="s">
        <v>617</v>
      </c>
      <c r="B74" s="8" t="s">
        <v>610</v>
      </c>
      <c r="C74" s="7" t="s">
        <v>52</v>
      </c>
      <c r="D74" s="8" t="s">
        <v>615</v>
      </c>
      <c r="E74" s="13" t="s">
        <v>616</v>
      </c>
      <c r="F74" s="8">
        <v>41515.510416666664</v>
      </c>
    </row>
    <row r="75" spans="1:13" x14ac:dyDescent="0.25">
      <c r="A75" s="7" t="s">
        <v>618</v>
      </c>
      <c r="B75" s="8" t="s">
        <v>610</v>
      </c>
      <c r="C75" s="7" t="s">
        <v>52</v>
      </c>
      <c r="D75" s="8" t="s">
        <v>615</v>
      </c>
      <c r="E75" s="13" t="s">
        <v>616</v>
      </c>
      <c r="F75" s="8">
        <v>41515.510416666664</v>
      </c>
    </row>
    <row r="76" spans="1:13" x14ac:dyDescent="0.25">
      <c r="A76" s="7" t="s">
        <v>653</v>
      </c>
      <c r="B76" s="8">
        <v>41515.5</v>
      </c>
      <c r="C76" s="7" t="s">
        <v>10</v>
      </c>
      <c r="D76" s="8">
        <v>41547.5</v>
      </c>
      <c r="E76" s="13">
        <v>41515.5</v>
      </c>
      <c r="F76" s="8">
        <v>41515.625</v>
      </c>
      <c r="M76" t="s">
        <v>656</v>
      </c>
    </row>
    <row r="77" spans="1:13" x14ac:dyDescent="0.25">
      <c r="A77" s="7" t="s">
        <v>701</v>
      </c>
      <c r="B77" s="8">
        <v>41528.375</v>
      </c>
      <c r="C77" s="7" t="s">
        <v>52</v>
      </c>
      <c r="D77" s="8">
        <v>41533.375</v>
      </c>
      <c r="E77" s="11" t="s">
        <v>702</v>
      </c>
      <c r="F77" s="8">
        <v>41529.625</v>
      </c>
    </row>
    <row r="78" spans="1:13" x14ac:dyDescent="0.25">
      <c r="A78" s="7" t="s">
        <v>706</v>
      </c>
      <c r="B78" s="8">
        <v>41528.375</v>
      </c>
      <c r="C78" s="7" t="s">
        <v>52</v>
      </c>
      <c r="D78" s="8">
        <v>41533.375</v>
      </c>
      <c r="E78" s="11" t="s">
        <v>702</v>
      </c>
      <c r="F78" s="8">
        <v>41533.3125</v>
      </c>
    </row>
    <row r="79" spans="1:13" x14ac:dyDescent="0.25">
      <c r="A79" s="7" t="s">
        <v>708</v>
      </c>
      <c r="B79" s="8">
        <v>41529.375</v>
      </c>
      <c r="C79" s="7" t="s">
        <v>52</v>
      </c>
      <c r="D79" s="8">
        <v>41534.375</v>
      </c>
      <c r="E79" s="11" t="s">
        <v>709</v>
      </c>
      <c r="F79" s="8">
        <v>41533.333333333336</v>
      </c>
      <c r="M79" t="s">
        <v>729</v>
      </c>
    </row>
    <row r="80" spans="1:13" ht="45" x14ac:dyDescent="0.25">
      <c r="A80" s="7" t="s">
        <v>765</v>
      </c>
      <c r="B80" s="8" t="s">
        <v>766</v>
      </c>
      <c r="C80" s="7" t="s">
        <v>10</v>
      </c>
      <c r="D80" s="8" t="s">
        <v>767</v>
      </c>
      <c r="E80" s="8">
        <v>41541.333333333336</v>
      </c>
      <c r="F80" s="8">
        <v>41547.541666666664</v>
      </c>
      <c r="K80" s="23" t="s">
        <v>805</v>
      </c>
    </row>
    <row r="81" spans="1:6" x14ac:dyDescent="0.25">
      <c r="A81" s="7" t="s">
        <v>799</v>
      </c>
      <c r="B81" s="8">
        <v>41547.375</v>
      </c>
      <c r="C81" s="7" t="s">
        <v>52</v>
      </c>
      <c r="D81" s="8">
        <v>41550.333333333336</v>
      </c>
      <c r="E81" s="8">
        <v>41547.333333333336</v>
      </c>
      <c r="F81" s="8">
        <v>41547.693749999999</v>
      </c>
    </row>
    <row r="82" spans="1:6" x14ac:dyDescent="0.25">
      <c r="A82" s="7" t="s">
        <v>804</v>
      </c>
      <c r="B82" s="8">
        <v>41547.375</v>
      </c>
      <c r="C82" s="7" t="s">
        <v>52</v>
      </c>
      <c r="D82" s="8">
        <v>41550.333333333336</v>
      </c>
      <c r="E82" s="8">
        <v>41547.333333333336</v>
      </c>
      <c r="F82" s="8">
        <v>41549.229166666664</v>
      </c>
    </row>
    <row r="83" spans="1:6" x14ac:dyDescent="0.25">
      <c r="A83" s="7" t="s">
        <v>815</v>
      </c>
      <c r="B83" s="8">
        <v>41549.375</v>
      </c>
      <c r="C83" s="7" t="s">
        <v>52</v>
      </c>
      <c r="D83" s="8">
        <v>41554.458333333336</v>
      </c>
      <c r="E83" s="8">
        <v>41554.458333333336</v>
      </c>
      <c r="F83" s="8">
        <v>41550.645833333336</v>
      </c>
    </row>
    <row r="84" spans="1:6" x14ac:dyDescent="0.25">
      <c r="A84" s="7" t="s">
        <v>816</v>
      </c>
      <c r="B84" s="8">
        <v>41549.375</v>
      </c>
      <c r="C84" s="7" t="s">
        <v>52</v>
      </c>
      <c r="D84" s="8">
        <v>41554.458333333336</v>
      </c>
      <c r="E84" s="8">
        <v>41554.458333333336</v>
      </c>
      <c r="F84" s="8">
        <v>41550.666666666664</v>
      </c>
    </row>
    <row r="85" spans="1:6" x14ac:dyDescent="0.25">
      <c r="A85" s="7" t="s">
        <v>828</v>
      </c>
      <c r="B85" s="8">
        <v>41550.5</v>
      </c>
      <c r="C85" s="7" t="s">
        <v>52</v>
      </c>
      <c r="D85" s="8">
        <v>41555.5</v>
      </c>
      <c r="E85" s="8" t="s">
        <v>823</v>
      </c>
      <c r="F85" s="8">
        <v>41550.694444444445</v>
      </c>
    </row>
    <row r="86" spans="1:6" x14ac:dyDescent="0.25">
      <c r="A86" s="7" t="s">
        <v>829</v>
      </c>
      <c r="B86" s="8">
        <v>41550.5</v>
      </c>
      <c r="C86" s="7" t="s">
        <v>52</v>
      </c>
      <c r="D86" s="8">
        <v>41555.5</v>
      </c>
      <c r="E86" s="8" t="s">
        <v>823</v>
      </c>
      <c r="F86" s="8">
        <v>41550.707638888889</v>
      </c>
    </row>
    <row r="87" spans="1:6" x14ac:dyDescent="0.25">
      <c r="A87" s="7" t="s">
        <v>909</v>
      </c>
      <c r="B87" s="8">
        <v>41563.416666666664</v>
      </c>
      <c r="C87" s="7" t="s">
        <v>52</v>
      </c>
      <c r="D87" s="8">
        <v>41568.416666666664</v>
      </c>
      <c r="E87" s="8">
        <v>41563.416666666664</v>
      </c>
      <c r="F87" s="8">
        <v>41565.583333333336</v>
      </c>
    </row>
  </sheetData>
  <autoFilter ref="A1:M71" xr:uid="{00000000-0009-0000-0000-000004000000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"/>
  <sheetViews>
    <sheetView workbookViewId="0">
      <selection activeCell="H10" sqref="H10"/>
    </sheetView>
  </sheetViews>
  <sheetFormatPr defaultColWidth="11.42578125" defaultRowHeight="15" x14ac:dyDescent="0.25"/>
  <cols>
    <col min="2" max="2" width="14.7109375" bestFit="1" customWidth="1"/>
    <col min="4" max="4" width="13.7109375" bestFit="1" customWidth="1"/>
    <col min="5" max="5" width="14.7109375" bestFit="1" customWidth="1"/>
    <col min="6" max="6" width="15.7109375" bestFit="1" customWidth="1"/>
    <col min="7" max="8" width="13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8</v>
      </c>
    </row>
    <row r="2" spans="1:15" x14ac:dyDescent="0.25">
      <c r="A2" s="3" t="s">
        <v>19</v>
      </c>
      <c r="B2" s="4">
        <v>41426.525694444441</v>
      </c>
      <c r="C2" s="3" t="s">
        <v>15</v>
      </c>
      <c r="D2" s="4">
        <v>41431.4375</v>
      </c>
      <c r="E2" s="4">
        <v>41428.4375</v>
      </c>
      <c r="F2" s="9">
        <v>41461.340277777781</v>
      </c>
      <c r="G2" s="1"/>
      <c r="H2" s="1"/>
    </row>
    <row r="3" spans="1:15" x14ac:dyDescent="0.25">
      <c r="A3" s="3" t="s">
        <v>20</v>
      </c>
      <c r="B3" s="4">
        <v>41426.525694444441</v>
      </c>
      <c r="C3" s="3" t="s">
        <v>15</v>
      </c>
      <c r="D3" s="4">
        <v>41431.4375</v>
      </c>
      <c r="E3" s="4">
        <v>41428.4375</v>
      </c>
      <c r="F3" s="9">
        <v>41461.381944444445</v>
      </c>
      <c r="G3" s="1"/>
    </row>
    <row r="4" spans="1:15" x14ac:dyDescent="0.25">
      <c r="A4" s="3" t="s">
        <v>21</v>
      </c>
      <c r="B4" s="4">
        <v>41426.567361111112</v>
      </c>
      <c r="C4" s="3" t="s">
        <v>15</v>
      </c>
      <c r="D4" s="4">
        <v>41431.458333333336</v>
      </c>
      <c r="E4" s="4">
        <v>41428.4375</v>
      </c>
      <c r="F4" s="9">
        <v>41461.381944444445</v>
      </c>
    </row>
    <row r="5" spans="1:15" x14ac:dyDescent="0.25">
      <c r="A5" s="7" t="s">
        <v>60</v>
      </c>
      <c r="B5" s="8">
        <v>41553.458333333336</v>
      </c>
      <c r="C5" s="7" t="s">
        <v>15</v>
      </c>
      <c r="D5" s="8" t="s">
        <v>59</v>
      </c>
      <c r="E5" s="8">
        <v>41553.520833333336</v>
      </c>
      <c r="F5" s="8">
        <v>41584.356249999997</v>
      </c>
    </row>
    <row r="6" spans="1:15" x14ac:dyDescent="0.25">
      <c r="A6" s="7" t="s">
        <v>61</v>
      </c>
      <c r="B6" s="8">
        <v>41553.458333333336</v>
      </c>
      <c r="C6" s="7" t="s">
        <v>15</v>
      </c>
      <c r="D6" s="8" t="s">
        <v>59</v>
      </c>
      <c r="E6" s="8">
        <v>41553.520833333336</v>
      </c>
      <c r="F6" s="8">
        <v>41584.363194444442</v>
      </c>
    </row>
    <row r="7" spans="1:15" x14ac:dyDescent="0.25">
      <c r="A7" s="7" t="s">
        <v>107</v>
      </c>
      <c r="B7" s="7" t="s">
        <v>91</v>
      </c>
      <c r="C7" s="7" t="s">
        <v>10</v>
      </c>
      <c r="D7" s="7" t="s">
        <v>109</v>
      </c>
      <c r="E7" s="7" t="s">
        <v>108</v>
      </c>
      <c r="F7" s="7" t="s">
        <v>149</v>
      </c>
    </row>
    <row r="8" spans="1:15" x14ac:dyDescent="0.25">
      <c r="A8" s="7" t="s">
        <v>179</v>
      </c>
      <c r="B8" s="7" t="s">
        <v>173</v>
      </c>
      <c r="C8" s="7" t="s">
        <v>15</v>
      </c>
      <c r="D8" s="7" t="s">
        <v>174</v>
      </c>
      <c r="E8" s="13" t="s">
        <v>175</v>
      </c>
      <c r="F8" s="7" t="s">
        <v>265</v>
      </c>
    </row>
    <row r="9" spans="1:15" x14ac:dyDescent="0.25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</row>
  </sheetData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68"/>
  <sheetViews>
    <sheetView workbookViewId="0">
      <selection activeCell="H10" sqref="H10"/>
    </sheetView>
  </sheetViews>
  <sheetFormatPr defaultColWidth="11.42578125" defaultRowHeight="15" x14ac:dyDescent="0.25"/>
  <cols>
    <col min="2" max="2" width="15.7109375" bestFit="1" customWidth="1"/>
    <col min="4" max="4" width="21.42578125" bestFit="1" customWidth="1"/>
    <col min="5" max="5" width="21.28515625" bestFit="1" customWidth="1"/>
    <col min="6" max="6" width="15.7109375" bestFit="1" customWidth="1"/>
    <col min="7" max="8" width="13.7109375" customWidth="1"/>
    <col min="10" max="10" width="10" customWidth="1"/>
    <col min="11" max="11" width="38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8</v>
      </c>
    </row>
    <row r="2" spans="1:11" x14ac:dyDescent="0.25">
      <c r="A2" s="7" t="s">
        <v>11</v>
      </c>
      <c r="B2" s="8">
        <v>41422.458333333336</v>
      </c>
      <c r="C2" s="7" t="s">
        <v>10</v>
      </c>
      <c r="D2" s="8">
        <v>41431.416666666664</v>
      </c>
      <c r="E2" s="8">
        <v>41428.416666666664</v>
      </c>
      <c r="F2" s="8">
        <v>41428.62222222222</v>
      </c>
      <c r="G2" s="1"/>
      <c r="H2" s="1"/>
    </row>
    <row r="3" spans="1:11" x14ac:dyDescent="0.25">
      <c r="A3" s="7" t="s">
        <v>12</v>
      </c>
      <c r="B3" s="8">
        <v>41426.532638888886</v>
      </c>
      <c r="C3" s="7" t="s">
        <v>15</v>
      </c>
      <c r="D3" s="8">
        <v>41431.416666666664</v>
      </c>
      <c r="E3" s="8">
        <v>41428.459722222222</v>
      </c>
      <c r="F3" s="8">
        <v>41428.543055555558</v>
      </c>
      <c r="G3" s="1"/>
    </row>
    <row r="4" spans="1:11" x14ac:dyDescent="0.25">
      <c r="A4" s="7" t="s">
        <v>13</v>
      </c>
      <c r="B4" s="8">
        <v>41426.555555555555</v>
      </c>
      <c r="C4" s="7" t="s">
        <v>15</v>
      </c>
      <c r="D4" s="8">
        <v>41431.458333333336</v>
      </c>
      <c r="E4" s="8">
        <v>41428.463194444441</v>
      </c>
      <c r="F4" s="8">
        <v>41428.583333333336</v>
      </c>
    </row>
    <row r="5" spans="1:11" x14ac:dyDescent="0.25">
      <c r="A5" s="7" t="s">
        <v>14</v>
      </c>
      <c r="B5" s="8">
        <v>41426.594444444447</v>
      </c>
      <c r="C5" s="7" t="s">
        <v>15</v>
      </c>
      <c r="D5" s="8">
        <v>41431.458333333336</v>
      </c>
      <c r="E5" s="8">
        <v>41428.477083333331</v>
      </c>
      <c r="F5" s="8">
        <v>41400.602083333331</v>
      </c>
    </row>
    <row r="6" spans="1:11" x14ac:dyDescent="0.25">
      <c r="A6" s="3" t="s">
        <v>37</v>
      </c>
      <c r="B6" s="4">
        <v>41400.679861111108</v>
      </c>
      <c r="C6" s="3" t="s">
        <v>10</v>
      </c>
      <c r="D6" s="4">
        <v>41584.354166666664</v>
      </c>
      <c r="E6" s="4">
        <v>41431.347222222219</v>
      </c>
      <c r="F6" s="3" t="s">
        <v>392</v>
      </c>
      <c r="K6" t="s">
        <v>267</v>
      </c>
    </row>
    <row r="7" spans="1:11" x14ac:dyDescent="0.25">
      <c r="A7" s="7" t="s">
        <v>55</v>
      </c>
      <c r="B7" s="8">
        <v>41553.458333333336</v>
      </c>
      <c r="C7" s="7" t="s">
        <v>15</v>
      </c>
      <c r="D7" s="8" t="s">
        <v>49</v>
      </c>
      <c r="E7" s="8">
        <v>41553.479166666664</v>
      </c>
      <c r="F7" s="8">
        <v>41553.756944444445</v>
      </c>
    </row>
    <row r="8" spans="1:11" x14ac:dyDescent="0.25">
      <c r="A8" s="7" t="s">
        <v>58</v>
      </c>
      <c r="B8" s="8">
        <v>41553.458333333336</v>
      </c>
      <c r="C8" s="7" t="s">
        <v>15</v>
      </c>
      <c r="D8" s="8" t="s">
        <v>59</v>
      </c>
      <c r="E8" s="8">
        <v>41553.520833333336</v>
      </c>
      <c r="F8" s="8">
        <v>41553.555555555555</v>
      </c>
    </row>
    <row r="9" spans="1:11" x14ac:dyDescent="0.25">
      <c r="A9" s="7" t="s">
        <v>65</v>
      </c>
      <c r="B9" s="8">
        <v>41553.458333333336</v>
      </c>
      <c r="C9" s="7" t="s">
        <v>15</v>
      </c>
      <c r="D9" s="8" t="s">
        <v>59</v>
      </c>
      <c r="E9" s="8">
        <v>41553.520833333336</v>
      </c>
      <c r="F9" s="8">
        <v>41553.571527777778</v>
      </c>
    </row>
    <row r="10" spans="1:11" x14ac:dyDescent="0.25">
      <c r="A10" s="7" t="s">
        <v>66</v>
      </c>
      <c r="B10" s="8">
        <v>41553.458333333336</v>
      </c>
      <c r="C10" s="7" t="s">
        <v>15</v>
      </c>
      <c r="D10" s="8" t="s">
        <v>59</v>
      </c>
      <c r="E10" s="8">
        <v>41553.520833333336</v>
      </c>
      <c r="F10" s="8">
        <v>41553.600694444445</v>
      </c>
    </row>
    <row r="11" spans="1:11" x14ac:dyDescent="0.25">
      <c r="A11" s="7" t="s">
        <v>67</v>
      </c>
      <c r="B11" s="8">
        <v>41553.640277777777</v>
      </c>
      <c r="C11" s="7" t="s">
        <v>15</v>
      </c>
      <c r="D11" s="8" t="s">
        <v>68</v>
      </c>
      <c r="E11" s="8" t="s">
        <v>69</v>
      </c>
      <c r="F11" s="8">
        <v>41584.455555555556</v>
      </c>
    </row>
    <row r="12" spans="1:11" x14ac:dyDescent="0.25">
      <c r="A12" s="7" t="s">
        <v>75</v>
      </c>
      <c r="B12" s="8">
        <v>41584.431944444441</v>
      </c>
      <c r="C12" s="7" t="s">
        <v>15</v>
      </c>
      <c r="D12" s="8" t="s">
        <v>76</v>
      </c>
      <c r="E12" s="8">
        <v>41584.4375</v>
      </c>
      <c r="F12" s="8">
        <v>41584.484027777777</v>
      </c>
    </row>
    <row r="13" spans="1:11" x14ac:dyDescent="0.25">
      <c r="A13" s="7" t="s">
        <v>83</v>
      </c>
      <c r="B13" s="8" t="s">
        <v>84</v>
      </c>
      <c r="C13" s="7" t="s">
        <v>15</v>
      </c>
      <c r="D13" s="8" t="s">
        <v>85</v>
      </c>
      <c r="E13" s="8">
        <v>41584.645833333336</v>
      </c>
      <c r="F13" s="11">
        <v>41614.756944444445</v>
      </c>
    </row>
    <row r="14" spans="1:11" x14ac:dyDescent="0.25">
      <c r="A14" s="7" t="s">
        <v>90</v>
      </c>
      <c r="B14" s="7" t="s">
        <v>91</v>
      </c>
      <c r="C14" s="7" t="s">
        <v>15</v>
      </c>
      <c r="D14" s="7" t="s">
        <v>92</v>
      </c>
      <c r="E14" s="7" t="s">
        <v>93</v>
      </c>
      <c r="F14" s="7" t="s">
        <v>147</v>
      </c>
    </row>
    <row r="15" spans="1:11" x14ac:dyDescent="0.25">
      <c r="A15" s="7" t="s">
        <v>113</v>
      </c>
      <c r="B15" s="7" t="s">
        <v>116</v>
      </c>
      <c r="C15" s="7" t="s">
        <v>15</v>
      </c>
      <c r="D15" s="7" t="s">
        <v>114</v>
      </c>
      <c r="E15" s="13" t="s">
        <v>115</v>
      </c>
      <c r="F15" s="7" t="s">
        <v>148</v>
      </c>
    </row>
    <row r="16" spans="1:11" x14ac:dyDescent="0.25">
      <c r="A16" s="7" t="s">
        <v>144</v>
      </c>
      <c r="B16" s="7" t="s">
        <v>136</v>
      </c>
      <c r="C16" s="7" t="s">
        <v>15</v>
      </c>
      <c r="D16" s="7" t="s">
        <v>145</v>
      </c>
      <c r="E16" s="13" t="s">
        <v>146</v>
      </c>
      <c r="F16" s="7" t="s">
        <v>155</v>
      </c>
      <c r="G16" t="s">
        <v>154</v>
      </c>
    </row>
    <row r="17" spans="1:6" x14ac:dyDescent="0.25">
      <c r="A17" s="7" t="s">
        <v>157</v>
      </c>
      <c r="B17" s="7" t="s">
        <v>158</v>
      </c>
      <c r="C17" s="7" t="s">
        <v>15</v>
      </c>
      <c r="D17" s="7" t="s">
        <v>159</v>
      </c>
      <c r="E17" s="13" t="s">
        <v>160</v>
      </c>
      <c r="F17" s="7" t="s">
        <v>166</v>
      </c>
    </row>
    <row r="18" spans="1:6" x14ac:dyDescent="0.25">
      <c r="A18" s="7" t="s">
        <v>167</v>
      </c>
      <c r="B18" s="7" t="s">
        <v>168</v>
      </c>
      <c r="C18" s="7" t="s">
        <v>15</v>
      </c>
      <c r="D18" s="7" t="s">
        <v>169</v>
      </c>
      <c r="E18" s="13" t="s">
        <v>170</v>
      </c>
      <c r="F18" s="7" t="s">
        <v>171</v>
      </c>
    </row>
    <row r="19" spans="1:6" x14ac:dyDescent="0.25">
      <c r="A19" s="7" t="s">
        <v>177</v>
      </c>
      <c r="B19" s="7" t="s">
        <v>173</v>
      </c>
      <c r="C19" s="7" t="s">
        <v>15</v>
      </c>
      <c r="D19" s="7" t="s">
        <v>174</v>
      </c>
      <c r="E19" s="13" t="s">
        <v>175</v>
      </c>
      <c r="F19" s="7" t="s">
        <v>205</v>
      </c>
    </row>
    <row r="20" spans="1:6" x14ac:dyDescent="0.25">
      <c r="A20" s="7" t="s">
        <v>178</v>
      </c>
      <c r="B20" s="7" t="s">
        <v>173</v>
      </c>
      <c r="C20" s="7" t="s">
        <v>15</v>
      </c>
      <c r="D20" s="7" t="s">
        <v>174</v>
      </c>
      <c r="E20" s="13" t="s">
        <v>175</v>
      </c>
      <c r="F20" s="7" t="s">
        <v>185</v>
      </c>
    </row>
    <row r="21" spans="1:6" x14ac:dyDescent="0.25">
      <c r="A21" s="7" t="s">
        <v>180</v>
      </c>
      <c r="B21" s="7" t="s">
        <v>175</v>
      </c>
      <c r="C21" s="7" t="s">
        <v>10</v>
      </c>
      <c r="D21" s="7" t="s">
        <v>174</v>
      </c>
      <c r="E21" s="13" t="s">
        <v>175</v>
      </c>
      <c r="F21" s="7" t="s">
        <v>123</v>
      </c>
    </row>
    <row r="22" spans="1:6" x14ac:dyDescent="0.25">
      <c r="A22" s="7" t="s">
        <v>181</v>
      </c>
      <c r="B22" s="7" t="s">
        <v>175</v>
      </c>
      <c r="C22" s="7" t="s">
        <v>10</v>
      </c>
      <c r="D22" s="7" t="s">
        <v>174</v>
      </c>
      <c r="E22" s="13" t="s">
        <v>175</v>
      </c>
      <c r="F22" s="7" t="s">
        <v>203</v>
      </c>
    </row>
    <row r="23" spans="1:6" x14ac:dyDescent="0.25">
      <c r="A23" s="7" t="s">
        <v>191</v>
      </c>
      <c r="B23" s="7" t="s">
        <v>189</v>
      </c>
      <c r="C23" s="7" t="s">
        <v>15</v>
      </c>
      <c r="D23" s="7" t="s">
        <v>190</v>
      </c>
      <c r="E23" s="13" t="s">
        <v>189</v>
      </c>
      <c r="F23" s="7" t="s">
        <v>204</v>
      </c>
    </row>
    <row r="24" spans="1:6" x14ac:dyDescent="0.25">
      <c r="A24" s="7" t="s">
        <v>192</v>
      </c>
      <c r="B24" s="7" t="s">
        <v>193</v>
      </c>
      <c r="C24" s="7" t="s">
        <v>15</v>
      </c>
      <c r="D24" s="7" t="s">
        <v>194</v>
      </c>
      <c r="E24" s="13" t="s">
        <v>196</v>
      </c>
      <c r="F24" s="7" t="s">
        <v>266</v>
      </c>
    </row>
    <row r="25" spans="1:6" x14ac:dyDescent="0.25">
      <c r="A25" s="7" t="s">
        <v>270</v>
      </c>
      <c r="B25" s="7" t="s">
        <v>215</v>
      </c>
      <c r="C25" s="7" t="s">
        <v>15</v>
      </c>
      <c r="D25" s="7" t="s">
        <v>271</v>
      </c>
      <c r="E25" s="13" t="s">
        <v>215</v>
      </c>
      <c r="F25" s="7" t="s">
        <v>273</v>
      </c>
    </row>
    <row r="26" spans="1:6" x14ac:dyDescent="0.25">
      <c r="A26" s="7" t="s">
        <v>285</v>
      </c>
      <c r="B26" s="7" t="s">
        <v>276</v>
      </c>
      <c r="C26" s="7" t="s">
        <v>15</v>
      </c>
      <c r="D26" s="8">
        <v>41281.645833333336</v>
      </c>
      <c r="E26" s="13" t="s">
        <v>286</v>
      </c>
      <c r="F26" s="7" t="s">
        <v>287</v>
      </c>
    </row>
    <row r="27" spans="1:6" x14ac:dyDescent="0.25">
      <c r="A27" s="7" t="s">
        <v>297</v>
      </c>
      <c r="B27" s="7" t="s">
        <v>294</v>
      </c>
      <c r="C27" s="7" t="s">
        <v>15</v>
      </c>
      <c r="D27" s="8">
        <v>41312.625</v>
      </c>
      <c r="E27" s="13" t="s">
        <v>295</v>
      </c>
      <c r="F27" s="7" t="s">
        <v>304</v>
      </c>
    </row>
    <row r="28" spans="1:6" x14ac:dyDescent="0.25">
      <c r="A28" s="7" t="s">
        <v>323</v>
      </c>
      <c r="B28" s="8">
        <v>41281.416666666664</v>
      </c>
      <c r="C28" s="7" t="s">
        <v>10</v>
      </c>
      <c r="D28" s="8" t="s">
        <v>324</v>
      </c>
      <c r="E28" s="13" t="s">
        <v>325</v>
      </c>
      <c r="F28" s="8">
        <v>41312.416666666664</v>
      </c>
    </row>
    <row r="29" spans="1:6" x14ac:dyDescent="0.25">
      <c r="A29" s="7" t="s">
        <v>329</v>
      </c>
      <c r="B29" s="8">
        <v>41281.416666666664</v>
      </c>
      <c r="C29" s="7" t="s">
        <v>10</v>
      </c>
      <c r="D29" s="8" t="s">
        <v>324</v>
      </c>
      <c r="E29" s="13" t="s">
        <v>325</v>
      </c>
      <c r="F29" s="8">
        <v>41312.458333333336</v>
      </c>
    </row>
    <row r="30" spans="1:6" x14ac:dyDescent="0.25">
      <c r="A30" s="7" t="s">
        <v>330</v>
      </c>
      <c r="B30" s="8">
        <v>41340.333333333336</v>
      </c>
      <c r="C30" s="7" t="s">
        <v>15</v>
      </c>
      <c r="D30" s="8">
        <v>41493.458333333336</v>
      </c>
      <c r="E30" s="13">
        <v>41340.458333333336</v>
      </c>
      <c r="F30" s="8">
        <v>41371.40347222222</v>
      </c>
    </row>
    <row r="31" spans="1:6" x14ac:dyDescent="0.25">
      <c r="A31" s="7" t="s">
        <v>334</v>
      </c>
      <c r="B31" s="8">
        <v>41371.333333333336</v>
      </c>
      <c r="C31" s="7" t="s">
        <v>15</v>
      </c>
      <c r="D31" s="8">
        <v>41524.458333333336</v>
      </c>
      <c r="E31" s="13">
        <v>41371.458333333336</v>
      </c>
      <c r="F31" s="8">
        <v>41371.741666666669</v>
      </c>
    </row>
    <row r="32" spans="1:6" x14ac:dyDescent="0.25">
      <c r="A32" s="7" t="s">
        <v>335</v>
      </c>
      <c r="B32" s="8">
        <v>41401.333333333336</v>
      </c>
      <c r="C32" s="7" t="s">
        <v>15</v>
      </c>
      <c r="D32" s="8">
        <v>41554.416666666664</v>
      </c>
      <c r="E32" s="13">
        <v>41401.416666666664</v>
      </c>
      <c r="F32" s="8">
        <v>41401.670138888891</v>
      </c>
    </row>
    <row r="33" spans="1:6" x14ac:dyDescent="0.25">
      <c r="A33" s="7" t="s">
        <v>336</v>
      </c>
      <c r="B33" s="8">
        <v>41401.333333333336</v>
      </c>
      <c r="C33" s="7" t="s">
        <v>15</v>
      </c>
      <c r="D33" s="8">
        <v>41554.416666666664</v>
      </c>
      <c r="E33" s="13">
        <v>41401.416666666664</v>
      </c>
      <c r="F33" s="8">
        <v>41401.693749999999</v>
      </c>
    </row>
    <row r="34" spans="1:6" x14ac:dyDescent="0.25">
      <c r="A34" s="7" t="s">
        <v>341</v>
      </c>
      <c r="B34" s="8">
        <v>41493.333333333336</v>
      </c>
      <c r="C34" s="7" t="s">
        <v>15</v>
      </c>
      <c r="D34" s="8">
        <v>41585.5</v>
      </c>
      <c r="E34" s="13">
        <v>41493.416666666664</v>
      </c>
      <c r="F34" s="8">
        <v>41493.646527777775</v>
      </c>
    </row>
    <row r="35" spans="1:6" x14ac:dyDescent="0.25">
      <c r="A35" s="3" t="s">
        <v>340</v>
      </c>
      <c r="B35" s="4">
        <v>41493.333333333336</v>
      </c>
      <c r="C35" s="3" t="s">
        <v>15</v>
      </c>
      <c r="D35" s="4">
        <v>41585.5</v>
      </c>
      <c r="E35" s="14">
        <v>41493.416666666664</v>
      </c>
      <c r="F35" s="14" t="s">
        <v>407</v>
      </c>
    </row>
    <row r="36" spans="1:6" x14ac:dyDescent="0.25">
      <c r="A36" s="7" t="s">
        <v>342</v>
      </c>
      <c r="B36" s="8">
        <v>41493.333333333336</v>
      </c>
      <c r="C36" s="7" t="s">
        <v>15</v>
      </c>
      <c r="D36" s="8" t="s">
        <v>343</v>
      </c>
      <c r="E36" s="13" t="s">
        <v>344</v>
      </c>
      <c r="F36" s="8">
        <v>41554.635416666664</v>
      </c>
    </row>
    <row r="37" spans="1:6" x14ac:dyDescent="0.25">
      <c r="A37" s="7" t="s">
        <v>341</v>
      </c>
      <c r="B37" s="8">
        <v>41524.333333333336</v>
      </c>
      <c r="C37" s="7" t="s">
        <v>15</v>
      </c>
      <c r="D37" s="8">
        <v>41615.458333333336</v>
      </c>
      <c r="E37" s="13">
        <v>41524.458333333336</v>
      </c>
      <c r="F37" s="8">
        <v>41493.646527777775</v>
      </c>
    </row>
    <row r="38" spans="1:6" x14ac:dyDescent="0.25">
      <c r="A38" t="s">
        <v>363</v>
      </c>
      <c r="B38" s="1">
        <v>41585.333333333336</v>
      </c>
      <c r="C38" t="s">
        <v>15</v>
      </c>
      <c r="D38" s="1" t="s">
        <v>362</v>
      </c>
      <c r="E38" s="12">
        <v>41585.479166666664</v>
      </c>
    </row>
    <row r="39" spans="1:6" x14ac:dyDescent="0.25">
      <c r="A39" s="7" t="s">
        <v>381</v>
      </c>
      <c r="B39" s="8" t="s">
        <v>378</v>
      </c>
      <c r="C39" s="7" t="s">
        <v>15</v>
      </c>
      <c r="D39" s="8" t="s">
        <v>379</v>
      </c>
      <c r="E39" s="13" t="s">
        <v>380</v>
      </c>
      <c r="F39" s="7" t="s">
        <v>404</v>
      </c>
    </row>
    <row r="40" spans="1:6" x14ac:dyDescent="0.25">
      <c r="A40" s="7" t="s">
        <v>382</v>
      </c>
      <c r="B40" s="8" t="s">
        <v>378</v>
      </c>
      <c r="C40" s="7" t="s">
        <v>15</v>
      </c>
      <c r="D40" s="8" t="s">
        <v>379</v>
      </c>
      <c r="E40" s="13" t="s">
        <v>380</v>
      </c>
      <c r="F40" s="7" t="s">
        <v>405</v>
      </c>
    </row>
    <row r="41" spans="1:6" x14ac:dyDescent="0.25">
      <c r="A41" t="s">
        <v>406</v>
      </c>
      <c r="B41" s="1" t="s">
        <v>400</v>
      </c>
      <c r="C41" t="s">
        <v>15</v>
      </c>
      <c r="D41" s="1" t="s">
        <v>401</v>
      </c>
      <c r="E41" s="12" t="s">
        <v>402</v>
      </c>
    </row>
    <row r="42" spans="1:6" x14ac:dyDescent="0.25">
      <c r="A42" t="s">
        <v>408</v>
      </c>
      <c r="B42" s="1" t="s">
        <v>400</v>
      </c>
      <c r="C42" t="s">
        <v>15</v>
      </c>
      <c r="D42" s="1" t="s">
        <v>409</v>
      </c>
      <c r="E42" s="12" t="s">
        <v>410</v>
      </c>
    </row>
    <row r="43" spans="1:6" x14ac:dyDescent="0.25">
      <c r="A43" t="s">
        <v>411</v>
      </c>
      <c r="B43" s="1" t="s">
        <v>400</v>
      </c>
      <c r="C43" t="s">
        <v>15</v>
      </c>
      <c r="D43" s="1" t="s">
        <v>409</v>
      </c>
      <c r="E43" s="12" t="s">
        <v>410</v>
      </c>
    </row>
    <row r="44" spans="1:6" x14ac:dyDescent="0.25">
      <c r="A44" t="s">
        <v>412</v>
      </c>
      <c r="B44" s="1" t="s">
        <v>400</v>
      </c>
      <c r="C44" t="s">
        <v>15</v>
      </c>
      <c r="D44" s="1" t="s">
        <v>409</v>
      </c>
      <c r="E44" s="12" t="s">
        <v>410</v>
      </c>
    </row>
    <row r="45" spans="1:6" x14ac:dyDescent="0.25">
      <c r="A45" s="7" t="s">
        <v>413</v>
      </c>
      <c r="B45" s="8" t="s">
        <v>414</v>
      </c>
      <c r="C45" s="7" t="s">
        <v>15</v>
      </c>
      <c r="D45" s="8" t="s">
        <v>415</v>
      </c>
      <c r="E45" s="13" t="s">
        <v>414</v>
      </c>
      <c r="F45" s="7" t="s">
        <v>417</v>
      </c>
    </row>
    <row r="46" spans="1:6" x14ac:dyDescent="0.25">
      <c r="A46" s="7" t="s">
        <v>416</v>
      </c>
      <c r="B46" s="8" t="s">
        <v>414</v>
      </c>
      <c r="C46" s="7" t="s">
        <v>15</v>
      </c>
      <c r="D46" s="8" t="s">
        <v>415</v>
      </c>
      <c r="E46" s="13" t="s">
        <v>414</v>
      </c>
      <c r="F46" s="7" t="s">
        <v>418</v>
      </c>
    </row>
    <row r="47" spans="1:6" x14ac:dyDescent="0.25">
      <c r="A47" t="s">
        <v>423</v>
      </c>
      <c r="B47" s="1" t="s">
        <v>424</v>
      </c>
      <c r="C47" t="s">
        <v>425</v>
      </c>
      <c r="D47" s="1" t="s">
        <v>426</v>
      </c>
      <c r="E47" s="12" t="s">
        <v>424</v>
      </c>
    </row>
    <row r="48" spans="1:6" x14ac:dyDescent="0.25">
      <c r="A48" s="16" t="s">
        <v>428</v>
      </c>
      <c r="B48" s="1" t="s">
        <v>429</v>
      </c>
      <c r="C48" t="s">
        <v>15</v>
      </c>
      <c r="D48" s="1" t="s">
        <v>430</v>
      </c>
      <c r="E48" s="12" t="s">
        <v>431</v>
      </c>
    </row>
    <row r="49" spans="1:6" x14ac:dyDescent="0.25">
      <c r="A49" t="s">
        <v>437</v>
      </c>
      <c r="B49" s="1" t="s">
        <v>440</v>
      </c>
      <c r="C49" t="s">
        <v>15</v>
      </c>
      <c r="D49" s="1" t="s">
        <v>438</v>
      </c>
      <c r="E49" s="12" t="s">
        <v>439</v>
      </c>
    </row>
    <row r="50" spans="1:6" x14ac:dyDescent="0.25">
      <c r="A50" t="s">
        <v>458</v>
      </c>
      <c r="B50" s="1" t="s">
        <v>456</v>
      </c>
      <c r="C50" t="s">
        <v>15</v>
      </c>
      <c r="D50" s="1">
        <v>41402.375</v>
      </c>
      <c r="E50" s="12" t="s">
        <v>457</v>
      </c>
    </row>
    <row r="51" spans="1:6" x14ac:dyDescent="0.25">
      <c r="A51" t="s">
        <v>459</v>
      </c>
      <c r="B51" s="1" t="s">
        <v>456</v>
      </c>
      <c r="C51" t="s">
        <v>15</v>
      </c>
      <c r="D51" s="1" t="s">
        <v>460</v>
      </c>
      <c r="E51" s="12" t="s">
        <v>461</v>
      </c>
    </row>
    <row r="52" spans="1:6" x14ac:dyDescent="0.25">
      <c r="A52" t="s">
        <v>469</v>
      </c>
      <c r="B52" s="1" t="s">
        <v>463</v>
      </c>
      <c r="C52" t="s">
        <v>10</v>
      </c>
      <c r="D52" s="1">
        <v>41433.333333333336</v>
      </c>
      <c r="E52" s="12" t="s">
        <v>463</v>
      </c>
    </row>
    <row r="53" spans="1:6" x14ac:dyDescent="0.25">
      <c r="A53" t="s">
        <v>486</v>
      </c>
      <c r="B53" s="1">
        <v>41433.333333333336</v>
      </c>
      <c r="C53" t="s">
        <v>15</v>
      </c>
      <c r="D53" s="1">
        <v>41525.333333333336</v>
      </c>
      <c r="E53" s="12">
        <v>41433.333333333336</v>
      </c>
    </row>
    <row r="54" spans="1:6" x14ac:dyDescent="0.25">
      <c r="A54" t="s">
        <v>491</v>
      </c>
      <c r="B54" s="1">
        <v>41463.333333333336</v>
      </c>
      <c r="C54" t="s">
        <v>15</v>
      </c>
      <c r="D54" s="1">
        <v>41616.458333333336</v>
      </c>
      <c r="E54" s="12">
        <v>41463.458333333336</v>
      </c>
    </row>
    <row r="55" spans="1:6" x14ac:dyDescent="0.25">
      <c r="A55" t="s">
        <v>499</v>
      </c>
      <c r="B55" s="1">
        <v>41494.333333333336</v>
      </c>
      <c r="C55" t="s">
        <v>15</v>
      </c>
      <c r="D55" s="1" t="s">
        <v>494</v>
      </c>
      <c r="E55" s="12">
        <v>41494.458333333336</v>
      </c>
    </row>
    <row r="56" spans="1:6" x14ac:dyDescent="0.25">
      <c r="A56" t="s">
        <v>503</v>
      </c>
      <c r="B56" s="1">
        <v>41616.333333333336</v>
      </c>
      <c r="C56" t="s">
        <v>15</v>
      </c>
      <c r="D56" s="1" t="s">
        <v>504</v>
      </c>
      <c r="E56" s="12">
        <v>41616.458333333336</v>
      </c>
    </row>
    <row r="57" spans="1:6" x14ac:dyDescent="0.25">
      <c r="A57" t="s">
        <v>505</v>
      </c>
      <c r="B57" s="1">
        <v>41616.333333333336</v>
      </c>
      <c r="C57" t="s">
        <v>15</v>
      </c>
      <c r="D57" s="1" t="s">
        <v>504</v>
      </c>
      <c r="E57" s="12">
        <v>41616.458333333336</v>
      </c>
    </row>
    <row r="58" spans="1:6" x14ac:dyDescent="0.25">
      <c r="A58" t="s">
        <v>506</v>
      </c>
      <c r="B58" s="1">
        <v>41616.333333333336</v>
      </c>
      <c r="C58" t="s">
        <v>15</v>
      </c>
      <c r="D58" s="1" t="s">
        <v>504</v>
      </c>
      <c r="E58" s="12">
        <v>41616.458333333336</v>
      </c>
    </row>
    <row r="59" spans="1:6" x14ac:dyDescent="0.25">
      <c r="A59" t="s">
        <v>507</v>
      </c>
      <c r="B59" s="1">
        <v>41616.333333333336</v>
      </c>
      <c r="C59" t="s">
        <v>15</v>
      </c>
      <c r="D59" s="1" t="s">
        <v>504</v>
      </c>
      <c r="E59" s="12">
        <v>41616.458333333336</v>
      </c>
    </row>
    <row r="60" spans="1:6" x14ac:dyDescent="0.25">
      <c r="A60" t="s">
        <v>509</v>
      </c>
      <c r="B60" s="1">
        <v>41616.333333333336</v>
      </c>
      <c r="C60" t="s">
        <v>15</v>
      </c>
      <c r="D60" s="1" t="s">
        <v>504</v>
      </c>
      <c r="E60" s="12">
        <v>41616.458333333336</v>
      </c>
    </row>
    <row r="61" spans="1:6" x14ac:dyDescent="0.25">
      <c r="A61" t="s">
        <v>511</v>
      </c>
      <c r="B61" s="1">
        <v>41616.333333333336</v>
      </c>
      <c r="C61" t="s">
        <v>15</v>
      </c>
      <c r="D61" s="1" t="s">
        <v>504</v>
      </c>
      <c r="E61" s="12">
        <v>41616.458333333336</v>
      </c>
    </row>
    <row r="62" spans="1:6" x14ac:dyDescent="0.25">
      <c r="A62" t="s">
        <v>530</v>
      </c>
      <c r="B62" s="1" t="s">
        <v>517</v>
      </c>
      <c r="C62" t="s">
        <v>15</v>
      </c>
      <c r="D62" s="1" t="s">
        <v>532</v>
      </c>
      <c r="E62" s="12" t="s">
        <v>531</v>
      </c>
    </row>
    <row r="63" spans="1:6" x14ac:dyDescent="0.25">
      <c r="A63" s="7" t="s">
        <v>538</v>
      </c>
      <c r="B63" s="8" t="s">
        <v>539</v>
      </c>
      <c r="C63" s="7" t="s">
        <v>15</v>
      </c>
      <c r="D63" s="8" t="s">
        <v>540</v>
      </c>
      <c r="E63" s="13" t="s">
        <v>531</v>
      </c>
      <c r="F63" s="7" t="s">
        <v>541</v>
      </c>
    </row>
    <row r="64" spans="1:6" x14ac:dyDescent="0.25">
      <c r="A64" t="s">
        <v>542</v>
      </c>
      <c r="B64" s="1" t="s">
        <v>539</v>
      </c>
      <c r="C64" t="s">
        <v>15</v>
      </c>
      <c r="D64" s="1" t="s">
        <v>540</v>
      </c>
      <c r="E64" s="12" t="s">
        <v>531</v>
      </c>
    </row>
    <row r="65" spans="1:9" x14ac:dyDescent="0.25">
      <c r="A65" s="7" t="s">
        <v>546</v>
      </c>
      <c r="B65" s="8" t="s">
        <v>539</v>
      </c>
      <c r="C65" s="7" t="s">
        <v>15</v>
      </c>
      <c r="D65" s="8" t="s">
        <v>549</v>
      </c>
      <c r="E65" s="13" t="s">
        <v>548</v>
      </c>
      <c r="F65" s="7" t="s">
        <v>562</v>
      </c>
    </row>
    <row r="66" spans="1:9" x14ac:dyDescent="0.25">
      <c r="A66" s="7" t="s">
        <v>550</v>
      </c>
      <c r="B66" s="8" t="s">
        <v>539</v>
      </c>
      <c r="C66" s="7" t="s">
        <v>15</v>
      </c>
      <c r="D66" s="8" t="s">
        <v>549</v>
      </c>
      <c r="E66" s="13" t="s">
        <v>548</v>
      </c>
      <c r="F66" s="7" t="s">
        <v>563</v>
      </c>
    </row>
    <row r="67" spans="1:9" x14ac:dyDescent="0.25">
      <c r="A67" s="7" t="s">
        <v>560</v>
      </c>
      <c r="B67" s="8" t="s">
        <v>558</v>
      </c>
      <c r="C67" s="7" t="s">
        <v>52</v>
      </c>
      <c r="D67" s="8" t="s">
        <v>556</v>
      </c>
      <c r="E67" s="13" t="s">
        <v>557</v>
      </c>
      <c r="F67" s="7" t="s">
        <v>568</v>
      </c>
    </row>
    <row r="68" spans="1:9" x14ac:dyDescent="0.25">
      <c r="A68" t="s">
        <v>561</v>
      </c>
      <c r="B68" s="1" t="s">
        <v>558</v>
      </c>
      <c r="C68" t="s">
        <v>52</v>
      </c>
      <c r="D68" s="1" t="s">
        <v>556</v>
      </c>
      <c r="E68" s="12" t="s">
        <v>557</v>
      </c>
    </row>
    <row r="69" spans="1:9" x14ac:dyDescent="0.25">
      <c r="A69" s="22"/>
      <c r="B69" s="22"/>
      <c r="C69" s="22"/>
      <c r="D69" s="22"/>
      <c r="E69" s="22"/>
      <c r="F69" s="22"/>
      <c r="G69" s="22"/>
      <c r="H69" s="22"/>
      <c r="I69" s="22"/>
    </row>
    <row r="70" spans="1:9" x14ac:dyDescent="0.25">
      <c r="A70" s="7" t="s">
        <v>612</v>
      </c>
      <c r="B70" s="8" t="s">
        <v>610</v>
      </c>
      <c r="C70" s="7" t="s">
        <v>52</v>
      </c>
      <c r="D70" s="13" t="s">
        <v>611</v>
      </c>
      <c r="E70" s="13" t="s">
        <v>625</v>
      </c>
      <c r="F70" s="8">
        <v>41512.630555555559</v>
      </c>
    </row>
    <row r="71" spans="1:9" x14ac:dyDescent="0.25">
      <c r="A71" s="7" t="s">
        <v>613</v>
      </c>
      <c r="B71" s="8" t="s">
        <v>610</v>
      </c>
      <c r="C71" s="7" t="s">
        <v>52</v>
      </c>
      <c r="D71" s="13" t="s">
        <v>611</v>
      </c>
      <c r="E71" s="13" t="s">
        <v>625</v>
      </c>
      <c r="F71" s="7" t="s">
        <v>627</v>
      </c>
    </row>
    <row r="72" spans="1:9" x14ac:dyDescent="0.25">
      <c r="A72" s="7" t="s">
        <v>614</v>
      </c>
      <c r="B72" s="8" t="s">
        <v>610</v>
      </c>
      <c r="C72" s="7" t="s">
        <v>52</v>
      </c>
      <c r="D72" s="13" t="s">
        <v>615</v>
      </c>
      <c r="E72" s="13" t="s">
        <v>624</v>
      </c>
      <c r="F72" s="7" t="s">
        <v>626</v>
      </c>
    </row>
    <row r="73" spans="1:9" x14ac:dyDescent="0.25">
      <c r="A73" s="7" t="s">
        <v>633</v>
      </c>
      <c r="B73" s="8">
        <v>41514.333333333336</v>
      </c>
      <c r="C73" s="7" t="s">
        <v>52</v>
      </c>
      <c r="D73" s="8">
        <v>41519.333333333336</v>
      </c>
      <c r="E73" s="13">
        <v>41514.333333333336</v>
      </c>
      <c r="F73" s="8">
        <v>41514.428472222222</v>
      </c>
    </row>
    <row r="74" spans="1:9" x14ac:dyDescent="0.25">
      <c r="A74" s="7" t="s">
        <v>638</v>
      </c>
      <c r="B74" s="8">
        <v>41514.333333333336</v>
      </c>
      <c r="C74" s="7" t="s">
        <v>52</v>
      </c>
      <c r="D74" s="8">
        <v>41519.333333333336</v>
      </c>
      <c r="E74" s="13">
        <v>41514.333333333336</v>
      </c>
      <c r="F74" s="8">
        <v>41514.604166666664</v>
      </c>
    </row>
    <row r="75" spans="1:9" x14ac:dyDescent="0.25">
      <c r="A75" s="7" t="s">
        <v>650</v>
      </c>
      <c r="B75" s="8">
        <v>41515.5</v>
      </c>
      <c r="C75" s="7" t="s">
        <v>52</v>
      </c>
      <c r="D75" s="8">
        <v>41520.458333333336</v>
      </c>
      <c r="E75" s="13">
        <v>41515.5</v>
      </c>
      <c r="F75" s="11">
        <v>41515.642361111109</v>
      </c>
    </row>
    <row r="76" spans="1:9" x14ac:dyDescent="0.25">
      <c r="A76" s="7" t="s">
        <v>651</v>
      </c>
      <c r="B76" s="8">
        <v>41515.5</v>
      </c>
      <c r="C76" s="7" t="s">
        <v>52</v>
      </c>
      <c r="D76" s="8">
        <v>41520.5</v>
      </c>
      <c r="E76" s="13">
        <v>41515.5</v>
      </c>
      <c r="F76" s="8">
        <v>41519.395833333336</v>
      </c>
    </row>
    <row r="77" spans="1:9" x14ac:dyDescent="0.25">
      <c r="A77" s="7" t="s">
        <v>657</v>
      </c>
      <c r="B77" s="8">
        <v>41519.333333333336</v>
      </c>
      <c r="C77" s="7" t="s">
        <v>52</v>
      </c>
      <c r="D77" s="8">
        <v>41522.333333333336</v>
      </c>
      <c r="E77" s="13">
        <v>41517.333333333336</v>
      </c>
      <c r="F77" s="8">
        <v>41520.430555555555</v>
      </c>
    </row>
    <row r="78" spans="1:9" x14ac:dyDescent="0.25">
      <c r="A78" s="7" t="s">
        <v>658</v>
      </c>
      <c r="B78" s="8">
        <v>41519.333333333336</v>
      </c>
      <c r="C78" s="7" t="s">
        <v>52</v>
      </c>
      <c r="D78" s="8">
        <v>41522.333333333336</v>
      </c>
      <c r="E78" s="13">
        <v>41517.333333333336</v>
      </c>
      <c r="F78" s="8">
        <v>41520.4375</v>
      </c>
    </row>
    <row r="79" spans="1:9" x14ac:dyDescent="0.25">
      <c r="A79" s="7" t="s">
        <v>659</v>
      </c>
      <c r="B79" s="8">
        <v>41519.333333333336</v>
      </c>
      <c r="C79" s="7" t="s">
        <v>52</v>
      </c>
      <c r="D79" s="8">
        <v>41522.333333333336</v>
      </c>
      <c r="E79" s="13">
        <v>41517.333333333336</v>
      </c>
      <c r="F79" s="8">
        <v>41520.44027777778</v>
      </c>
    </row>
    <row r="80" spans="1:9" x14ac:dyDescent="0.25">
      <c r="A80" s="7" t="s">
        <v>660</v>
      </c>
      <c r="B80" s="8">
        <v>41519.333333333336</v>
      </c>
      <c r="C80" s="7" t="s">
        <v>52</v>
      </c>
      <c r="D80" s="8">
        <v>41522.333333333336</v>
      </c>
      <c r="E80" s="13">
        <v>41517.333333333336</v>
      </c>
      <c r="F80" s="8">
        <v>41520.461111111108</v>
      </c>
    </row>
    <row r="81" spans="1:11" x14ac:dyDescent="0.25">
      <c r="A81" s="7" t="s">
        <v>661</v>
      </c>
      <c r="B81" s="8">
        <v>41519.333333333336</v>
      </c>
      <c r="C81" s="7" t="s">
        <v>52</v>
      </c>
      <c r="D81" s="8">
        <v>41522.333333333336</v>
      </c>
      <c r="E81" s="13">
        <v>41519.333333333336</v>
      </c>
      <c r="F81" s="8">
        <v>41155.477777777778</v>
      </c>
    </row>
    <row r="82" spans="1:11" x14ac:dyDescent="0.25">
      <c r="A82" s="7" t="s">
        <v>662</v>
      </c>
      <c r="B82" s="8">
        <v>41519.333333333336</v>
      </c>
      <c r="C82" s="7" t="s">
        <v>52</v>
      </c>
      <c r="D82" s="8">
        <v>41522.333333333336</v>
      </c>
      <c r="E82" s="13">
        <v>41519.418055555558</v>
      </c>
      <c r="F82" s="8">
        <v>41520.5</v>
      </c>
    </row>
    <row r="83" spans="1:11" ht="60" x14ac:dyDescent="0.25">
      <c r="A83" s="3" t="s">
        <v>664</v>
      </c>
      <c r="B83" s="4">
        <v>41520.375</v>
      </c>
      <c r="C83" s="3" t="s">
        <v>52</v>
      </c>
      <c r="D83" s="4">
        <v>41523.375</v>
      </c>
      <c r="E83" s="14">
        <v>41520.376388888886</v>
      </c>
      <c r="F83" s="4">
        <v>41533.677083333336</v>
      </c>
      <c r="K83" s="23" t="s">
        <v>930</v>
      </c>
    </row>
    <row r="84" spans="1:11" x14ac:dyDescent="0.25">
      <c r="A84" s="7" t="s">
        <v>665</v>
      </c>
      <c r="B84" s="8">
        <v>41520.375</v>
      </c>
      <c r="C84" s="7" t="s">
        <v>52</v>
      </c>
      <c r="D84" s="8">
        <v>41523.5</v>
      </c>
      <c r="E84" s="13">
        <v>41520.501388888886</v>
      </c>
      <c r="F84" s="8">
        <v>41520.652777777781</v>
      </c>
    </row>
    <row r="85" spans="1:11" x14ac:dyDescent="0.25">
      <c r="A85" s="7" t="s">
        <v>668</v>
      </c>
      <c r="B85" s="8">
        <v>41520.666666666664</v>
      </c>
      <c r="C85" s="7" t="s">
        <v>52</v>
      </c>
      <c r="D85" s="8">
        <v>41523.666666666664</v>
      </c>
      <c r="E85" s="13">
        <v>41520.668055555558</v>
      </c>
      <c r="F85" s="8">
        <v>41521.666666666664</v>
      </c>
    </row>
    <row r="86" spans="1:11" x14ac:dyDescent="0.25">
      <c r="A86" s="7" t="s">
        <v>671</v>
      </c>
      <c r="B86" s="8">
        <v>41521.416666666664</v>
      </c>
      <c r="C86" s="7" t="s">
        <v>10</v>
      </c>
      <c r="D86" s="8">
        <v>41522.416666666664</v>
      </c>
      <c r="E86" s="13">
        <v>41521.418055555558</v>
      </c>
      <c r="F86" s="8">
        <v>41521.8125</v>
      </c>
    </row>
    <row r="87" spans="1:11" x14ac:dyDescent="0.25">
      <c r="A87" s="7" t="s">
        <v>674</v>
      </c>
      <c r="B87" s="8">
        <v>41522.291666666664</v>
      </c>
      <c r="C87" s="7" t="s">
        <v>52</v>
      </c>
      <c r="D87" s="8">
        <v>41527.291666666664</v>
      </c>
      <c r="E87" s="11">
        <v>41522.305555555555</v>
      </c>
      <c r="F87" s="8">
        <v>41523.472222222219</v>
      </c>
    </row>
    <row r="88" spans="1:11" x14ac:dyDescent="0.25">
      <c r="A88" s="7" t="s">
        <v>675</v>
      </c>
      <c r="B88" s="8">
        <v>41522.291666666664</v>
      </c>
      <c r="C88" s="7" t="s">
        <v>52</v>
      </c>
      <c r="D88" s="8">
        <v>41527.291666666664</v>
      </c>
      <c r="E88" s="11">
        <v>41522.305555555555</v>
      </c>
      <c r="F88" s="8">
        <v>41523.444444444445</v>
      </c>
    </row>
    <row r="89" spans="1:11" x14ac:dyDescent="0.25">
      <c r="A89" s="7" t="s">
        <v>676</v>
      </c>
      <c r="B89" s="8">
        <v>41522.458333333336</v>
      </c>
      <c r="C89" s="7" t="s">
        <v>52</v>
      </c>
      <c r="D89" s="8">
        <v>41527.541666666664</v>
      </c>
      <c r="E89" s="11">
        <v>41522.555555555555</v>
      </c>
      <c r="F89" s="8">
        <v>41523.402777777781</v>
      </c>
    </row>
    <row r="90" spans="1:11" x14ac:dyDescent="0.25">
      <c r="A90" s="7" t="s">
        <v>681</v>
      </c>
      <c r="B90" s="8">
        <v>41523.375</v>
      </c>
      <c r="C90" s="7" t="s">
        <v>52</v>
      </c>
      <c r="D90" s="8">
        <v>41528.375</v>
      </c>
      <c r="E90" s="11">
        <v>41523.388888888891</v>
      </c>
      <c r="F90" s="8">
        <v>41523.486111111109</v>
      </c>
    </row>
    <row r="91" spans="1:11" x14ac:dyDescent="0.25">
      <c r="A91" s="7" t="s">
        <v>682</v>
      </c>
      <c r="B91" s="8">
        <v>41523.375</v>
      </c>
      <c r="C91" s="7" t="s">
        <v>52</v>
      </c>
      <c r="D91" s="8">
        <v>41528.375</v>
      </c>
      <c r="E91" s="11">
        <v>41523.388888888891</v>
      </c>
      <c r="F91" s="8">
        <v>41523.5625</v>
      </c>
      <c r="K91" t="s">
        <v>684</v>
      </c>
    </row>
    <row r="92" spans="1:11" x14ac:dyDescent="0.25">
      <c r="A92" s="7" t="s">
        <v>685</v>
      </c>
      <c r="B92" s="8">
        <v>41524.291666666664</v>
      </c>
      <c r="C92" s="7" t="s">
        <v>52</v>
      </c>
      <c r="D92" s="8">
        <v>41529.291666666664</v>
      </c>
      <c r="E92" s="11" t="s">
        <v>686</v>
      </c>
      <c r="F92" s="8">
        <v>41526.458333333336</v>
      </c>
    </row>
    <row r="93" spans="1:11" x14ac:dyDescent="0.25">
      <c r="A93" s="7" t="s">
        <v>687</v>
      </c>
      <c r="B93" s="8">
        <v>41524.291666666664</v>
      </c>
      <c r="C93" s="7" t="s">
        <v>52</v>
      </c>
      <c r="D93" s="8">
        <v>41529.291666666664</v>
      </c>
      <c r="E93" s="11" t="s">
        <v>686</v>
      </c>
      <c r="F93" s="8">
        <v>41526.46875</v>
      </c>
    </row>
    <row r="94" spans="1:11" x14ac:dyDescent="0.25">
      <c r="A94" s="7" t="s">
        <v>688</v>
      </c>
      <c r="B94" s="8">
        <v>41524.291666666664</v>
      </c>
      <c r="C94" s="7" t="s">
        <v>52</v>
      </c>
      <c r="D94" s="8">
        <v>41529.291666666664</v>
      </c>
      <c r="E94" s="11" t="s">
        <v>686</v>
      </c>
      <c r="F94" s="8">
        <v>41526.479861111111</v>
      </c>
    </row>
    <row r="95" spans="1:11" x14ac:dyDescent="0.25">
      <c r="A95" s="7" t="s">
        <v>690</v>
      </c>
      <c r="B95" s="8">
        <v>41526.416666666664</v>
      </c>
      <c r="C95" s="7" t="s">
        <v>52</v>
      </c>
      <c r="D95" s="8">
        <v>41529.416666666664</v>
      </c>
      <c r="E95" s="11" t="s">
        <v>691</v>
      </c>
      <c r="F95" s="8">
        <v>41526.496527777781</v>
      </c>
    </row>
    <row r="96" spans="1:11" x14ac:dyDescent="0.25">
      <c r="A96" s="7" t="s">
        <v>692</v>
      </c>
      <c r="B96" s="8">
        <v>41527.333333333336</v>
      </c>
      <c r="C96" s="7" t="s">
        <v>52</v>
      </c>
      <c r="D96" s="8">
        <v>41530.333333333336</v>
      </c>
      <c r="E96" s="11" t="s">
        <v>693</v>
      </c>
      <c r="F96" s="8">
        <v>41527.44027777778</v>
      </c>
    </row>
    <row r="97" spans="1:11" x14ac:dyDescent="0.25">
      <c r="A97" s="7" t="s">
        <v>695</v>
      </c>
      <c r="B97" s="8">
        <v>41527.333333333336</v>
      </c>
      <c r="C97" s="7" t="s">
        <v>52</v>
      </c>
      <c r="D97" s="8">
        <v>41530.333333333336</v>
      </c>
      <c r="E97" s="11" t="s">
        <v>693</v>
      </c>
      <c r="F97" s="8">
        <v>41527.648611111108</v>
      </c>
    </row>
    <row r="98" spans="1:11" x14ac:dyDescent="0.25">
      <c r="A98" s="3" t="s">
        <v>698</v>
      </c>
      <c r="B98" s="4">
        <v>41528.291666666664</v>
      </c>
      <c r="C98" s="3" t="s">
        <v>52</v>
      </c>
      <c r="D98" s="4">
        <v>41531.291666666664</v>
      </c>
      <c r="E98" s="24" t="s">
        <v>699</v>
      </c>
      <c r="F98" s="4">
        <v>41528.46875</v>
      </c>
      <c r="K98" t="s">
        <v>703</v>
      </c>
    </row>
    <row r="99" spans="1:11" x14ac:dyDescent="0.25">
      <c r="A99" s="7" t="s">
        <v>700</v>
      </c>
      <c r="B99" s="8">
        <v>41528.291666666664</v>
      </c>
      <c r="C99" s="7" t="s">
        <v>52</v>
      </c>
      <c r="D99" s="8">
        <v>41533.291666666664</v>
      </c>
      <c r="E99" s="11" t="s">
        <v>699</v>
      </c>
      <c r="F99" s="11">
        <v>41528.484027777777</v>
      </c>
    </row>
    <row r="100" spans="1:11" x14ac:dyDescent="0.25">
      <c r="A100" s="7" t="s">
        <v>707</v>
      </c>
      <c r="B100" s="8">
        <v>41528.291666666664</v>
      </c>
      <c r="C100" s="7" t="s">
        <v>52</v>
      </c>
      <c r="D100" s="8">
        <v>41533.291666666664</v>
      </c>
      <c r="E100" s="11" t="s">
        <v>699</v>
      </c>
      <c r="F100" s="8">
        <v>41529.458333333336</v>
      </c>
    </row>
    <row r="101" spans="1:11" x14ac:dyDescent="0.25">
      <c r="A101" s="7" t="s">
        <v>710</v>
      </c>
      <c r="B101" s="8">
        <v>41528.291666666664</v>
      </c>
      <c r="C101" s="7" t="s">
        <v>52</v>
      </c>
      <c r="D101" s="8">
        <v>41533.416666666664</v>
      </c>
      <c r="E101" s="11" t="s">
        <v>699</v>
      </c>
      <c r="F101" s="8">
        <v>41529.604166666664</v>
      </c>
    </row>
    <row r="102" spans="1:11" ht="45" x14ac:dyDescent="0.25">
      <c r="A102" t="s">
        <v>715</v>
      </c>
      <c r="B102" s="1">
        <v>41530.458333333336</v>
      </c>
      <c r="C102" t="s">
        <v>52</v>
      </c>
      <c r="D102" s="1">
        <v>41535.458333333336</v>
      </c>
      <c r="E102" s="2" t="s">
        <v>716</v>
      </c>
      <c r="K102" s="23" t="s">
        <v>931</v>
      </c>
    </row>
    <row r="103" spans="1:11" x14ac:dyDescent="0.25">
      <c r="A103" s="7" t="s">
        <v>717</v>
      </c>
      <c r="B103" s="8">
        <v>41530.458333333336</v>
      </c>
      <c r="C103" s="7" t="s">
        <v>52</v>
      </c>
      <c r="D103" s="8">
        <v>41535.458333333336</v>
      </c>
      <c r="E103" s="11" t="s">
        <v>716</v>
      </c>
      <c r="F103" s="8">
        <v>41530.673611111109</v>
      </c>
    </row>
    <row r="104" spans="1:11" x14ac:dyDescent="0.25">
      <c r="A104" s="7" t="s">
        <v>718</v>
      </c>
      <c r="B104" s="8">
        <v>41530.583333333336</v>
      </c>
      <c r="C104" s="7" t="s">
        <v>10</v>
      </c>
      <c r="D104" s="8">
        <v>41531.583333333336</v>
      </c>
      <c r="E104" s="11">
        <v>41530.583333333336</v>
      </c>
      <c r="F104" s="8">
        <v>41530.708333333336</v>
      </c>
    </row>
    <row r="105" spans="1:11" x14ac:dyDescent="0.25">
      <c r="A105" s="7" t="s">
        <v>723</v>
      </c>
      <c r="B105" s="8">
        <v>41533.333333333336</v>
      </c>
      <c r="C105" s="7" t="s">
        <v>52</v>
      </c>
      <c r="D105" s="8">
        <v>41536.333333333336</v>
      </c>
      <c r="E105" s="11" t="s">
        <v>721</v>
      </c>
      <c r="F105" s="8">
        <v>41533.498611111114</v>
      </c>
    </row>
    <row r="106" spans="1:11" x14ac:dyDescent="0.25">
      <c r="A106" s="7" t="s">
        <v>724</v>
      </c>
      <c r="B106" s="8">
        <v>41533.333333333336</v>
      </c>
      <c r="C106" s="7" t="s">
        <v>52</v>
      </c>
      <c r="D106" s="8">
        <v>41536.333333333336</v>
      </c>
      <c r="E106" s="11" t="s">
        <v>721</v>
      </c>
      <c r="F106" s="8">
        <v>41533.504861111112</v>
      </c>
    </row>
    <row r="107" spans="1:11" x14ac:dyDescent="0.25">
      <c r="A107" s="7" t="s">
        <v>725</v>
      </c>
      <c r="B107" s="8">
        <v>41533.333333333336</v>
      </c>
      <c r="C107" s="7" t="s">
        <v>52</v>
      </c>
      <c r="D107" s="8">
        <v>41536.333333333336</v>
      </c>
      <c r="E107" s="11" t="s">
        <v>721</v>
      </c>
      <c r="F107" s="8">
        <v>41533.540277777778</v>
      </c>
    </row>
    <row r="108" spans="1:11" x14ac:dyDescent="0.25">
      <c r="A108" s="7" t="s">
        <v>726</v>
      </c>
      <c r="B108" s="8">
        <v>41533.333333333336</v>
      </c>
      <c r="C108" s="7" t="s">
        <v>52</v>
      </c>
      <c r="D108" s="8">
        <v>41536.333333333336</v>
      </c>
      <c r="E108" s="11" t="s">
        <v>721</v>
      </c>
      <c r="F108" s="8">
        <v>41533.561111111114</v>
      </c>
    </row>
    <row r="109" spans="1:11" x14ac:dyDescent="0.25">
      <c r="A109" s="7" t="s">
        <v>727</v>
      </c>
      <c r="B109" s="8">
        <v>41533.375</v>
      </c>
      <c r="C109" s="7" t="s">
        <v>52</v>
      </c>
      <c r="D109" s="8">
        <v>41536.375</v>
      </c>
      <c r="E109" s="11" t="s">
        <v>728</v>
      </c>
      <c r="F109" s="8">
        <v>41533.614583333336</v>
      </c>
    </row>
    <row r="110" spans="1:11" x14ac:dyDescent="0.25">
      <c r="A110" s="7" t="s">
        <v>735</v>
      </c>
      <c r="B110" s="8">
        <v>41533.625</v>
      </c>
      <c r="C110" s="7" t="s">
        <v>52</v>
      </c>
      <c r="D110" s="8">
        <v>41536.625</v>
      </c>
      <c r="E110" s="11">
        <v>41533.625</v>
      </c>
      <c r="F110" s="8">
        <v>41533.694444444445</v>
      </c>
    </row>
    <row r="111" spans="1:11" x14ac:dyDescent="0.25">
      <c r="A111" s="7" t="s">
        <v>737</v>
      </c>
      <c r="B111" s="8">
        <v>41534.458333333336</v>
      </c>
      <c r="C111" s="7" t="s">
        <v>52</v>
      </c>
      <c r="D111" s="8">
        <v>41537.458333333336</v>
      </c>
      <c r="E111" s="11">
        <v>41534.458333333336</v>
      </c>
      <c r="F111" s="8">
        <v>41533.611111111109</v>
      </c>
    </row>
    <row r="112" spans="1:11" x14ac:dyDescent="0.25">
      <c r="A112" s="7" t="s">
        <v>742</v>
      </c>
      <c r="B112" s="8" t="s">
        <v>743</v>
      </c>
      <c r="C112" s="7" t="s">
        <v>52</v>
      </c>
      <c r="D112" s="8">
        <v>41537.625</v>
      </c>
      <c r="E112" s="11">
        <v>41534.458333333336</v>
      </c>
      <c r="F112" s="8">
        <v>41534.673611111109</v>
      </c>
    </row>
    <row r="113" spans="1:11" x14ac:dyDescent="0.25">
      <c r="A113" s="7" t="s">
        <v>744</v>
      </c>
      <c r="B113" s="8">
        <v>41535.375</v>
      </c>
      <c r="C113" s="7" t="s">
        <v>52</v>
      </c>
      <c r="D113" s="8">
        <v>41540.375</v>
      </c>
      <c r="E113" s="11">
        <v>41535.375</v>
      </c>
      <c r="F113" s="8">
        <v>41535.410416666666</v>
      </c>
    </row>
    <row r="114" spans="1:11" x14ac:dyDescent="0.25">
      <c r="A114" s="7" t="s">
        <v>746</v>
      </c>
      <c r="B114" s="8" t="s">
        <v>747</v>
      </c>
      <c r="C114" s="7" t="s">
        <v>52</v>
      </c>
      <c r="D114" s="8" t="s">
        <v>748</v>
      </c>
      <c r="E114" s="11" t="s">
        <v>747</v>
      </c>
      <c r="F114" s="8">
        <v>41535.690972222219</v>
      </c>
    </row>
    <row r="115" spans="1:11" x14ac:dyDescent="0.25">
      <c r="A115" s="7" t="s">
        <v>753</v>
      </c>
      <c r="B115" s="8">
        <v>41536.333333333336</v>
      </c>
      <c r="C115" s="7" t="s">
        <v>52</v>
      </c>
      <c r="D115" s="8">
        <v>41541.333333333336</v>
      </c>
      <c r="E115" s="11">
        <v>41536.333333333336</v>
      </c>
      <c r="F115" s="8">
        <v>41536.659722222219</v>
      </c>
    </row>
    <row r="116" spans="1:11" x14ac:dyDescent="0.25">
      <c r="A116" s="7" t="s">
        <v>754</v>
      </c>
      <c r="B116" s="8">
        <v>41537.333333333336</v>
      </c>
      <c r="C116" s="7" t="s">
        <v>52</v>
      </c>
      <c r="D116" s="8">
        <v>41542.333333333336</v>
      </c>
      <c r="E116" s="11">
        <v>41537.333333333336</v>
      </c>
      <c r="F116" s="8">
        <v>41537.472222222219</v>
      </c>
    </row>
    <row r="117" spans="1:11" x14ac:dyDescent="0.25">
      <c r="A117" s="7" t="s">
        <v>755</v>
      </c>
      <c r="B117" s="8">
        <v>41537.333333333336</v>
      </c>
      <c r="C117" s="7" t="s">
        <v>52</v>
      </c>
      <c r="D117" s="8">
        <v>41542.333333333336</v>
      </c>
      <c r="E117" s="11">
        <v>41537.333333333336</v>
      </c>
      <c r="F117" s="7" t="s">
        <v>758</v>
      </c>
    </row>
    <row r="118" spans="1:11" x14ac:dyDescent="0.25">
      <c r="A118" s="7" t="s">
        <v>756</v>
      </c>
      <c r="B118" s="8">
        <v>41537.333333333336</v>
      </c>
      <c r="C118" s="7" t="s">
        <v>52</v>
      </c>
      <c r="D118" s="8">
        <v>41542.333333333336</v>
      </c>
      <c r="E118" s="11">
        <v>41537.333333333336</v>
      </c>
      <c r="F118" s="8">
        <v>41537.659722222219</v>
      </c>
    </row>
    <row r="119" spans="1:11" x14ac:dyDescent="0.25">
      <c r="A119" s="7" t="s">
        <v>757</v>
      </c>
      <c r="B119" s="8">
        <v>41537.333333333336</v>
      </c>
      <c r="C119" s="7" t="s">
        <v>52</v>
      </c>
      <c r="D119" s="8">
        <v>41542.333333333336</v>
      </c>
      <c r="E119" s="11">
        <v>41537.333333333336</v>
      </c>
      <c r="F119" s="8">
        <v>41537.666666666664</v>
      </c>
    </row>
    <row r="120" spans="1:11" ht="45" x14ac:dyDescent="0.25">
      <c r="A120" s="7" t="s">
        <v>760</v>
      </c>
      <c r="B120" s="8">
        <v>41540.333333333336</v>
      </c>
      <c r="C120" s="7" t="s">
        <v>15</v>
      </c>
      <c r="D120" s="8">
        <v>41543.333333333336</v>
      </c>
      <c r="E120" s="11">
        <v>41540.333333333336</v>
      </c>
      <c r="F120" s="8">
        <v>41540.541666666664</v>
      </c>
      <c r="K120" s="23" t="s">
        <v>761</v>
      </c>
    </row>
    <row r="121" spans="1:11" x14ac:dyDescent="0.25">
      <c r="A121" s="7" t="s">
        <v>762</v>
      </c>
      <c r="B121" s="8">
        <v>41540.416666666664</v>
      </c>
      <c r="C121" s="7" t="s">
        <v>52</v>
      </c>
      <c r="D121" s="8">
        <v>41543.416666666664</v>
      </c>
      <c r="E121" s="8">
        <v>41540.416666666664</v>
      </c>
      <c r="F121" s="8">
        <v>41540.555555555555</v>
      </c>
    </row>
    <row r="122" spans="1:11" x14ac:dyDescent="0.25">
      <c r="A122" s="7" t="s">
        <v>763</v>
      </c>
      <c r="B122" s="8">
        <v>41540.416666666664</v>
      </c>
      <c r="C122" s="7" t="s">
        <v>52</v>
      </c>
      <c r="D122" s="8">
        <v>41543.416666666664</v>
      </c>
      <c r="E122" s="8">
        <v>41540.416666666664</v>
      </c>
      <c r="F122" s="8">
        <v>41540.625</v>
      </c>
    </row>
    <row r="123" spans="1:11" x14ac:dyDescent="0.25">
      <c r="A123" s="7" t="s">
        <v>769</v>
      </c>
      <c r="B123" s="8">
        <v>41541.416666666664</v>
      </c>
      <c r="C123" s="7" t="s">
        <v>52</v>
      </c>
      <c r="D123" s="8">
        <v>41544.416666666664</v>
      </c>
      <c r="E123" s="8">
        <v>41541.416666666664</v>
      </c>
      <c r="F123" s="8">
        <v>41541.645833333336</v>
      </c>
    </row>
    <row r="124" spans="1:11" x14ac:dyDescent="0.25">
      <c r="A124" s="7" t="s">
        <v>776</v>
      </c>
      <c r="B124" s="8">
        <v>41542.333333333336</v>
      </c>
      <c r="C124" s="7" t="s">
        <v>52</v>
      </c>
      <c r="D124" s="8">
        <v>41547.333333333336</v>
      </c>
      <c r="E124" s="8">
        <v>41542.333333333336</v>
      </c>
      <c r="F124" s="8">
        <v>41542.625</v>
      </c>
    </row>
    <row r="125" spans="1:11" x14ac:dyDescent="0.25">
      <c r="A125" s="7" t="s">
        <v>777</v>
      </c>
      <c r="B125" s="8">
        <v>41542.333333333336</v>
      </c>
      <c r="C125" s="7" t="s">
        <v>52</v>
      </c>
      <c r="D125" s="8">
        <v>41547.333333333336</v>
      </c>
      <c r="E125" s="8">
        <v>41542.333333333336</v>
      </c>
      <c r="F125" s="8">
        <v>41542.625</v>
      </c>
    </row>
    <row r="126" spans="1:11" x14ac:dyDescent="0.25">
      <c r="A126" s="7" t="s">
        <v>786</v>
      </c>
      <c r="B126" s="8" t="s">
        <v>783</v>
      </c>
      <c r="C126" s="7" t="s">
        <v>52</v>
      </c>
      <c r="D126" s="8" t="s">
        <v>784</v>
      </c>
      <c r="E126" s="8" t="s">
        <v>783</v>
      </c>
      <c r="F126" s="8">
        <v>41543.46875</v>
      </c>
    </row>
    <row r="127" spans="1:11" x14ac:dyDescent="0.25">
      <c r="A127" s="7" t="s">
        <v>785</v>
      </c>
      <c r="B127" s="8" t="s">
        <v>783</v>
      </c>
      <c r="C127" s="7" t="s">
        <v>52</v>
      </c>
      <c r="D127" s="8" t="s">
        <v>784</v>
      </c>
      <c r="E127" s="8" t="s">
        <v>783</v>
      </c>
      <c r="F127" s="8">
        <v>41543.475694444445</v>
      </c>
    </row>
    <row r="128" spans="1:11" x14ac:dyDescent="0.25">
      <c r="A128" s="7" t="s">
        <v>787</v>
      </c>
      <c r="B128" s="8" t="s">
        <v>783</v>
      </c>
      <c r="C128" s="7" t="s">
        <v>52</v>
      </c>
      <c r="D128" s="8" t="s">
        <v>784</v>
      </c>
      <c r="E128" s="8" t="s">
        <v>783</v>
      </c>
      <c r="F128" s="8">
        <v>41543.496527777781</v>
      </c>
    </row>
    <row r="129" spans="1:11" x14ac:dyDescent="0.25">
      <c r="A129" s="7" t="s">
        <v>788</v>
      </c>
      <c r="B129" s="8">
        <v>41543.333333333336</v>
      </c>
      <c r="C129" s="7" t="s">
        <v>52</v>
      </c>
      <c r="D129" s="8">
        <v>41548.333333333336</v>
      </c>
      <c r="E129" s="8">
        <v>41543.333333333336</v>
      </c>
      <c r="F129" s="11">
        <v>41543.684027777781</v>
      </c>
    </row>
    <row r="130" spans="1:11" x14ac:dyDescent="0.25">
      <c r="A130" s="7" t="s">
        <v>789</v>
      </c>
      <c r="B130" s="8">
        <v>41543.333333333336</v>
      </c>
      <c r="C130" s="7" t="s">
        <v>52</v>
      </c>
      <c r="D130" s="8">
        <v>41548.333333333336</v>
      </c>
      <c r="E130" s="8">
        <v>41543.333333333336</v>
      </c>
      <c r="F130" s="8">
        <v>41543.704861111109</v>
      </c>
    </row>
    <row r="131" spans="1:11" x14ac:dyDescent="0.25">
      <c r="A131" s="7" t="s">
        <v>791</v>
      </c>
      <c r="B131" s="8" t="s">
        <v>792</v>
      </c>
      <c r="C131" s="7" t="s">
        <v>52</v>
      </c>
      <c r="D131" s="8" t="s">
        <v>793</v>
      </c>
      <c r="E131" s="8" t="s">
        <v>792</v>
      </c>
      <c r="F131" s="8">
        <v>41543.704861111109</v>
      </c>
    </row>
    <row r="132" spans="1:11" x14ac:dyDescent="0.25">
      <c r="A132" s="7" t="s">
        <v>795</v>
      </c>
      <c r="B132" s="8" t="s">
        <v>796</v>
      </c>
      <c r="C132" s="7" t="s">
        <v>52</v>
      </c>
      <c r="D132" s="8" t="s">
        <v>797</v>
      </c>
      <c r="E132" s="8" t="s">
        <v>796</v>
      </c>
      <c r="F132" s="8">
        <v>41547.443749999999</v>
      </c>
    </row>
    <row r="133" spans="1:11" x14ac:dyDescent="0.25">
      <c r="A133" s="7" t="s">
        <v>798</v>
      </c>
      <c r="B133" s="8">
        <v>41547.375</v>
      </c>
      <c r="C133" s="7" t="s">
        <v>52</v>
      </c>
      <c r="D133" s="8">
        <v>41550.333333333336</v>
      </c>
      <c r="E133" s="8">
        <v>41547.333333333336</v>
      </c>
      <c r="F133" s="8">
        <v>41547.450694444444</v>
      </c>
    </row>
    <row r="134" spans="1:11" x14ac:dyDescent="0.25">
      <c r="A134" s="7" t="s">
        <v>808</v>
      </c>
      <c r="B134" s="8">
        <v>41548.333333333336</v>
      </c>
      <c r="C134" s="7" t="s">
        <v>52</v>
      </c>
      <c r="D134" s="8">
        <v>41551.333333333336</v>
      </c>
      <c r="E134" s="8">
        <v>41548.333333333336</v>
      </c>
      <c r="F134" s="8">
        <v>41550.388888888891</v>
      </c>
    </row>
    <row r="135" spans="1:11" x14ac:dyDescent="0.25">
      <c r="A135" s="7" t="s">
        <v>811</v>
      </c>
      <c r="B135" s="8">
        <v>41549.333333333336</v>
      </c>
      <c r="C135" s="7" t="s">
        <v>52</v>
      </c>
      <c r="D135" s="8">
        <v>41554.333333333336</v>
      </c>
      <c r="E135" s="8">
        <v>41549.333333333336</v>
      </c>
      <c r="F135" s="8">
        <v>41550.375</v>
      </c>
    </row>
    <row r="136" spans="1:11" x14ac:dyDescent="0.25">
      <c r="A136" s="7" t="s">
        <v>812</v>
      </c>
      <c r="B136" s="8">
        <v>41549.333333333336</v>
      </c>
      <c r="C136" s="7" t="s">
        <v>52</v>
      </c>
      <c r="D136" s="8">
        <v>41554.333333333336</v>
      </c>
      <c r="E136" s="8">
        <v>41549.333333333336</v>
      </c>
      <c r="F136" s="8">
        <v>41520.390972222223</v>
      </c>
    </row>
    <row r="137" spans="1:11" x14ac:dyDescent="0.25">
      <c r="A137" s="7" t="s">
        <v>819</v>
      </c>
      <c r="B137" s="8">
        <v>41549.333333333336</v>
      </c>
      <c r="C137" s="7" t="s">
        <v>52</v>
      </c>
      <c r="D137" s="8">
        <v>41554.333333333336</v>
      </c>
      <c r="E137" s="8">
        <v>41549.333333333336</v>
      </c>
      <c r="F137" s="8">
        <v>41550.583333333336</v>
      </c>
    </row>
    <row r="138" spans="1:11" x14ac:dyDescent="0.25">
      <c r="A138" s="7" t="s">
        <v>825</v>
      </c>
      <c r="B138" s="8">
        <v>41550.5</v>
      </c>
      <c r="C138" s="7" t="s">
        <v>647</v>
      </c>
      <c r="D138" s="8">
        <v>41555.5</v>
      </c>
      <c r="E138" s="8" t="s">
        <v>823</v>
      </c>
      <c r="F138" s="8">
        <v>41554.333333333336</v>
      </c>
    </row>
    <row r="139" spans="1:11" x14ac:dyDescent="0.25">
      <c r="A139" s="7" t="s">
        <v>831</v>
      </c>
      <c r="B139" s="8">
        <v>41550.5</v>
      </c>
      <c r="C139" s="7" t="s">
        <v>52</v>
      </c>
      <c r="D139" s="8">
        <v>41555.5</v>
      </c>
      <c r="E139" s="8" t="s">
        <v>823</v>
      </c>
      <c r="F139" s="8">
        <v>41554.333333333336</v>
      </c>
    </row>
    <row r="140" spans="1:11" x14ac:dyDescent="0.25">
      <c r="A140" s="7" t="s">
        <v>832</v>
      </c>
      <c r="B140" s="8">
        <v>41550.5</v>
      </c>
      <c r="C140" s="7" t="s">
        <v>52</v>
      </c>
      <c r="D140" s="8">
        <v>41555.5</v>
      </c>
      <c r="E140" s="8" t="s">
        <v>823</v>
      </c>
      <c r="F140" s="8">
        <v>41554.333333333336</v>
      </c>
    </row>
    <row r="141" spans="1:11" x14ac:dyDescent="0.25">
      <c r="A141" s="7" t="s">
        <v>854</v>
      </c>
      <c r="B141" s="8">
        <v>41556.416666666664</v>
      </c>
      <c r="C141" s="7" t="s">
        <v>52</v>
      </c>
      <c r="D141" s="8">
        <v>41561.416666666664</v>
      </c>
      <c r="E141" s="8" t="s">
        <v>855</v>
      </c>
      <c r="F141" s="8">
        <v>41556.479166666664</v>
      </c>
      <c r="K141" t="s">
        <v>856</v>
      </c>
    </row>
    <row r="142" spans="1:11" x14ac:dyDescent="0.25">
      <c r="A142" s="7" t="s">
        <v>857</v>
      </c>
      <c r="B142" s="8">
        <v>41556.416666666664</v>
      </c>
      <c r="C142" s="7" t="s">
        <v>52</v>
      </c>
      <c r="D142" s="8">
        <v>41561.416666666664</v>
      </c>
      <c r="E142" s="8" t="s">
        <v>855</v>
      </c>
      <c r="F142" s="8">
        <v>41557.432638888888</v>
      </c>
    </row>
    <row r="143" spans="1:11" x14ac:dyDescent="0.25">
      <c r="A143" s="7" t="s">
        <v>858</v>
      </c>
      <c r="B143" s="8">
        <v>41556.416666666664</v>
      </c>
      <c r="C143" s="7" t="s">
        <v>52</v>
      </c>
      <c r="D143" s="8">
        <v>41561.416666666664</v>
      </c>
      <c r="E143" s="8" t="s">
        <v>855</v>
      </c>
      <c r="F143" s="8">
        <v>41557.44027777778</v>
      </c>
    </row>
    <row r="144" spans="1:11" x14ac:dyDescent="0.25">
      <c r="A144" s="7" t="s">
        <v>864</v>
      </c>
      <c r="B144" s="8">
        <v>41557.333333333336</v>
      </c>
      <c r="C144" s="7" t="s">
        <v>52</v>
      </c>
      <c r="D144" s="8">
        <v>41562.333333333336</v>
      </c>
      <c r="E144" s="8" t="s">
        <v>863</v>
      </c>
      <c r="F144" s="8">
        <v>41557.458333333336</v>
      </c>
    </row>
    <row r="145" spans="1:11" x14ac:dyDescent="0.25">
      <c r="A145" s="7" t="s">
        <v>866</v>
      </c>
      <c r="B145" s="8">
        <v>41557.333333333336</v>
      </c>
      <c r="C145" s="7" t="s">
        <v>52</v>
      </c>
      <c r="D145" s="8">
        <v>41562.333333333336</v>
      </c>
      <c r="E145" s="8" t="s">
        <v>863</v>
      </c>
      <c r="F145" s="8">
        <v>41557.5</v>
      </c>
    </row>
    <row r="146" spans="1:11" ht="60" x14ac:dyDescent="0.25">
      <c r="A146" t="s">
        <v>869</v>
      </c>
      <c r="B146" s="1">
        <v>41557.333333333336</v>
      </c>
      <c r="C146" t="s">
        <v>10</v>
      </c>
      <c r="D146" s="1">
        <v>41558.333333333336</v>
      </c>
      <c r="E146" s="1" t="s">
        <v>863</v>
      </c>
      <c r="K146" s="23" t="s">
        <v>917</v>
      </c>
    </row>
    <row r="147" spans="1:11" x14ac:dyDescent="0.25">
      <c r="A147" s="7" t="s">
        <v>871</v>
      </c>
      <c r="B147" s="8">
        <v>41557.333333333336</v>
      </c>
      <c r="C147" s="7" t="s">
        <v>52</v>
      </c>
      <c r="D147" s="8">
        <v>41562.333333333336</v>
      </c>
      <c r="E147" s="8" t="s">
        <v>863</v>
      </c>
      <c r="F147" s="8">
        <v>41558.5</v>
      </c>
    </row>
    <row r="148" spans="1:11" ht="30" x14ac:dyDescent="0.25">
      <c r="A148" s="7" t="s">
        <v>873</v>
      </c>
      <c r="B148" s="8">
        <v>41558.333333333336</v>
      </c>
      <c r="C148" s="7" t="s">
        <v>52</v>
      </c>
      <c r="D148" s="8">
        <v>41563.333333333336</v>
      </c>
      <c r="E148" s="8" t="s">
        <v>874</v>
      </c>
      <c r="F148" s="8">
        <v>41561.416666666664</v>
      </c>
      <c r="K148" s="23" t="s">
        <v>887</v>
      </c>
    </row>
    <row r="149" spans="1:11" x14ac:dyDescent="0.25">
      <c r="A149" s="7" t="s">
        <v>875</v>
      </c>
      <c r="B149" s="8">
        <v>41558.333333333336</v>
      </c>
      <c r="C149" s="7" t="s">
        <v>52</v>
      </c>
      <c r="D149" s="8">
        <v>41563.333333333336</v>
      </c>
      <c r="E149" s="8" t="s">
        <v>874</v>
      </c>
      <c r="F149" s="8">
        <v>41561.465277777781</v>
      </c>
    </row>
    <row r="150" spans="1:11" ht="45" x14ac:dyDescent="0.25">
      <c r="A150" s="3" t="s">
        <v>876</v>
      </c>
      <c r="B150" s="4">
        <v>41558.458333333336</v>
      </c>
      <c r="C150" s="3" t="s">
        <v>10</v>
      </c>
      <c r="D150" s="4">
        <v>41563.458333333336</v>
      </c>
      <c r="E150" s="4" t="s">
        <v>877</v>
      </c>
      <c r="F150" s="4">
        <v>41563.416666666664</v>
      </c>
      <c r="K150" s="23" t="s">
        <v>904</v>
      </c>
    </row>
    <row r="151" spans="1:11" x14ac:dyDescent="0.25">
      <c r="A151" s="7" t="s">
        <v>878</v>
      </c>
      <c r="B151" s="8">
        <v>41558.458333333336</v>
      </c>
      <c r="C151" s="7" t="s">
        <v>52</v>
      </c>
      <c r="D151" s="8">
        <v>41563.458333333336</v>
      </c>
      <c r="E151" s="8" t="s">
        <v>877</v>
      </c>
      <c r="F151" s="8">
        <v>41561.659722222219</v>
      </c>
    </row>
    <row r="152" spans="1:11" x14ac:dyDescent="0.25">
      <c r="A152" s="7" t="s">
        <v>883</v>
      </c>
      <c r="B152" s="8">
        <v>41561.333333333336</v>
      </c>
      <c r="C152" s="7" t="s">
        <v>52</v>
      </c>
      <c r="D152" s="8">
        <v>41564.333333333336</v>
      </c>
      <c r="E152" s="8">
        <v>41561.333333333336</v>
      </c>
      <c r="F152" s="8">
        <v>41561.495833333334</v>
      </c>
    </row>
    <row r="153" spans="1:11" x14ac:dyDescent="0.25">
      <c r="A153" s="7" t="s">
        <v>884</v>
      </c>
      <c r="B153" s="8">
        <v>41561.333333333336</v>
      </c>
      <c r="C153" s="7" t="s">
        <v>52</v>
      </c>
      <c r="D153" s="8">
        <v>41564.333333333336</v>
      </c>
      <c r="E153" s="8">
        <v>41561.333333333336</v>
      </c>
      <c r="F153" s="8">
        <v>41561.647916666669</v>
      </c>
    </row>
    <row r="154" spans="1:11" x14ac:dyDescent="0.25">
      <c r="A154" s="7" t="s">
        <v>885</v>
      </c>
      <c r="B154" s="8">
        <v>41561.333333333336</v>
      </c>
      <c r="C154" s="7" t="s">
        <v>52</v>
      </c>
      <c r="D154" s="8">
        <v>41564.333333333336</v>
      </c>
      <c r="E154" s="8">
        <v>41561.333333333336</v>
      </c>
      <c r="F154" s="11">
        <v>41561.666666666664</v>
      </c>
    </row>
    <row r="155" spans="1:11" x14ac:dyDescent="0.25">
      <c r="A155" s="7" t="s">
        <v>892</v>
      </c>
      <c r="B155" s="8" t="s">
        <v>890</v>
      </c>
      <c r="C155" s="7" t="s">
        <v>52</v>
      </c>
      <c r="D155" s="8" t="s">
        <v>891</v>
      </c>
      <c r="E155" s="8" t="s">
        <v>890</v>
      </c>
      <c r="F155" s="8">
        <v>41561.682638888888</v>
      </c>
    </row>
    <row r="156" spans="1:11" x14ac:dyDescent="0.25">
      <c r="A156" s="7" t="s">
        <v>893</v>
      </c>
      <c r="B156" s="8" t="s">
        <v>890</v>
      </c>
      <c r="C156" s="7" t="s">
        <v>52</v>
      </c>
      <c r="D156" s="8" t="s">
        <v>891</v>
      </c>
      <c r="E156" s="8" t="s">
        <v>890</v>
      </c>
      <c r="F156" s="8">
        <v>41561.694444444445</v>
      </c>
    </row>
    <row r="157" spans="1:11" x14ac:dyDescent="0.25">
      <c r="A157" s="7" t="s">
        <v>894</v>
      </c>
      <c r="B157" s="8" t="s">
        <v>890</v>
      </c>
      <c r="C157" s="7" t="s">
        <v>52</v>
      </c>
      <c r="D157" s="8" t="s">
        <v>891</v>
      </c>
      <c r="E157" s="8" t="s">
        <v>890</v>
      </c>
      <c r="F157" s="8">
        <v>41561.354166666664</v>
      </c>
    </row>
    <row r="158" spans="1:11" x14ac:dyDescent="0.25">
      <c r="A158" s="7" t="s">
        <v>897</v>
      </c>
      <c r="B158" s="8">
        <v>41562.333333333336</v>
      </c>
      <c r="C158" s="7" t="s">
        <v>52</v>
      </c>
      <c r="D158" s="8">
        <v>41565.333333333336</v>
      </c>
      <c r="E158" s="8">
        <v>41562.333333333336</v>
      </c>
      <c r="F158" s="8">
        <v>41563.375</v>
      </c>
    </row>
    <row r="159" spans="1:11" x14ac:dyDescent="0.25">
      <c r="A159" s="7" t="s">
        <v>899</v>
      </c>
      <c r="B159" s="8">
        <v>41562.458333333336</v>
      </c>
      <c r="C159" s="7" t="s">
        <v>52</v>
      </c>
      <c r="D159" s="8">
        <v>41565.458333333336</v>
      </c>
      <c r="E159" s="8">
        <v>41562.458333333336</v>
      </c>
      <c r="F159" s="8">
        <v>41563.423611111109</v>
      </c>
    </row>
    <row r="160" spans="1:11" x14ac:dyDescent="0.25">
      <c r="A160" s="7" t="s">
        <v>900</v>
      </c>
      <c r="B160" s="8">
        <v>41562.458333333336</v>
      </c>
      <c r="C160" s="7" t="s">
        <v>52</v>
      </c>
      <c r="D160" s="8">
        <v>41565.458333333336</v>
      </c>
      <c r="E160" s="8">
        <v>41562.458333333336</v>
      </c>
      <c r="F160" s="8">
        <v>41563.427083333336</v>
      </c>
    </row>
    <row r="161" spans="1:6" x14ac:dyDescent="0.25">
      <c r="A161" s="7" t="s">
        <v>901</v>
      </c>
      <c r="B161" s="8">
        <v>41562.458333333336</v>
      </c>
      <c r="C161" s="7" t="s">
        <v>52</v>
      </c>
      <c r="D161" s="8">
        <v>41565.458333333336</v>
      </c>
      <c r="E161" s="8">
        <v>41562.458333333336</v>
      </c>
      <c r="F161" s="8">
        <v>41563.430555555555</v>
      </c>
    </row>
    <row r="162" spans="1:6" x14ac:dyDescent="0.25">
      <c r="A162" s="7" t="s">
        <v>903</v>
      </c>
      <c r="B162" s="8">
        <v>41563.333333333336</v>
      </c>
      <c r="C162" s="7" t="s">
        <v>52</v>
      </c>
      <c r="D162" s="8">
        <v>41568.333333333336</v>
      </c>
      <c r="E162" s="8">
        <v>41563.333333333336</v>
      </c>
      <c r="F162" s="8">
        <v>41563.479166666664</v>
      </c>
    </row>
    <row r="163" spans="1:6" x14ac:dyDescent="0.25">
      <c r="A163" s="7" t="s">
        <v>910</v>
      </c>
      <c r="B163" s="8">
        <v>41563.416666666664</v>
      </c>
      <c r="C163" s="7" t="s">
        <v>52</v>
      </c>
      <c r="D163" s="8">
        <v>41568.416666666664</v>
      </c>
      <c r="E163" s="8">
        <v>41563.416666666664</v>
      </c>
      <c r="F163" s="8">
        <v>41563.708333333336</v>
      </c>
    </row>
    <row r="164" spans="1:6" x14ac:dyDescent="0.25">
      <c r="A164" s="7" t="s">
        <v>911</v>
      </c>
      <c r="B164" s="8">
        <v>41563.416666666664</v>
      </c>
      <c r="C164" s="7" t="s">
        <v>52</v>
      </c>
      <c r="D164" s="8">
        <v>41568.416666666664</v>
      </c>
      <c r="E164" s="8">
        <v>41563.416666666664</v>
      </c>
      <c r="F164" s="8">
        <v>41564.427083333336</v>
      </c>
    </row>
    <row r="165" spans="1:6" x14ac:dyDescent="0.25">
      <c r="A165" s="7" t="s">
        <v>912</v>
      </c>
      <c r="B165" s="8">
        <v>41563.416666666664</v>
      </c>
      <c r="C165" s="7" t="s">
        <v>52</v>
      </c>
      <c r="D165" s="8">
        <v>41568.416666666664</v>
      </c>
      <c r="E165" s="8">
        <v>41563.416666666664</v>
      </c>
      <c r="F165" s="8">
        <v>41564.427083333336</v>
      </c>
    </row>
    <row r="166" spans="1:6" x14ac:dyDescent="0.25">
      <c r="A166" s="7" t="s">
        <v>913</v>
      </c>
      <c r="B166" s="8">
        <v>41563.416666666664</v>
      </c>
      <c r="C166" s="7" t="s">
        <v>52</v>
      </c>
      <c r="D166" s="8">
        <v>41568.416666666664</v>
      </c>
      <c r="E166" s="8">
        <v>41563.416666666664</v>
      </c>
      <c r="F166" s="8">
        <v>41564.427083333336</v>
      </c>
    </row>
    <row r="167" spans="1:6" x14ac:dyDescent="0.25">
      <c r="A167" s="7" t="s">
        <v>914</v>
      </c>
      <c r="B167" s="8">
        <v>41563.416666666664</v>
      </c>
      <c r="C167" s="7" t="s">
        <v>52</v>
      </c>
      <c r="D167" s="8">
        <v>41568.416666666664</v>
      </c>
      <c r="E167" s="8">
        <v>41563.416666666664</v>
      </c>
      <c r="F167" s="8">
        <v>41564.427083333336</v>
      </c>
    </row>
    <row r="168" spans="1:6" x14ac:dyDescent="0.25">
      <c r="A168" t="s">
        <v>928</v>
      </c>
      <c r="B168" s="1">
        <v>41568.333333333336</v>
      </c>
      <c r="C168" t="s">
        <v>52</v>
      </c>
      <c r="D168" s="1">
        <v>41571.333333333336</v>
      </c>
      <c r="E168" s="1">
        <v>41568.375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5"/>
  <sheetViews>
    <sheetView workbookViewId="0">
      <selection activeCell="H10" sqref="H10"/>
    </sheetView>
  </sheetViews>
  <sheetFormatPr defaultColWidth="11.42578125" defaultRowHeight="15" x14ac:dyDescent="0.25"/>
  <cols>
    <col min="2" max="2" width="20.28515625" bestFit="1" customWidth="1"/>
    <col min="4" max="4" width="15.42578125" customWidth="1"/>
    <col min="5" max="5" width="20.140625" bestFit="1" customWidth="1"/>
    <col min="6" max="6" width="15.7109375" bestFit="1" customWidth="1"/>
    <col min="7" max="7" width="14.7109375" bestFit="1" customWidth="1"/>
    <col min="8" max="8" width="13.7109375" customWidth="1"/>
    <col min="9" max="9" width="7.7109375" customWidth="1"/>
    <col min="10" max="10" width="7" customWidth="1"/>
    <col min="11" max="11" width="8.7109375" customWidth="1"/>
    <col min="12" max="12" width="40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8</v>
      </c>
      <c r="L1" t="s">
        <v>26</v>
      </c>
    </row>
    <row r="2" spans="1:12" x14ac:dyDescent="0.25">
      <c r="A2" s="7" t="s">
        <v>22</v>
      </c>
      <c r="B2" s="8">
        <v>41429.404166666667</v>
      </c>
      <c r="C2" s="7" t="s">
        <v>10</v>
      </c>
      <c r="D2" s="8">
        <v>41432.395833333336</v>
      </c>
      <c r="E2" s="8">
        <v>41429.404166666667</v>
      </c>
      <c r="F2" s="8">
        <v>41429.486805555556</v>
      </c>
      <c r="G2" s="1"/>
      <c r="H2" s="1"/>
    </row>
    <row r="3" spans="1:12" x14ac:dyDescent="0.25">
      <c r="A3" t="s">
        <v>23</v>
      </c>
      <c r="B3" s="1">
        <v>41429.421527777777</v>
      </c>
      <c r="C3" t="s">
        <v>10</v>
      </c>
      <c r="D3" s="1">
        <v>41432.416666666664</v>
      </c>
      <c r="E3" s="1">
        <v>41429.4375</v>
      </c>
      <c r="G3" s="1">
        <v>41429.493055555555</v>
      </c>
      <c r="L3" t="s">
        <v>27</v>
      </c>
    </row>
    <row r="4" spans="1:12" x14ac:dyDescent="0.25">
      <c r="A4" s="7" t="s">
        <v>31</v>
      </c>
      <c r="B4" s="8">
        <v>41400.489583333336</v>
      </c>
      <c r="C4" s="7" t="s">
        <v>10</v>
      </c>
      <c r="D4" s="8">
        <v>41553.5</v>
      </c>
      <c r="E4" s="8">
        <v>41400.5</v>
      </c>
      <c r="F4" s="8">
        <v>41431.698611111111</v>
      </c>
    </row>
    <row r="5" spans="1:12" x14ac:dyDescent="0.25">
      <c r="A5" t="s">
        <v>32</v>
      </c>
      <c r="B5" s="1">
        <v>41370.397916666669</v>
      </c>
      <c r="C5" t="s">
        <v>10</v>
      </c>
      <c r="D5" s="1">
        <v>41553.520833333336</v>
      </c>
      <c r="E5" s="1">
        <v>41400.520833333336</v>
      </c>
      <c r="G5" s="1">
        <v>41370.397916666669</v>
      </c>
      <c r="H5" s="1">
        <v>41400.49722222222</v>
      </c>
      <c r="L5" t="s">
        <v>33</v>
      </c>
    </row>
    <row r="6" spans="1:12" x14ac:dyDescent="0.25">
      <c r="A6" s="3" t="s">
        <v>77</v>
      </c>
      <c r="B6" s="4">
        <v>41584.473611111112</v>
      </c>
      <c r="C6" s="3" t="s">
        <v>15</v>
      </c>
      <c r="D6" s="4" t="s">
        <v>78</v>
      </c>
      <c r="E6" s="4">
        <v>41584.479166666664</v>
      </c>
      <c r="F6" s="3"/>
      <c r="G6" s="1">
        <v>41584.631944444445</v>
      </c>
      <c r="H6" s="1">
        <v>41614.381944444445</v>
      </c>
      <c r="L6" t="s">
        <v>311</v>
      </c>
    </row>
    <row r="7" spans="1:12" x14ac:dyDescent="0.25">
      <c r="A7" s="7" t="s">
        <v>87</v>
      </c>
      <c r="B7" s="8">
        <v>41614.520833333336</v>
      </c>
      <c r="C7" s="7" t="s">
        <v>10</v>
      </c>
      <c r="D7" s="8" t="s">
        <v>98</v>
      </c>
      <c r="E7" s="8" t="s">
        <v>71</v>
      </c>
      <c r="F7" s="8" t="s">
        <v>132</v>
      </c>
    </row>
    <row r="8" spans="1:12" x14ac:dyDescent="0.25">
      <c r="A8" t="s">
        <v>88</v>
      </c>
      <c r="B8" s="1">
        <v>41614.520833333336</v>
      </c>
      <c r="C8" t="s">
        <v>43</v>
      </c>
      <c r="D8" s="1" t="s">
        <v>151</v>
      </c>
      <c r="E8" s="1">
        <v>41614.645833333336</v>
      </c>
      <c r="G8" t="s">
        <v>152</v>
      </c>
    </row>
    <row r="9" spans="1:12" x14ac:dyDescent="0.25">
      <c r="A9" s="3" t="s">
        <v>161</v>
      </c>
      <c r="B9" s="3" t="s">
        <v>162</v>
      </c>
      <c r="C9" s="3" t="s">
        <v>10</v>
      </c>
      <c r="D9" s="3" t="s">
        <v>163</v>
      </c>
      <c r="E9" s="14" t="s">
        <v>164</v>
      </c>
      <c r="F9" s="3"/>
    </row>
    <row r="10" spans="1:12" x14ac:dyDescent="0.25">
      <c r="A10" t="s">
        <v>184</v>
      </c>
      <c r="B10" t="s">
        <v>175</v>
      </c>
      <c r="C10" t="s">
        <v>10</v>
      </c>
      <c r="D10" t="s">
        <v>174</v>
      </c>
      <c r="E10" s="12" t="s">
        <v>175</v>
      </c>
      <c r="G10" t="s">
        <v>312</v>
      </c>
    </row>
    <row r="11" spans="1:12" x14ac:dyDescent="0.25">
      <c r="A11" s="3" t="s">
        <v>199</v>
      </c>
      <c r="B11" s="3" t="s">
        <v>200</v>
      </c>
      <c r="C11" s="3" t="s">
        <v>15</v>
      </c>
      <c r="D11" s="3" t="s">
        <v>194</v>
      </c>
      <c r="E11" s="14" t="s">
        <v>201</v>
      </c>
      <c r="F11" s="3"/>
      <c r="L11" t="s">
        <v>313</v>
      </c>
    </row>
    <row r="12" spans="1:12" x14ac:dyDescent="0.25">
      <c r="A12" s="7" t="s">
        <v>210</v>
      </c>
      <c r="B12" s="7" t="s">
        <v>209</v>
      </c>
      <c r="C12" s="7" t="s">
        <v>10</v>
      </c>
      <c r="D12" s="7" t="s">
        <v>212</v>
      </c>
      <c r="E12" s="13" t="s">
        <v>211</v>
      </c>
      <c r="F12" s="7" t="s">
        <v>314</v>
      </c>
    </row>
    <row r="13" spans="1:12" x14ac:dyDescent="0.25">
      <c r="A13" s="7" t="s">
        <v>220</v>
      </c>
      <c r="B13" s="7" t="s">
        <v>218</v>
      </c>
      <c r="C13" s="7" t="s">
        <v>52</v>
      </c>
      <c r="D13" s="7" t="s">
        <v>221</v>
      </c>
      <c r="E13" s="13" t="s">
        <v>222</v>
      </c>
      <c r="F13" s="7" t="s">
        <v>230</v>
      </c>
    </row>
    <row r="14" spans="1:12" x14ac:dyDescent="0.25">
      <c r="A14" t="s">
        <v>229</v>
      </c>
      <c r="B14" t="s">
        <v>163</v>
      </c>
      <c r="C14" t="s">
        <v>52</v>
      </c>
      <c r="D14" t="s">
        <v>221</v>
      </c>
      <c r="E14" s="12" t="s">
        <v>222</v>
      </c>
      <c r="G14" t="s">
        <v>274</v>
      </c>
    </row>
    <row r="15" spans="1:12" x14ac:dyDescent="0.25">
      <c r="A15" t="s">
        <v>226</v>
      </c>
      <c r="B15" t="s">
        <v>163</v>
      </c>
      <c r="C15" t="s">
        <v>10</v>
      </c>
      <c r="D15" t="s">
        <v>228</v>
      </c>
      <c r="E15" s="12" t="s">
        <v>227</v>
      </c>
      <c r="G15" t="s">
        <v>315</v>
      </c>
    </row>
    <row r="16" spans="1:12" x14ac:dyDescent="0.25">
      <c r="A16" s="7" t="s">
        <v>254</v>
      </c>
      <c r="B16" s="7" t="s">
        <v>248</v>
      </c>
      <c r="C16" s="7" t="s">
        <v>10</v>
      </c>
      <c r="D16" s="7" t="s">
        <v>252</v>
      </c>
      <c r="E16" s="13" t="s">
        <v>253</v>
      </c>
      <c r="F16" s="7" t="s">
        <v>316</v>
      </c>
    </row>
    <row r="17" spans="1:7" x14ac:dyDescent="0.25">
      <c r="A17" s="7" t="s">
        <v>258</v>
      </c>
      <c r="B17" s="7" t="s">
        <v>248</v>
      </c>
      <c r="C17" s="7" t="s">
        <v>10</v>
      </c>
      <c r="D17" s="7" t="s">
        <v>256</v>
      </c>
      <c r="E17" s="13" t="s">
        <v>257</v>
      </c>
      <c r="F17" s="7" t="s">
        <v>268</v>
      </c>
    </row>
    <row r="18" spans="1:7" x14ac:dyDescent="0.25">
      <c r="A18" t="s">
        <v>259</v>
      </c>
      <c r="B18" t="s">
        <v>248</v>
      </c>
      <c r="C18" t="s">
        <v>10</v>
      </c>
      <c r="D18" t="s">
        <v>256</v>
      </c>
      <c r="E18" s="12" t="s">
        <v>257</v>
      </c>
      <c r="G18" t="s">
        <v>292</v>
      </c>
    </row>
    <row r="19" spans="1:7" x14ac:dyDescent="0.25">
      <c r="A19" t="s">
        <v>293</v>
      </c>
      <c r="B19" t="s">
        <v>294</v>
      </c>
      <c r="C19" t="s">
        <v>15</v>
      </c>
      <c r="D19" s="1">
        <v>41312.625</v>
      </c>
      <c r="E19" s="12" t="s">
        <v>295</v>
      </c>
      <c r="G19" s="1">
        <v>41281.400694444441</v>
      </c>
    </row>
    <row r="20" spans="1:7" x14ac:dyDescent="0.25">
      <c r="A20" s="3" t="s">
        <v>301</v>
      </c>
      <c r="B20" s="3" t="s">
        <v>294</v>
      </c>
      <c r="C20" s="3" t="s">
        <v>15</v>
      </c>
      <c r="D20" s="4">
        <v>41312.625</v>
      </c>
      <c r="E20" s="14" t="s">
        <v>295</v>
      </c>
      <c r="F20" s="4">
        <v>41371.620833333334</v>
      </c>
    </row>
    <row r="21" spans="1:7" x14ac:dyDescent="0.25">
      <c r="A21" t="s">
        <v>359</v>
      </c>
      <c r="B21" s="1">
        <v>41554.333333333336</v>
      </c>
      <c r="C21" t="s">
        <v>15</v>
      </c>
      <c r="D21" s="1" t="s">
        <v>360</v>
      </c>
      <c r="E21" s="12">
        <v>41554.5625</v>
      </c>
    </row>
    <row r="22" spans="1:7" x14ac:dyDescent="0.25">
      <c r="A22" t="s">
        <v>361</v>
      </c>
      <c r="B22" s="1">
        <v>41585.333333333336</v>
      </c>
      <c r="C22" t="s">
        <v>15</v>
      </c>
      <c r="D22" s="1" t="s">
        <v>362</v>
      </c>
      <c r="E22" s="12">
        <v>41585.479166666664</v>
      </c>
    </row>
    <row r="23" spans="1:7" x14ac:dyDescent="0.25">
      <c r="A23" t="s">
        <v>374</v>
      </c>
      <c r="B23" s="1">
        <v>41585.333333333336</v>
      </c>
      <c r="C23" t="s">
        <v>15</v>
      </c>
      <c r="D23" s="1" t="s">
        <v>375</v>
      </c>
      <c r="E23" s="12">
        <v>41615.333333333336</v>
      </c>
    </row>
    <row r="24" spans="1:7" x14ac:dyDescent="0.25">
      <c r="A24" t="s">
        <v>395</v>
      </c>
      <c r="B24" s="1" t="s">
        <v>396</v>
      </c>
      <c r="C24" t="s">
        <v>10</v>
      </c>
      <c r="D24" s="1" t="s">
        <v>397</v>
      </c>
      <c r="E24" s="12" t="s">
        <v>398</v>
      </c>
    </row>
    <row r="25" spans="1:7" x14ac:dyDescent="0.25">
      <c r="A25" t="s">
        <v>399</v>
      </c>
      <c r="B25" s="1" t="s">
        <v>400</v>
      </c>
      <c r="C25" t="s">
        <v>10</v>
      </c>
      <c r="D25" s="1" t="s">
        <v>401</v>
      </c>
      <c r="E25" s="12" t="s">
        <v>402</v>
      </c>
    </row>
    <row r="26" spans="1:7" x14ac:dyDescent="0.25">
      <c r="A26" t="s">
        <v>432</v>
      </c>
      <c r="B26" s="1" t="s">
        <v>429</v>
      </c>
      <c r="C26" t="s">
        <v>15</v>
      </c>
      <c r="D26" s="1" t="s">
        <v>430</v>
      </c>
      <c r="E26" s="12" t="s">
        <v>431</v>
      </c>
    </row>
    <row r="27" spans="1:7" x14ac:dyDescent="0.25">
      <c r="A27" t="s">
        <v>433</v>
      </c>
      <c r="B27" s="1" t="s">
        <v>429</v>
      </c>
      <c r="C27" t="s">
        <v>15</v>
      </c>
      <c r="D27" s="1" t="s">
        <v>430</v>
      </c>
      <c r="E27" s="12" t="s">
        <v>431</v>
      </c>
    </row>
    <row r="28" spans="1:7" x14ac:dyDescent="0.25">
      <c r="A28" t="s">
        <v>443</v>
      </c>
      <c r="B28" s="1" t="s">
        <v>440</v>
      </c>
      <c r="C28" t="s">
        <v>15</v>
      </c>
      <c r="D28" s="1" t="s">
        <v>442</v>
      </c>
      <c r="E28" s="12" t="s">
        <v>426</v>
      </c>
    </row>
    <row r="29" spans="1:7" x14ac:dyDescent="0.25">
      <c r="A29" t="s">
        <v>496</v>
      </c>
      <c r="B29" s="1">
        <v>41494.333333333336</v>
      </c>
      <c r="C29" t="s">
        <v>10</v>
      </c>
      <c r="D29" s="1" t="s">
        <v>494</v>
      </c>
      <c r="E29" s="12">
        <v>41494.458333333336</v>
      </c>
    </row>
    <row r="30" spans="1:7" x14ac:dyDescent="0.25">
      <c r="A30" t="s">
        <v>512</v>
      </c>
      <c r="B30" s="1">
        <v>41616.333333333336</v>
      </c>
      <c r="C30" t="s">
        <v>513</v>
      </c>
      <c r="D30" s="1" t="s">
        <v>514</v>
      </c>
      <c r="E30" s="12" t="s">
        <v>515</v>
      </c>
    </row>
    <row r="31" spans="1:7" x14ac:dyDescent="0.25">
      <c r="A31" t="s">
        <v>569</v>
      </c>
      <c r="B31" s="1" t="s">
        <v>558</v>
      </c>
      <c r="C31" t="s">
        <v>52</v>
      </c>
      <c r="D31" s="1" t="s">
        <v>556</v>
      </c>
      <c r="E31" s="12" t="s">
        <v>557</v>
      </c>
    </row>
    <row r="32" spans="1:7" x14ac:dyDescent="0.25">
      <c r="A32" t="s">
        <v>576</v>
      </c>
      <c r="B32" s="1" t="s">
        <v>573</v>
      </c>
      <c r="C32" t="s">
        <v>10</v>
      </c>
      <c r="D32" s="1" t="s">
        <v>574</v>
      </c>
      <c r="E32" s="12" t="s">
        <v>575</v>
      </c>
    </row>
    <row r="33" spans="1:12" x14ac:dyDescent="0.25">
      <c r="A33" t="s">
        <v>578</v>
      </c>
      <c r="B33" s="1" t="s">
        <v>573</v>
      </c>
      <c r="C33" t="s">
        <v>10</v>
      </c>
      <c r="D33" s="1" t="s">
        <v>574</v>
      </c>
      <c r="E33" s="12" t="s">
        <v>575</v>
      </c>
    </row>
    <row r="34" spans="1:12" x14ac:dyDescent="0.25">
      <c r="A34" s="3" t="s">
        <v>583</v>
      </c>
      <c r="B34" s="4" t="s">
        <v>573</v>
      </c>
      <c r="C34" s="3" t="s">
        <v>10</v>
      </c>
      <c r="D34" s="4" t="s">
        <v>581</v>
      </c>
      <c r="E34" s="14" t="s">
        <v>580</v>
      </c>
      <c r="F34" s="4">
        <v>41528.427083333336</v>
      </c>
    </row>
    <row r="35" spans="1:12" x14ac:dyDescent="0.25">
      <c r="A35" s="21"/>
      <c r="B35" s="21"/>
      <c r="C35" s="21"/>
      <c r="D35" s="21"/>
      <c r="E35" s="21"/>
      <c r="F35" s="21"/>
      <c r="G35" s="21"/>
    </row>
    <row r="36" spans="1:12" x14ac:dyDescent="0.25">
      <c r="A36" s="7" t="s">
        <v>639</v>
      </c>
      <c r="B36" s="8">
        <v>41514.333333333336</v>
      </c>
      <c r="C36" s="7" t="s">
        <v>52</v>
      </c>
      <c r="D36" s="8" t="s">
        <v>640</v>
      </c>
      <c r="E36" s="13">
        <v>41514.583333333336</v>
      </c>
      <c r="F36" s="8">
        <v>41483.746527777781</v>
      </c>
    </row>
    <row r="37" spans="1:12" ht="30" x14ac:dyDescent="0.25">
      <c r="A37" s="3" t="s">
        <v>696</v>
      </c>
      <c r="B37" s="4">
        <v>41527.416666666664</v>
      </c>
      <c r="C37" s="3" t="s">
        <v>52</v>
      </c>
      <c r="D37" s="4">
        <v>41530.416666666664</v>
      </c>
      <c r="E37" s="24" t="s">
        <v>697</v>
      </c>
      <c r="F37" s="4">
        <v>41530.361111111109</v>
      </c>
      <c r="L37" s="23" t="s">
        <v>736</v>
      </c>
    </row>
    <row r="38" spans="1:12" x14ac:dyDescent="0.25">
      <c r="A38" s="7" t="s">
        <v>714</v>
      </c>
      <c r="B38" s="8">
        <v>41529.458333333336</v>
      </c>
      <c r="C38" s="7" t="s">
        <v>52</v>
      </c>
      <c r="D38" s="8">
        <v>41533.416666666664</v>
      </c>
      <c r="E38" s="11" t="s">
        <v>713</v>
      </c>
      <c r="F38" s="7" t="s">
        <v>730</v>
      </c>
    </row>
    <row r="39" spans="1:12" ht="60" x14ac:dyDescent="0.25">
      <c r="A39" t="s">
        <v>774</v>
      </c>
      <c r="B39" s="1" t="s">
        <v>775</v>
      </c>
      <c r="C39" t="s">
        <v>52</v>
      </c>
      <c r="D39" s="1">
        <v>41546.708333333336</v>
      </c>
      <c r="E39" s="1">
        <v>41542.333333333336</v>
      </c>
      <c r="L39" s="23" t="s">
        <v>932</v>
      </c>
    </row>
    <row r="40" spans="1:12" ht="30" x14ac:dyDescent="0.25">
      <c r="A40" s="7" t="s">
        <v>826</v>
      </c>
      <c r="B40" s="8">
        <v>41550.5</v>
      </c>
      <c r="C40" s="7" t="s">
        <v>10</v>
      </c>
      <c r="D40" s="8">
        <v>41551.5</v>
      </c>
      <c r="E40" s="8" t="s">
        <v>823</v>
      </c>
      <c r="F40" s="8">
        <v>41555.416666666664</v>
      </c>
      <c r="L40" s="23" t="s">
        <v>846</v>
      </c>
    </row>
    <row r="41" spans="1:12" ht="45" x14ac:dyDescent="0.25">
      <c r="A41" t="s">
        <v>827</v>
      </c>
      <c r="B41" s="1">
        <v>41550.5</v>
      </c>
      <c r="C41" t="s">
        <v>10</v>
      </c>
      <c r="D41" s="1">
        <v>41551.5</v>
      </c>
      <c r="E41" s="1" t="s">
        <v>823</v>
      </c>
      <c r="L41" s="23" t="s">
        <v>888</v>
      </c>
    </row>
    <row r="42" spans="1:12" ht="30" x14ac:dyDescent="0.25">
      <c r="A42" s="3" t="s">
        <v>837</v>
      </c>
      <c r="B42" s="4" t="s">
        <v>838</v>
      </c>
      <c r="C42" s="3" t="s">
        <v>15</v>
      </c>
      <c r="D42" s="4" t="s">
        <v>839</v>
      </c>
      <c r="E42" s="4" t="s">
        <v>840</v>
      </c>
      <c r="F42" s="4" t="s">
        <v>844</v>
      </c>
      <c r="L42" s="23" t="s">
        <v>845</v>
      </c>
    </row>
    <row r="43" spans="1:12" x14ac:dyDescent="0.25">
      <c r="A43" s="7" t="s">
        <v>848</v>
      </c>
      <c r="B43" s="8">
        <v>41555.375</v>
      </c>
      <c r="C43" s="7" t="s">
        <v>10</v>
      </c>
      <c r="D43" s="8">
        <v>41556.375</v>
      </c>
      <c r="E43" s="8" t="s">
        <v>849</v>
      </c>
      <c r="F43" s="8" t="s">
        <v>865</v>
      </c>
      <c r="L43" s="23" t="s">
        <v>850</v>
      </c>
    </row>
    <row r="44" spans="1:12" ht="45" x14ac:dyDescent="0.25">
      <c r="A44" t="s">
        <v>859</v>
      </c>
      <c r="B44" s="1">
        <v>41556.416666666664</v>
      </c>
      <c r="C44" t="s">
        <v>10</v>
      </c>
      <c r="D44" s="1">
        <v>41557.416666666664</v>
      </c>
      <c r="E44" s="1" t="s">
        <v>855</v>
      </c>
      <c r="L44" s="23" t="s">
        <v>919</v>
      </c>
    </row>
    <row r="45" spans="1:12" ht="75" x14ac:dyDescent="0.25">
      <c r="A45" s="26" t="s">
        <v>860</v>
      </c>
      <c r="B45" s="27" t="s">
        <v>861</v>
      </c>
      <c r="C45" s="26" t="s">
        <v>10</v>
      </c>
      <c r="D45" s="27" t="s">
        <v>862</v>
      </c>
      <c r="E45" s="27" t="s">
        <v>863</v>
      </c>
      <c r="F45" s="27">
        <v>41563.447916666664</v>
      </c>
      <c r="L45" s="23" t="s">
        <v>906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9"/>
  <sheetViews>
    <sheetView topLeftCell="A6" workbookViewId="0">
      <selection activeCell="H10" sqref="H10"/>
    </sheetView>
  </sheetViews>
  <sheetFormatPr defaultColWidth="11.42578125" defaultRowHeight="15" x14ac:dyDescent="0.25"/>
  <cols>
    <col min="2" max="2" width="15.7109375" bestFit="1" customWidth="1"/>
    <col min="4" max="4" width="15.7109375" bestFit="1" customWidth="1"/>
    <col min="5" max="5" width="20.28515625" bestFit="1" customWidth="1"/>
    <col min="6" max="6" width="15.7109375" bestFit="1" customWidth="1"/>
    <col min="7" max="8" width="13.7109375" customWidth="1"/>
    <col min="12" max="12" width="35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8</v>
      </c>
      <c r="L1" t="s">
        <v>34</v>
      </c>
    </row>
    <row r="2" spans="1:12" x14ac:dyDescent="0.25">
      <c r="A2" s="7" t="s">
        <v>9</v>
      </c>
      <c r="B2" s="8">
        <v>41425.5</v>
      </c>
      <c r="C2" s="7" t="s">
        <v>10</v>
      </c>
      <c r="D2" s="8">
        <v>41431.416666666664</v>
      </c>
      <c r="E2" s="8">
        <v>41339.416666666664</v>
      </c>
      <c r="F2" s="7" t="s">
        <v>132</v>
      </c>
      <c r="G2" s="1">
        <v>41339.712500000001</v>
      </c>
      <c r="H2" s="1" t="s">
        <v>97</v>
      </c>
      <c r="L2" t="s">
        <v>35</v>
      </c>
    </row>
    <row r="3" spans="1:12" x14ac:dyDescent="0.25">
      <c r="A3" s="7" t="s">
        <v>28</v>
      </c>
      <c r="B3" s="8">
        <v>41400.416666666664</v>
      </c>
      <c r="C3" s="7" t="s">
        <v>10</v>
      </c>
      <c r="D3" s="8">
        <v>41553.4375</v>
      </c>
      <c r="E3" s="8">
        <v>41400.4375</v>
      </c>
      <c r="F3" s="8">
        <v>41400.560416666667</v>
      </c>
      <c r="G3" s="1"/>
      <c r="L3" t="s">
        <v>36</v>
      </c>
    </row>
    <row r="4" spans="1:12" ht="15.75" x14ac:dyDescent="0.25">
      <c r="A4" s="10" t="s">
        <v>46</v>
      </c>
      <c r="B4" s="8">
        <v>41461.875</v>
      </c>
      <c r="C4" s="7" t="s">
        <v>10</v>
      </c>
      <c r="D4" s="8">
        <v>41614.416666666664</v>
      </c>
      <c r="E4" s="8">
        <v>370179.41666666669</v>
      </c>
      <c r="F4" s="8">
        <v>41461.491666666669</v>
      </c>
    </row>
    <row r="5" spans="1:12" ht="15.75" x14ac:dyDescent="0.25">
      <c r="A5" s="10" t="s">
        <v>240</v>
      </c>
      <c r="B5" s="7" t="s">
        <v>233</v>
      </c>
      <c r="C5" s="7" t="s">
        <v>10</v>
      </c>
      <c r="D5" s="7" t="s">
        <v>241</v>
      </c>
      <c r="E5" s="13" t="s">
        <v>242</v>
      </c>
      <c r="F5" s="7" t="s">
        <v>261</v>
      </c>
    </row>
    <row r="6" spans="1:12" x14ac:dyDescent="0.25">
      <c r="A6" s="7" t="s">
        <v>320</v>
      </c>
      <c r="B6" s="8">
        <v>41281.416666666664</v>
      </c>
      <c r="C6" s="7" t="s">
        <v>10</v>
      </c>
      <c r="D6" s="8">
        <v>41371.458333333336</v>
      </c>
      <c r="E6" s="13">
        <v>41281.458333333336</v>
      </c>
      <c r="F6" s="8">
        <v>41371.4375</v>
      </c>
    </row>
    <row r="7" spans="1:12" x14ac:dyDescent="0.25">
      <c r="A7" s="15" t="s">
        <v>338</v>
      </c>
      <c r="B7" s="8">
        <v>41401.333333333336</v>
      </c>
      <c r="C7" s="7" t="s">
        <v>10</v>
      </c>
      <c r="D7" s="8" t="s">
        <v>339</v>
      </c>
      <c r="E7" s="13">
        <v>41401.708333333336</v>
      </c>
      <c r="F7" s="8">
        <v>41493.781944444447</v>
      </c>
    </row>
    <row r="8" spans="1:12" x14ac:dyDescent="0.25">
      <c r="A8" t="s">
        <v>390</v>
      </c>
      <c r="B8" s="1" t="s">
        <v>387</v>
      </c>
      <c r="C8" t="s">
        <v>10</v>
      </c>
      <c r="D8" s="1" t="s">
        <v>388</v>
      </c>
      <c r="E8" s="12" t="s">
        <v>387</v>
      </c>
    </row>
    <row r="9" spans="1:12" x14ac:dyDescent="0.25">
      <c r="A9" t="s">
        <v>391</v>
      </c>
      <c r="B9" s="1" t="s">
        <v>387</v>
      </c>
      <c r="C9" t="s">
        <v>10</v>
      </c>
      <c r="D9" s="1" t="s">
        <v>388</v>
      </c>
      <c r="E9" s="12" t="s">
        <v>387</v>
      </c>
    </row>
    <row r="10" spans="1:12" x14ac:dyDescent="0.25">
      <c r="A10" t="s">
        <v>451</v>
      </c>
      <c r="B10" s="1" t="s">
        <v>452</v>
      </c>
      <c r="C10" t="s">
        <v>10</v>
      </c>
      <c r="D10" s="1">
        <v>41282.625</v>
      </c>
      <c r="E10" s="12" t="s">
        <v>452</v>
      </c>
    </row>
    <row r="11" spans="1:12" x14ac:dyDescent="0.25">
      <c r="A11" s="7" t="s">
        <v>553</v>
      </c>
      <c r="B11" s="8" t="s">
        <v>539</v>
      </c>
      <c r="C11" s="7" t="s">
        <v>15</v>
      </c>
      <c r="D11" s="8" t="s">
        <v>547</v>
      </c>
      <c r="E11" s="13" t="s">
        <v>548</v>
      </c>
      <c r="F11" s="8">
        <v>41513.625</v>
      </c>
    </row>
    <row r="12" spans="1:12" x14ac:dyDescent="0.2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</row>
    <row r="13" spans="1:12" ht="45" x14ac:dyDescent="0.25">
      <c r="A13" t="s">
        <v>628</v>
      </c>
      <c r="B13" s="1">
        <v>41513.333333333336</v>
      </c>
      <c r="C13" t="s">
        <v>52</v>
      </c>
      <c r="D13" s="1">
        <v>41516.458333333336</v>
      </c>
      <c r="E13" s="12">
        <v>41513.458333333336</v>
      </c>
      <c r="L13" s="23" t="s">
        <v>778</v>
      </c>
    </row>
    <row r="14" spans="1:12" x14ac:dyDescent="0.25">
      <c r="A14" s="7" t="s">
        <v>630</v>
      </c>
      <c r="B14" s="8">
        <v>41513.333333333336</v>
      </c>
      <c r="C14" s="7" t="s">
        <v>52</v>
      </c>
      <c r="D14" s="8">
        <v>41516.458333333336</v>
      </c>
      <c r="E14" s="13">
        <v>41513.458333333336</v>
      </c>
      <c r="F14" s="7" t="s">
        <v>631</v>
      </c>
    </row>
    <row r="15" spans="1:12" ht="45" x14ac:dyDescent="0.25">
      <c r="A15" s="3" t="s">
        <v>719</v>
      </c>
      <c r="B15" s="4">
        <v>41530.583333333336</v>
      </c>
      <c r="C15" s="3" t="s">
        <v>52</v>
      </c>
      <c r="D15" s="4">
        <v>41535.583333333336</v>
      </c>
      <c r="E15" s="24">
        <v>41530.583333333336</v>
      </c>
      <c r="F15" s="4">
        <v>41533.625</v>
      </c>
      <c r="L15" s="23" t="s">
        <v>834</v>
      </c>
    </row>
    <row r="16" spans="1:12" ht="45" x14ac:dyDescent="0.25">
      <c r="A16" s="7" t="s">
        <v>780</v>
      </c>
      <c r="B16" s="8" t="s">
        <v>781</v>
      </c>
      <c r="C16" s="7" t="s">
        <v>52</v>
      </c>
      <c r="D16" s="8" t="s">
        <v>782</v>
      </c>
      <c r="E16" s="8" t="s">
        <v>781</v>
      </c>
      <c r="F16" s="8">
        <v>41543.416666666664</v>
      </c>
      <c r="L16" s="23" t="s">
        <v>794</v>
      </c>
    </row>
    <row r="17" spans="1:12" x14ac:dyDescent="0.25">
      <c r="A17" t="s">
        <v>824</v>
      </c>
      <c r="B17" s="1">
        <v>41550.5</v>
      </c>
      <c r="C17" t="s">
        <v>10</v>
      </c>
      <c r="D17" s="1">
        <v>41551.5</v>
      </c>
      <c r="E17" s="1" t="s">
        <v>823</v>
      </c>
      <c r="L17" s="23" t="s">
        <v>847</v>
      </c>
    </row>
    <row r="18" spans="1:12" x14ac:dyDescent="0.25">
      <c r="A18" s="7" t="s">
        <v>867</v>
      </c>
      <c r="B18" s="8">
        <v>41557.333333333336</v>
      </c>
      <c r="C18" s="7" t="s">
        <v>10</v>
      </c>
      <c r="D18" s="8">
        <v>41558.333333333336</v>
      </c>
      <c r="E18" s="8" t="s">
        <v>863</v>
      </c>
      <c r="F18" s="8">
        <v>41557.625</v>
      </c>
    </row>
    <row r="19" spans="1:12" ht="30" x14ac:dyDescent="0.25">
      <c r="A19" s="7" t="s">
        <v>868</v>
      </c>
      <c r="B19" s="8">
        <v>41557.333333333336</v>
      </c>
      <c r="C19" s="7" t="s">
        <v>10</v>
      </c>
      <c r="D19" s="8">
        <v>41558.333333333336</v>
      </c>
      <c r="E19" s="8" t="s">
        <v>863</v>
      </c>
      <c r="F19" s="8">
        <v>41557.583333333336</v>
      </c>
      <c r="L19" s="23" t="s">
        <v>870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Hoja1</vt:lpstr>
      <vt:lpstr>Hoja2</vt:lpstr>
      <vt:lpstr>Pilar de Calidad</vt:lpstr>
      <vt:lpstr>Hoja3</vt:lpstr>
      <vt:lpstr>Gustavo F</vt:lpstr>
      <vt:lpstr>Carlos Jimenez</vt:lpstr>
      <vt:lpstr>Carolina H</vt:lpstr>
      <vt:lpstr>Ricardo H</vt:lpstr>
      <vt:lpstr>Roger Masis</vt:lpstr>
      <vt:lpstr>Pedro Muñoz</vt:lpstr>
      <vt:lpstr>David Toro</vt:lpstr>
      <vt:lpstr>R Colomer</vt:lpstr>
      <vt:lpstr>Jorge Arrieta</vt:lpstr>
      <vt:lpstr>Daniel Mendoza</vt:lpstr>
      <vt:lpstr>Adrian Rocha</vt:lpstr>
      <vt:lpstr>Rodrigo B</vt:lpstr>
      <vt:lpstr>Gustavo Arguello</vt:lpstr>
      <vt:lpstr>Maikol Arguedas</vt:lpstr>
      <vt:lpstr>Alvaro CH</vt:lpstr>
      <vt:lpstr>Isaak Espinoza</vt:lpstr>
      <vt:lpstr>Josue Rosales</vt:lpstr>
      <vt:lpstr>Hoja5</vt:lpstr>
      <vt:lpstr>Clasi x Modulo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lnavarro</dc:creator>
  <cp:lastModifiedBy>Carlos</cp:lastModifiedBy>
  <dcterms:created xsi:type="dcterms:W3CDTF">2013-06-04T04:39:04Z</dcterms:created>
  <dcterms:modified xsi:type="dcterms:W3CDTF">2019-04-19T20:55:27Z</dcterms:modified>
</cp:coreProperties>
</file>