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stimmuneinc-my.sharepoint.com/personal/christopher_dallarosa_systimmune_com/Documents/"/>
    </mc:Choice>
  </mc:AlternateContent>
  <xr:revisionPtr revIDLastSave="0" documentId="8_{B068BE86-3D2F-43EF-A302-6D55B149DBEF}" xr6:coauthVersionLast="47" xr6:coauthVersionMax="47" xr10:uidLastSave="{00000000-0000-0000-0000-000000000000}"/>
  <bookViews>
    <workbookView xWindow="45972" yWindow="-1548" windowWidth="23256" windowHeight="13896" xr2:uid="{296FFDC9-005B-4BC1-B6AC-0ADFD5727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7" i="1" l="1"/>
  <c r="F346" i="1"/>
  <c r="F345" i="1"/>
  <c r="F344" i="1"/>
  <c r="F273" i="1"/>
  <c r="F261" i="1"/>
  <c r="F260" i="1"/>
  <c r="F259" i="1"/>
  <c r="F258" i="1"/>
  <c r="F257" i="1"/>
  <c r="F255" i="1"/>
  <c r="F254" i="1"/>
  <c r="F253" i="1"/>
  <c r="F252" i="1"/>
  <c r="F251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74" i="1"/>
  <c r="F73" i="1"/>
  <c r="F72" i="1"/>
  <c r="F71" i="1"/>
  <c r="F70" i="1"/>
  <c r="F64" i="1"/>
  <c r="F63" i="1"/>
  <c r="F62" i="1"/>
  <c r="F61" i="1"/>
  <c r="F60" i="1"/>
  <c r="F56" i="1"/>
  <c r="F55" i="1"/>
  <c r="F36" i="1"/>
  <c r="F32" i="1"/>
  <c r="F29" i="1"/>
</calcChain>
</file>

<file path=xl/sharedStrings.xml><?xml version="1.0" encoding="utf-8"?>
<sst xmlns="http://schemas.openxmlformats.org/spreadsheetml/2006/main" count="921" uniqueCount="354">
  <si>
    <t>DN</t>
  </si>
  <si>
    <t>Project ID</t>
  </si>
  <si>
    <t>Operator</t>
  </si>
  <si>
    <t>Study name</t>
  </si>
  <si>
    <t>Description of purpose</t>
  </si>
  <si>
    <t>Load volume</t>
  </si>
  <si>
    <t>Notes for any other data not conforming to notes in Unicorn</t>
  </si>
  <si>
    <t>SI-125R1</t>
  </si>
  <si>
    <t>Acid Viral Inactivation</t>
  </si>
  <si>
    <t>SI-50E15</t>
  </si>
  <si>
    <t>Stability - Concentrating</t>
  </si>
  <si>
    <t>CHT - 5 mL</t>
  </si>
  <si>
    <t>PSEC HiLoad</t>
  </si>
  <si>
    <t xml:space="preserve">PSEC </t>
  </si>
  <si>
    <t>PRA Resin Screening - NMAB</t>
  </si>
  <si>
    <t>PRA Resin Screening - UniMAB 50</t>
  </si>
  <si>
    <t>PRA Resin Screening - UniMAB EXE</t>
  </si>
  <si>
    <t>PRA Resin Screening - MabSelect SuRe LX</t>
  </si>
  <si>
    <t>PRA Resin Screening - MabSelect PrismA</t>
  </si>
  <si>
    <t>SI-105X4</t>
  </si>
  <si>
    <t>CEX - NmScreen NanoGel 50SP-HP</t>
  </si>
  <si>
    <t>CEX 1st  FPLC run</t>
  </si>
  <si>
    <t xml:space="preserve">CHT - 19mL </t>
  </si>
  <si>
    <t>PRA Resin Screening - Tosoh</t>
  </si>
  <si>
    <t>PRA A - EXE 19 mL</t>
  </si>
  <si>
    <t>SI-103C4</t>
  </si>
  <si>
    <t>SI-125R2</t>
  </si>
  <si>
    <t>SI-127B1</t>
  </si>
  <si>
    <t>SI-98X6</t>
  </si>
  <si>
    <t>CHT Screen - Bio-Rad CHT XT</t>
  </si>
  <si>
    <t>CHT Screen - NMCHT Type I</t>
  </si>
  <si>
    <t>SI-127B2</t>
  </si>
  <si>
    <t>SI-139R2</t>
  </si>
  <si>
    <t>CEX 1st FPLC run</t>
  </si>
  <si>
    <t>SI-77P37</t>
  </si>
  <si>
    <t>SI-129DF2</t>
  </si>
  <si>
    <t>CHT isocratic elution dev - step elution</t>
  </si>
  <si>
    <t>CHT isocratic elution dev - confirmation</t>
  </si>
  <si>
    <t>AVI 2-6hr, pH 3.4-3.6</t>
  </si>
  <si>
    <t>Depth filter milistak 23cm2</t>
  </si>
  <si>
    <t>AEX resin screen Nanogel 50Q</t>
  </si>
  <si>
    <t>resin screen @ 50 mg /ml, pH 8, 4 mS/cm</t>
  </si>
  <si>
    <t>AEX resin screen Diamond Q mustang</t>
  </si>
  <si>
    <t>NanoGel 50 SP</t>
  </si>
  <si>
    <t>NanoGel 50 SP HP</t>
  </si>
  <si>
    <t>NW Rose Plus SP HP</t>
  </si>
  <si>
    <t>Monomix Mab 60</t>
  </si>
  <si>
    <t>Protein A UP344</t>
  </si>
  <si>
    <t xml:space="preserve">CHT - 19mL isocratic </t>
  </si>
  <si>
    <t>generate material for UFDF, step recovery assessment</t>
  </si>
  <si>
    <t>PROA 30 g/L</t>
  </si>
  <si>
    <t>PROA 25 g/L</t>
  </si>
  <si>
    <t>PROA 20 g/L</t>
  </si>
  <si>
    <t>SI-71MM16</t>
  </si>
  <si>
    <t>SI-98X2</t>
  </si>
  <si>
    <t>CEX first FPLC run</t>
  </si>
  <si>
    <t>98X2</t>
  </si>
  <si>
    <t>CHT, pH 6.5 evaluation</t>
  </si>
  <si>
    <t>SI-71xM50</t>
  </si>
  <si>
    <t>CHT DoE - Experiment 1</t>
  </si>
  <si>
    <t>CHT DoE - Experiment 2</t>
  </si>
  <si>
    <t>CHT DoE - Experiment 3</t>
  </si>
  <si>
    <t>CHT DoE - Experiment 4</t>
  </si>
  <si>
    <t>CHT DoE - Experiment 5</t>
  </si>
  <si>
    <t>CHT DoE - Experiment 6</t>
  </si>
  <si>
    <t>CHT DoE - Experiment 7</t>
  </si>
  <si>
    <t>CHT DoE - Experiment 8</t>
  </si>
  <si>
    <t>CHT DoE - Experiment 9</t>
  </si>
  <si>
    <t>CHT DoE - Experiment 10</t>
  </si>
  <si>
    <t>CHT DoE - Experiment 11</t>
  </si>
  <si>
    <t>CHT DoE - Experiment 12</t>
  </si>
  <si>
    <t>CHT DoE - Experiment 13</t>
  </si>
  <si>
    <t>CHT DoE - Experiment 14</t>
  </si>
  <si>
    <t>CHT DoE - Experiment 15</t>
  </si>
  <si>
    <t>CHT XT 20 cm column</t>
  </si>
  <si>
    <t>NMCHT Type I, 20 cm column</t>
  </si>
  <si>
    <t>CHT</t>
  </si>
  <si>
    <t>ProA wash screening</t>
  </si>
  <si>
    <t>EQ and Wash pH and salts</t>
  </si>
  <si>
    <t>UP366</t>
  </si>
  <si>
    <t>ProA 2.2 cm x 20 cm column</t>
  </si>
  <si>
    <t xml:space="preserve">process excess material </t>
  </si>
  <si>
    <t>Protein A pH elution NMAB gly pH 2.8</t>
  </si>
  <si>
    <t>Protein A pH elution NMAB gly pH 3.0</t>
  </si>
  <si>
    <t>Protein A pH elution NMAB gly pH 3.2</t>
  </si>
  <si>
    <t>Protein A pH elution NMAB Ac pH 3.4</t>
  </si>
  <si>
    <t xml:space="preserve">Protein A pH elution NMAB Ac pH 3.6 </t>
  </si>
  <si>
    <t xml:space="preserve">Protein A pH elution Unimab EXE gly pH 3.6 </t>
  </si>
  <si>
    <t xml:space="preserve">Protein A pH elution Unimab EXE gly pH 2.8 </t>
  </si>
  <si>
    <t>Protein A pH elution Unimab EXE gly pH 3.0</t>
  </si>
  <si>
    <t>Protein A pH elution Unimab EXE gly pH 3.2</t>
  </si>
  <si>
    <t>Protein A pH elution Unimab EXE AC pH 3.4</t>
  </si>
  <si>
    <t>Protein A pH elution Unimab EXE AC pH 3.6</t>
  </si>
  <si>
    <t>UnmiMab EXE 30 g/L; Protein A capacity experiment 20 cm b.h. 30-50 mg/ml</t>
  </si>
  <si>
    <t>10 cm b.h.</t>
  </si>
  <si>
    <t>UnmiMab EXE 35 g/L; Protein A capacity experiment 20 cm b.h. 30-50 mg/ml</t>
  </si>
  <si>
    <t>UnmiMab EXE 40 g/L; Protein A capacity experiment 20 cm b.h. 30-50 mg/ml</t>
  </si>
  <si>
    <t>UnmiMab EXE 45 g/L; Protein A capacity experiment 20 cm b.h. 30-50 mg/ml</t>
  </si>
  <si>
    <t>UnmiMab EXE 50 g/L; Protein A capacity experiment 20 cm b.h. 30-50 mg/ml</t>
  </si>
  <si>
    <t>NMAB 30 g/L; Protein A capacity experiment 20 cm b.h. 30-50 mg/ml</t>
  </si>
  <si>
    <t>NMAB 35 g/L; Protein A capacity experiment 20 cm b.h. 30-50 mg/ml</t>
  </si>
  <si>
    <t>NMAB 40 g/L; Protein A capacity experiment 20 cm b.h. 30-50 mg/ml</t>
  </si>
  <si>
    <t>NMAB 45 g/L; Protein A capacity experiment 20 cm b.h. 30-50 mg/ml</t>
  </si>
  <si>
    <t xml:space="preserve">Unimab EXE 20 cm x 2.2 cm platform - harvest capture </t>
  </si>
  <si>
    <t xml:space="preserve">AEX-400 mg/mL load 10 cm 4.7 mL </t>
  </si>
  <si>
    <t>CHT Study</t>
  </si>
  <si>
    <t>Equil buffer experiment - platform</t>
  </si>
  <si>
    <t>Equil buffer experiment - HEPES</t>
  </si>
  <si>
    <t>Equil buffer experiment - Bis-tris</t>
  </si>
  <si>
    <t>Equil buffer experiment - MES</t>
  </si>
  <si>
    <t>Surface Neutralization System evaluation</t>
  </si>
  <si>
    <t>Elution Buffer screen - NaCl</t>
  </si>
  <si>
    <t>Elution Buffer screen - phosphate gradient</t>
  </si>
  <si>
    <t>Elution Buffer screen - glycine gradient</t>
  </si>
  <si>
    <t>Elution Buffer screen - arginine gradient</t>
  </si>
  <si>
    <t>Elution Buffer screen - acetate gradient</t>
  </si>
  <si>
    <t>Phos conc./phos gradient - 5 mM</t>
  </si>
  <si>
    <t>Phos conc./glycine gradient - 5 mM</t>
  </si>
  <si>
    <t>Phos conc./phos gradient - 10 mM</t>
  </si>
  <si>
    <t>Phos conc./glycine gradient - 10 mM</t>
  </si>
  <si>
    <t>Phos conc./phos gradient - 20 mM</t>
  </si>
  <si>
    <t>Phos conc./glycine gradient - 20 mM</t>
  </si>
  <si>
    <t>Phos conc./phos gradient - 25 mM</t>
  </si>
  <si>
    <t>Load conditioning study</t>
  </si>
  <si>
    <t>Phos conc./phos gradient - 30 mM</t>
  </si>
  <si>
    <t>depth filtration</t>
  </si>
  <si>
    <t>NMAB</t>
  </si>
  <si>
    <t>0.5M NaCl, 50 mM Glycine, load density</t>
  </si>
  <si>
    <t>Unimab 50</t>
  </si>
  <si>
    <t>Unimab EXE</t>
  </si>
  <si>
    <t>NaAC elution for compare</t>
  </si>
  <si>
    <t>100 mM glycine elution</t>
  </si>
  <si>
    <t>DBC test</t>
  </si>
  <si>
    <t>AEX 3 mS/cm NaAc</t>
  </si>
  <si>
    <t>pH 7</t>
  </si>
  <si>
    <t>pH 7.2</t>
  </si>
  <si>
    <t>pH 7.5</t>
  </si>
  <si>
    <t>pH 8</t>
  </si>
  <si>
    <t>pH 7.8</t>
  </si>
  <si>
    <t>pH 6.75</t>
  </si>
  <si>
    <t>load conditioning</t>
  </si>
  <si>
    <t>CHT - isocratic elution (100 mM NaCl, 50 mM glycine)</t>
  </si>
  <si>
    <t>AEX 2.5 mS/cm NaAc</t>
  </si>
  <si>
    <t>AEX 2.9 mS/cm Gly</t>
  </si>
  <si>
    <t>pH  7.5</t>
  </si>
  <si>
    <t>AEX 2.5 mS/cm Gly</t>
  </si>
  <si>
    <t>CHT load condition study - 100 mM glycine</t>
  </si>
  <si>
    <t>Step elution</t>
  </si>
  <si>
    <t>CHT load condition study - 50 mM glycine</t>
  </si>
  <si>
    <t>CHT Resin comparison 20 cm column - NMCHT</t>
  </si>
  <si>
    <t>Gradient elution - 20 mg/mL-r</t>
  </si>
  <si>
    <t>CHT Resin comparison 20 cm column - CHT XT</t>
  </si>
  <si>
    <t>CHT Resin comparison 20 cm column - NMCHT - acetate proA elution</t>
  </si>
  <si>
    <t>CHT Resin comparison 20 cm column - NMCHT - glycine proA elution</t>
  </si>
  <si>
    <t>pH 7.7</t>
  </si>
  <si>
    <t>CHT Load capacity - 10 mg/mL</t>
  </si>
  <si>
    <t>CHT Load capacity - 15 mg/mL</t>
  </si>
  <si>
    <t>CHT Load capacity - 25 mg/mL</t>
  </si>
  <si>
    <t>CHT Load capacity - 30 mg/mL</t>
  </si>
  <si>
    <t>UniMab EXE - 0.5 M NaCl - Load Capacity - 40 mg/mL</t>
  </si>
  <si>
    <t>UniMab EXE - 0.5 M NaCl - Load Capacity - 35 mg/mL</t>
  </si>
  <si>
    <t>UniMab EXE - 0.5 M NaCl - Load Capacity - 30 mg/mL</t>
  </si>
  <si>
    <t>UniMab EXE - 0.5 M NaCl - Load Capacity - 25 mg/mL</t>
  </si>
  <si>
    <t>UniMab EXE - 0.5 M NaCl - Load Capacity - 20 mg/mL</t>
  </si>
  <si>
    <t>UniMab EXE - 1M NaCl - Load Capacity - 30 mg/mL</t>
  </si>
  <si>
    <t>UniMab EXE - 1 M NaCl - Load Capacity - 25 mg/mL</t>
  </si>
  <si>
    <t>NMAB - load capacity - 35 mg/ml</t>
  </si>
  <si>
    <t>NMAB - load capacity - 30 mg/ml</t>
  </si>
  <si>
    <t>NMAB - load capacity - 25 mg/ml</t>
  </si>
  <si>
    <t>NMAB - load capacity - 20 mg/ml</t>
  </si>
  <si>
    <t>NMAB - load capacity - 30 mg/ml 1M NaCl wash variant</t>
  </si>
  <si>
    <t>NMAB - load capacity - 25 mg/ml 1M NaCl wash variant</t>
  </si>
  <si>
    <t>UniMab 50 - 0.5 M NaCl - Load Capacity - 35 mg/mL</t>
  </si>
  <si>
    <t>UniMab 50 - 0.5 M NaCl - Load Capacity - 30 mg/mL</t>
  </si>
  <si>
    <t>UniMab 50 - 0.5 M NaCl - Load Capacity - 25 mg/mL</t>
  </si>
  <si>
    <t>UniMab 50 - 0.5 M NaCl - Load Capacity - 20 mg/mL</t>
  </si>
  <si>
    <t>UniMab 50 - 1M NaCl - Load Capacity - 30 mg/mL</t>
  </si>
  <si>
    <t>UniMab 50 - 1 M NaCl - Load Capacity - 25 mg/mL</t>
  </si>
  <si>
    <t>Depth 3M Zeta Plus</t>
  </si>
  <si>
    <t>Depth XOHC</t>
  </si>
  <si>
    <t>Depth 3M Zeta Plus w/o stirring</t>
  </si>
  <si>
    <t>AEX - bulk pool - pH 7.5, 2.5 mS/cm</t>
  </si>
  <si>
    <t>AVI</t>
  </si>
  <si>
    <t>AEX pH 7.3</t>
  </si>
  <si>
    <t>AEX pH 7.5</t>
  </si>
  <si>
    <t>AEX pH 7.7</t>
  </si>
  <si>
    <t>AEX pH 7.9</t>
  </si>
  <si>
    <t>CHT XT 20 cm column step elution - no glycine added</t>
  </si>
  <si>
    <t>CHT - FT + 50 mM Gly</t>
  </si>
  <si>
    <t>CHT - FT + 100 mM Gly</t>
  </si>
  <si>
    <t>CHT - FT + 150 mM Gly</t>
  </si>
  <si>
    <t>CHT - FT + 200 mM Gly</t>
  </si>
  <si>
    <t>CHT - FT + 250 mM Gly</t>
  </si>
  <si>
    <t>CHT - FT + 300 mM Gly</t>
  </si>
  <si>
    <t>CHT - FT + 350 mM Gly</t>
  </si>
  <si>
    <t>NMCHT Type 1, 20 cm, 76 mL - bulk run ~14 mg/mL-r</t>
  </si>
  <si>
    <t>CHT XT 20 cm column step elution w/ glycine in load</t>
  </si>
  <si>
    <t>CHT XT 20 cm column - 15 mg/mL-r</t>
  </si>
  <si>
    <t>Resin loading</t>
  </si>
  <si>
    <t>CHT XT 20 cm column - 20 mg/mL-r</t>
  </si>
  <si>
    <t>CHT XT 20 cm column - 25 mg/mL-r</t>
  </si>
  <si>
    <t>CHT XT 20 cm column - 30 mg/mL-r</t>
  </si>
  <si>
    <t>Viral filtration - Pall Pegasus Prime run #1</t>
  </si>
  <si>
    <t>Viral filtration - Pall Pegasus Prime run #2</t>
  </si>
  <si>
    <t>Unimab 50  6.84 35 100 mM Glycine pH 3.0</t>
  </si>
  <si>
    <t>Elution performance test and material for AVI testing</t>
  </si>
  <si>
    <t>Unimab 50  6.84 30 100 mM Glycine pH 3.0</t>
  </si>
  <si>
    <t>Unimab 50  6.84 25 100 mM Glycine pH 3.0</t>
  </si>
  <si>
    <t>Unimab 50  6.84 20 100 mM Glycine pH 3.0</t>
  </si>
  <si>
    <t>Unimab 50  6.84 20 100 mM Glycine pH 3.2</t>
  </si>
  <si>
    <t>Unimab 50  6.84 25 100 mM Glycine pH 3.2</t>
  </si>
  <si>
    <t>Unimab 50  6.84 30 100 mM Glycine pH 3.2</t>
  </si>
  <si>
    <t>Unimab 50  6.84 35 100 mM Glycine pH 3.2</t>
  </si>
  <si>
    <t>Unimab 50  76 35 100 mM Glycine pH 3.0</t>
  </si>
  <si>
    <t>CHT XT Flow through 200 mM glycine, high cond</t>
  </si>
  <si>
    <t>CHT XT Flow through 250 mM glycine, high cond</t>
  </si>
  <si>
    <t>CHT XT Flow through 300 mM glycine, high cond</t>
  </si>
  <si>
    <t>CHT XT Flow through 350 mM glycine, high cond</t>
  </si>
  <si>
    <t>CHT XT Flow through 400 mM glycine, high cond</t>
  </si>
  <si>
    <t>CHT XT Flow through 450 mM glycine, high cond</t>
  </si>
  <si>
    <t>CHT XT Flow through 500 mM glycine, high cond</t>
  </si>
  <si>
    <t>AVI Screening- 76 mL Column Eluate</t>
  </si>
  <si>
    <t>Unimab 50  76 30 100 mM Glycine pH 3.0</t>
  </si>
  <si>
    <t>Unimab 50  76 TBD 100 mM Glycine pH 3.0</t>
  </si>
  <si>
    <t>CHT XT Flow through 300 mM glycine - glycine add only</t>
  </si>
  <si>
    <t>CHT XT Flow through 400 mM glycine - glycine add only</t>
  </si>
  <si>
    <t>CHT XT Flow through 500 mM glycine - glycine add only</t>
  </si>
  <si>
    <t>AVI - 10</t>
  </si>
  <si>
    <t>AVI - 11</t>
  </si>
  <si>
    <t>AVI - 12</t>
  </si>
  <si>
    <t>AVI - 13</t>
  </si>
  <si>
    <t>AVI - 14</t>
  </si>
  <si>
    <t>AVI - 15</t>
  </si>
  <si>
    <t>AVI - 16</t>
  </si>
  <si>
    <t>AVI - 17</t>
  </si>
  <si>
    <t>CHT XT Flow through 250 mM glycine</t>
  </si>
  <si>
    <t>CHT XT Flow through 300 mM glycine</t>
  </si>
  <si>
    <t>CHT XT Flow through 350 mM glycine</t>
  </si>
  <si>
    <t>CHT XT Flow through 400 mM glycine</t>
  </si>
  <si>
    <t>CHT XT Flow through 450 mM glycine</t>
  </si>
  <si>
    <t>AVI - DN 495,504-505 Pool/ Depth Filtration 3M</t>
  </si>
  <si>
    <t>AEX - pH 7.3</t>
  </si>
  <si>
    <t>AEX - pH 7.5</t>
  </si>
  <si>
    <t>AEX - pH 7.7</t>
  </si>
  <si>
    <t>AEX - pH 7.9</t>
  </si>
  <si>
    <t>AEX - pH 7.5 bulk pool</t>
  </si>
  <si>
    <t>CHT - 15 mg/mL-r, no spike</t>
  </si>
  <si>
    <t>CHT - 15 mg/mL-r, w/ spike</t>
  </si>
  <si>
    <t>CHT - 20 mg/mL-r, no spike</t>
  </si>
  <si>
    <t>CHT - 20 mg/mL-r, w/ spike</t>
  </si>
  <si>
    <t>CHT - 10 mg/mL-r, no spike</t>
  </si>
  <si>
    <t>CHT - 10 mg/mL-r, w/ spike</t>
  </si>
  <si>
    <t>CHT - 76 mL column, 15 mg/mL, w/spike</t>
  </si>
  <si>
    <t>Protein A - left over material + UP 389 391 early harvest</t>
  </si>
  <si>
    <t xml:space="preserve">current SI-50E15 method. </t>
  </si>
  <si>
    <t>Protein A Conformance - 30 mg/mL load</t>
  </si>
  <si>
    <t>AVI - conformance</t>
  </si>
  <si>
    <t>Depth Filtration - conformance</t>
  </si>
  <si>
    <t>AEX - conformance</t>
  </si>
  <si>
    <t>SI50E15</t>
  </si>
  <si>
    <t xml:space="preserve">ProA 0.1M Glycine pH 3.0 </t>
  </si>
  <si>
    <t>ProA 0.1M Glycine pH 3.1</t>
  </si>
  <si>
    <t>ProA 0.1M Glycine pH 3.2</t>
  </si>
  <si>
    <t>SRR</t>
  </si>
  <si>
    <t>CHT conformance run - with buffer in elution container</t>
  </si>
  <si>
    <t>CHT conformance run - no buffer in elution container</t>
  </si>
  <si>
    <t>CHT conformance run - buffer in elution container + 2% sucrose</t>
  </si>
  <si>
    <t>CHT Elution Study - glycine concentration 320 mM</t>
  </si>
  <si>
    <t>CHT Elution Study - glycine concentration 290 mM</t>
  </si>
  <si>
    <t>CHT Elution Study - glycine concentration 260 mM</t>
  </si>
  <si>
    <t>CAD</t>
  </si>
  <si>
    <t>UFDF - 1 G Load</t>
  </si>
  <si>
    <t>Viral Filtration - Pall Pegasus Prime</t>
  </si>
  <si>
    <t>AEX - 1.1cm x 20cm</t>
  </si>
  <si>
    <t xml:space="preserve">SI-50E15 </t>
  </si>
  <si>
    <t>Depth filter AVI (DN535 540-543 protein A)</t>
  </si>
  <si>
    <t>CHT load capacity - 30 mg/mLr</t>
  </si>
  <si>
    <t>CHT load capacity - 25 mg/mLr</t>
  </si>
  <si>
    <t>CHT load capacity - 20 mg/mLr</t>
  </si>
  <si>
    <t>CHT load capacity - 10 mg/mLr</t>
  </si>
  <si>
    <t>Viral Filtration - Planova 0.0001</t>
  </si>
  <si>
    <t>CHT load adjustment - 9 mS/cm</t>
  </si>
  <si>
    <t>CHT load adjustment - 10 mS/cm</t>
  </si>
  <si>
    <t>CHT load - 20 mg/mL-r load capacity</t>
  </si>
  <si>
    <t>CHT 76 mL Confirmation Run - No good</t>
  </si>
  <si>
    <t>Putting all the parameters together</t>
  </si>
  <si>
    <t>Viral Filtratrion - Planova 0.001m2 - Unspiked CHT Eluate - 0.001 m2</t>
  </si>
  <si>
    <t>Viral Filtratrion - Planova 0.001m2 - 1:1 2X Buff 18 F12 - 0.001 m2</t>
  </si>
  <si>
    <t>Viral Filtratrion - Planova 0.001m2 - Unspiked CHT Eluate - 0.0003 m2</t>
  </si>
  <si>
    <t>UFDF - spiked CHT eluate for compabilitity with old formulation buffer</t>
  </si>
  <si>
    <t>Sartocon 30 kda 50 cm2</t>
  </si>
  <si>
    <t>TMP on high range of new target. else okay</t>
  </si>
  <si>
    <t>UFDF - VF material with new formulation buffer (with sucrose)</t>
  </si>
  <si>
    <t>flux/feed starts low, not good. very high feed rate 2x rec, feed pressure high</t>
  </si>
  <si>
    <t>UFDF - spiked CHT eluate for compabilitity with new formulation buffer</t>
  </si>
  <si>
    <t>TMP on high range of new target. high feed rate</t>
  </si>
  <si>
    <t>UFDF - unspiked CHT eluate, 1:1 dilution with new formulation buffer</t>
  </si>
  <si>
    <t>TMP on high range, flux/feed starts low, feed flow okay</t>
  </si>
  <si>
    <t>UFDF - Unspiked CHT eluate, spike acetate, new formulation buffer (His buffer)</t>
  </si>
  <si>
    <t>high feed rate, high input pressure, TMP high, flux/feed low</t>
  </si>
  <si>
    <t>SI-49T5</t>
  </si>
  <si>
    <t>CEX, pH 4.0</t>
  </si>
  <si>
    <t>Resin Screen</t>
  </si>
  <si>
    <t>CHT, pH 7.0</t>
  </si>
  <si>
    <t>NH2-750F, pH 8.0</t>
  </si>
  <si>
    <t>WKB</t>
  </si>
  <si>
    <t xml:space="preserve">200 cm2 UFDF hydrosart 30kda CHT+diluent to R6F </t>
  </si>
  <si>
    <t>All good</t>
  </si>
  <si>
    <t xml:space="preserve">200 cm2 UFDF hydrosart 100 kda CHT eluate to R6F </t>
  </si>
  <si>
    <t>Feed pressure on high side and increasing. TMP too high. flux/feed too high</t>
  </si>
  <si>
    <t>50 cm2 UFDF hydrosart 30kda CHT+diluent to 4.7 mM His</t>
  </si>
  <si>
    <t>UF1 bad performance decay. feed flow and press. okay but TMP increasing, low flux/feed. diff pressure increasing.</t>
  </si>
  <si>
    <t>Mustang Q</t>
  </si>
  <si>
    <t>Capto Adhere</t>
  </si>
  <si>
    <t>UFDF - 200 g/m2 load, 50 cm2, 100 kDa MWCO filter</t>
  </si>
  <si>
    <t>Conformance Run - ProA, 304 mL CV, Unimab 50</t>
  </si>
  <si>
    <t>Conformance Run - AVI</t>
  </si>
  <si>
    <t>Conformance Run - Depth Filtration, X0HC</t>
  </si>
  <si>
    <t>Confromance Run - AEX, 19 mL CV, 400 mg/mL-r load volume</t>
  </si>
  <si>
    <t>Conformance Run - CHT, 304 mL, CIP holds</t>
  </si>
  <si>
    <t>Conformance Run - Viral Filtration</t>
  </si>
  <si>
    <t>Conformance Run - UFDF</t>
  </si>
  <si>
    <t>ProA - Unimab 50, 3 day harvest hold</t>
  </si>
  <si>
    <t>AVI - 3 day ProA hold</t>
  </si>
  <si>
    <t>Depth Filtration - 3 day ProA hold</t>
  </si>
  <si>
    <t>AEX - 1 day AVI/DF hold</t>
  </si>
  <si>
    <t>CHT - 3 day AEX hold</t>
  </si>
  <si>
    <t>CHT - S1, No spike</t>
  </si>
  <si>
    <t>CHT Spike and Hold Study</t>
  </si>
  <si>
    <t>CHT - S2, No spike (hold 4C)</t>
  </si>
  <si>
    <t>CHT - S3, 50 mM acetate, pH 5.0</t>
  </si>
  <si>
    <t>CHT - S4, 60 mM acetate, pH 4.7</t>
  </si>
  <si>
    <t>UniMab 50 - 76 mL column, bulk purification</t>
  </si>
  <si>
    <t>VF - CHT - S1, No spike</t>
  </si>
  <si>
    <t>VF - CHT - S2, No spike (hold 4C)</t>
  </si>
  <si>
    <t>VF - CHT - S3, 50 mM acetate, pH 5.0</t>
  </si>
  <si>
    <t>VF - CHT - S4, 60 mM acetate, pH 4.7</t>
  </si>
  <si>
    <t>AEX screening plate</t>
  </si>
  <si>
    <t>pH and NaCl concentration experiment</t>
  </si>
  <si>
    <t>CEX screening plate</t>
  </si>
  <si>
    <t>AEX Screen - DEAE, pH 6.5, 0 mM NaCl</t>
  </si>
  <si>
    <t>Experiments from screening plate</t>
  </si>
  <si>
    <t>AEX Screen - DEAE, pH 8, 67 mM NaCl</t>
  </si>
  <si>
    <t>AEX Screen - Capto adhere, pH 5, 200 mM NaCl</t>
  </si>
  <si>
    <t>AEX Screen - Capto Q, pH 5, 0 mM NaCl</t>
  </si>
  <si>
    <t>AEX Screen - pH 8.0, DEAE</t>
  </si>
  <si>
    <t>AEX Screen - pH 8.0, 150 mM NaCl, DEAE</t>
  </si>
  <si>
    <t>AEX Screen - pH 6.5, 100 mM NaCl, DEAE</t>
  </si>
  <si>
    <t>AEX Screen - pH 6.5, 50 mM NaCl, DEAE</t>
  </si>
  <si>
    <t>WKB/CAD</t>
  </si>
  <si>
    <t>Protein A resin selection</t>
  </si>
  <si>
    <t xml:space="preserve">Elution buffer pH </t>
  </si>
  <si>
    <t>Load variation</t>
  </si>
  <si>
    <t xml:space="preserve">19 ml scale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</si>
</sst>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trike/>
      <sz val="11"/>
      <color theme="1"/>
      <name val="Aptos Narrow"/>
      <family val="2"/>
      <scheme val="minor"/>
    </font>
    <font>
      <strike/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3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D5FC-F8AC-45F4-B5D6-4D29A9628ACA}">
  <dimension ref="A1:G375"/>
  <sheetViews>
    <sheetView tabSelected="1" workbookViewId="0">
      <selection sqref="A1:G375"/>
    </sheetView>
  </sheetViews>
  <sheetFormatPr defaultRowHeight="15" x14ac:dyDescent="0.25"/>
  <sheetData>
    <row r="1" spans="1:7" ht="4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>
        <v>268</v>
      </c>
      <c r="B2" t="s">
        <v>7</v>
      </c>
      <c r="D2" t="s">
        <v>8</v>
      </c>
    </row>
    <row r="3" spans="1:7" x14ac:dyDescent="0.25">
      <c r="A3">
        <v>269</v>
      </c>
      <c r="B3" t="s">
        <v>9</v>
      </c>
      <c r="D3" t="s">
        <v>10</v>
      </c>
    </row>
    <row r="4" spans="1:7" x14ac:dyDescent="0.25">
      <c r="A4">
        <v>270</v>
      </c>
      <c r="B4" t="s">
        <v>9</v>
      </c>
      <c r="D4" t="s">
        <v>11</v>
      </c>
    </row>
    <row r="5" spans="1:7" x14ac:dyDescent="0.25">
      <c r="A5">
        <v>271</v>
      </c>
      <c r="B5" t="s">
        <v>9</v>
      </c>
      <c r="D5" t="s">
        <v>12</v>
      </c>
    </row>
    <row r="6" spans="1:7" x14ac:dyDescent="0.25">
      <c r="A6">
        <v>272</v>
      </c>
      <c r="B6" t="s">
        <v>7</v>
      </c>
      <c r="D6" t="s">
        <v>13</v>
      </c>
    </row>
    <row r="7" spans="1:7" x14ac:dyDescent="0.25">
      <c r="A7" s="4">
        <v>273</v>
      </c>
      <c r="B7" t="s">
        <v>9</v>
      </c>
      <c r="D7" t="s">
        <v>14</v>
      </c>
    </row>
    <row r="8" spans="1:7" x14ac:dyDescent="0.25">
      <c r="A8" s="4">
        <v>274</v>
      </c>
      <c r="B8" t="s">
        <v>9</v>
      </c>
      <c r="D8" t="s">
        <v>15</v>
      </c>
    </row>
    <row r="9" spans="1:7" x14ac:dyDescent="0.25">
      <c r="A9" s="4">
        <v>275</v>
      </c>
      <c r="B9" t="s">
        <v>9</v>
      </c>
      <c r="D9" t="s">
        <v>16</v>
      </c>
    </row>
    <row r="10" spans="1:7" x14ac:dyDescent="0.25">
      <c r="A10" s="4">
        <v>276</v>
      </c>
      <c r="B10" t="s">
        <v>9</v>
      </c>
      <c r="D10" t="s">
        <v>17</v>
      </c>
    </row>
    <row r="11" spans="1:7" x14ac:dyDescent="0.25">
      <c r="A11" s="4">
        <v>277</v>
      </c>
      <c r="B11" t="s">
        <v>9</v>
      </c>
      <c r="D11" t="s">
        <v>18</v>
      </c>
    </row>
    <row r="12" spans="1:7" x14ac:dyDescent="0.25">
      <c r="A12" s="4">
        <v>278</v>
      </c>
      <c r="B12" t="s">
        <v>19</v>
      </c>
      <c r="D12" t="s">
        <v>20</v>
      </c>
      <c r="E12" s="5" t="s">
        <v>21</v>
      </c>
    </row>
    <row r="13" spans="1:7" x14ac:dyDescent="0.25">
      <c r="A13" s="4">
        <v>279</v>
      </c>
      <c r="B13" t="s">
        <v>9</v>
      </c>
      <c r="D13" t="s">
        <v>22</v>
      </c>
    </row>
    <row r="14" spans="1:7" x14ac:dyDescent="0.25">
      <c r="A14" s="4">
        <v>280</v>
      </c>
      <c r="B14" t="s">
        <v>9</v>
      </c>
      <c r="D14" t="s">
        <v>14</v>
      </c>
    </row>
    <row r="15" spans="1:7" x14ac:dyDescent="0.25">
      <c r="A15" s="4">
        <v>281</v>
      </c>
      <c r="B15" t="s">
        <v>9</v>
      </c>
      <c r="D15" t="s">
        <v>15</v>
      </c>
    </row>
    <row r="16" spans="1:7" x14ac:dyDescent="0.25">
      <c r="A16" s="4">
        <v>282</v>
      </c>
      <c r="B16" t="s">
        <v>9</v>
      </c>
      <c r="D16" t="s">
        <v>16</v>
      </c>
    </row>
    <row r="17" spans="1:6" x14ac:dyDescent="0.25">
      <c r="A17" s="4">
        <v>283</v>
      </c>
      <c r="B17" t="s">
        <v>9</v>
      </c>
      <c r="D17" t="s">
        <v>23</v>
      </c>
    </row>
    <row r="18" spans="1:6" x14ac:dyDescent="0.25">
      <c r="A18" s="4">
        <v>284</v>
      </c>
      <c r="B18" t="s">
        <v>9</v>
      </c>
      <c r="D18" t="s">
        <v>24</v>
      </c>
    </row>
    <row r="19" spans="1:6" x14ac:dyDescent="0.25">
      <c r="A19" s="4">
        <v>285</v>
      </c>
      <c r="B19" t="s">
        <v>9</v>
      </c>
      <c r="D19" t="s">
        <v>24</v>
      </c>
    </row>
    <row r="20" spans="1:6" x14ac:dyDescent="0.25">
      <c r="A20" s="4">
        <v>286</v>
      </c>
      <c r="B20" t="s">
        <v>9</v>
      </c>
    </row>
    <row r="21" spans="1:6" x14ac:dyDescent="0.25">
      <c r="A21" s="4">
        <v>287</v>
      </c>
      <c r="B21" t="s">
        <v>25</v>
      </c>
      <c r="D21" t="s">
        <v>8</v>
      </c>
    </row>
    <row r="22" spans="1:6" x14ac:dyDescent="0.25">
      <c r="A22" s="4">
        <v>288</v>
      </c>
      <c r="B22" t="s">
        <v>26</v>
      </c>
      <c r="D22" t="s">
        <v>8</v>
      </c>
    </row>
    <row r="23" spans="1:6" x14ac:dyDescent="0.25">
      <c r="A23" s="4">
        <v>289</v>
      </c>
      <c r="B23" t="s">
        <v>25</v>
      </c>
      <c r="D23" t="s">
        <v>20</v>
      </c>
    </row>
    <row r="24" spans="1:6" x14ac:dyDescent="0.25">
      <c r="A24" s="4">
        <v>290</v>
      </c>
      <c r="B24" t="s">
        <v>26</v>
      </c>
      <c r="D24" t="s">
        <v>20</v>
      </c>
    </row>
    <row r="25" spans="1:6" x14ac:dyDescent="0.25">
      <c r="A25" s="4">
        <v>291</v>
      </c>
      <c r="B25" t="s">
        <v>27</v>
      </c>
      <c r="D25" t="s">
        <v>8</v>
      </c>
    </row>
    <row r="26" spans="1:6" x14ac:dyDescent="0.25">
      <c r="A26" s="4">
        <v>292</v>
      </c>
      <c r="B26" t="s">
        <v>28</v>
      </c>
      <c r="D26" t="s">
        <v>8</v>
      </c>
    </row>
    <row r="27" spans="1:6" x14ac:dyDescent="0.25">
      <c r="A27" s="4">
        <v>293</v>
      </c>
      <c r="B27" t="s">
        <v>9</v>
      </c>
      <c r="D27" t="s">
        <v>29</v>
      </c>
      <c r="F27">
        <v>44.19</v>
      </c>
    </row>
    <row r="28" spans="1:6" x14ac:dyDescent="0.25">
      <c r="A28" s="4">
        <v>294</v>
      </c>
      <c r="B28" t="s">
        <v>9</v>
      </c>
      <c r="D28" t="s">
        <v>30</v>
      </c>
      <c r="F28">
        <v>43.36</v>
      </c>
    </row>
    <row r="29" spans="1:6" x14ac:dyDescent="0.25">
      <c r="A29" s="4">
        <v>295</v>
      </c>
      <c r="B29" t="s">
        <v>9</v>
      </c>
      <c r="D29" t="s">
        <v>29</v>
      </c>
      <c r="F29">
        <f>51.75-14.24</f>
        <v>37.51</v>
      </c>
    </row>
    <row r="30" spans="1:6" x14ac:dyDescent="0.25">
      <c r="A30" s="4">
        <v>296</v>
      </c>
      <c r="B30" t="s">
        <v>31</v>
      </c>
      <c r="D30" t="s">
        <v>8</v>
      </c>
    </row>
    <row r="31" spans="1:6" x14ac:dyDescent="0.25">
      <c r="A31" s="4">
        <v>297</v>
      </c>
      <c r="B31" t="s">
        <v>32</v>
      </c>
      <c r="D31" t="s">
        <v>8</v>
      </c>
    </row>
    <row r="32" spans="1:6" x14ac:dyDescent="0.25">
      <c r="A32" s="4">
        <v>298</v>
      </c>
      <c r="B32" t="s">
        <v>32</v>
      </c>
      <c r="D32" t="s">
        <v>33</v>
      </c>
      <c r="F32">
        <f>58.73-14.61</f>
        <v>44.12</v>
      </c>
    </row>
    <row r="33" spans="1:6" x14ac:dyDescent="0.25">
      <c r="A33" s="4">
        <v>299</v>
      </c>
      <c r="B33" t="s">
        <v>31</v>
      </c>
      <c r="D33" t="s">
        <v>33</v>
      </c>
      <c r="F33">
        <v>27.13</v>
      </c>
    </row>
    <row r="34" spans="1:6" x14ac:dyDescent="0.25">
      <c r="A34" s="4">
        <v>300</v>
      </c>
      <c r="B34" t="s">
        <v>34</v>
      </c>
      <c r="D34" t="s">
        <v>8</v>
      </c>
    </row>
    <row r="35" spans="1:6" x14ac:dyDescent="0.25">
      <c r="A35" s="4">
        <v>301</v>
      </c>
      <c r="B35" t="s">
        <v>35</v>
      </c>
      <c r="D35" t="s">
        <v>8</v>
      </c>
    </row>
    <row r="36" spans="1:6" x14ac:dyDescent="0.25">
      <c r="A36" s="4">
        <v>302</v>
      </c>
      <c r="B36" t="s">
        <v>34</v>
      </c>
      <c r="D36" t="s">
        <v>33</v>
      </c>
      <c r="F36">
        <f>136.17-50.53</f>
        <v>85.639999999999986</v>
      </c>
    </row>
    <row r="37" spans="1:6" x14ac:dyDescent="0.25">
      <c r="A37" s="4">
        <v>303</v>
      </c>
      <c r="B37" t="s">
        <v>35</v>
      </c>
      <c r="D37" t="s">
        <v>33</v>
      </c>
      <c r="F37">
        <v>91.58</v>
      </c>
    </row>
    <row r="38" spans="1:6" x14ac:dyDescent="0.25">
      <c r="A38" s="4">
        <v>304</v>
      </c>
      <c r="B38" t="s">
        <v>9</v>
      </c>
      <c r="D38" t="s">
        <v>36</v>
      </c>
    </row>
    <row r="39" spans="1:6" x14ac:dyDescent="0.25">
      <c r="A39" s="4">
        <v>305</v>
      </c>
      <c r="B39" t="s">
        <v>9</v>
      </c>
      <c r="D39" t="s">
        <v>37</v>
      </c>
    </row>
    <row r="40" spans="1:6" x14ac:dyDescent="0.25">
      <c r="A40" s="4">
        <v>306</v>
      </c>
      <c r="B40" t="s">
        <v>9</v>
      </c>
      <c r="D40" t="s">
        <v>38</v>
      </c>
    </row>
    <row r="41" spans="1:6" x14ac:dyDescent="0.25">
      <c r="A41" s="4">
        <v>307</v>
      </c>
      <c r="B41" t="s">
        <v>9</v>
      </c>
      <c r="D41" t="s">
        <v>39</v>
      </c>
    </row>
    <row r="42" spans="1:6" x14ac:dyDescent="0.25">
      <c r="A42" s="4">
        <v>308</v>
      </c>
      <c r="B42" t="s">
        <v>9</v>
      </c>
      <c r="D42" t="s">
        <v>40</v>
      </c>
      <c r="E42" t="s">
        <v>41</v>
      </c>
    </row>
    <row r="43" spans="1:6" x14ac:dyDescent="0.25">
      <c r="A43" s="4">
        <v>309</v>
      </c>
      <c r="B43" t="s">
        <v>9</v>
      </c>
      <c r="D43" t="s">
        <v>42</v>
      </c>
      <c r="E43" t="s">
        <v>41</v>
      </c>
    </row>
    <row r="44" spans="1:6" x14ac:dyDescent="0.25">
      <c r="A44" s="4">
        <v>310</v>
      </c>
      <c r="B44" t="s">
        <v>9</v>
      </c>
      <c r="D44" t="s">
        <v>43</v>
      </c>
    </row>
    <row r="45" spans="1:6" x14ac:dyDescent="0.25">
      <c r="A45" s="4">
        <v>311</v>
      </c>
      <c r="B45" t="s">
        <v>9</v>
      </c>
      <c r="D45" t="s">
        <v>44</v>
      </c>
    </row>
    <row r="46" spans="1:6" x14ac:dyDescent="0.25">
      <c r="A46" s="4">
        <v>312</v>
      </c>
      <c r="B46" t="s">
        <v>9</v>
      </c>
      <c r="D46" t="s">
        <v>45</v>
      </c>
    </row>
    <row r="47" spans="1:6" x14ac:dyDescent="0.25">
      <c r="A47" s="4">
        <v>313</v>
      </c>
      <c r="B47" t="s">
        <v>9</v>
      </c>
      <c r="D47" t="s">
        <v>46</v>
      </c>
    </row>
    <row r="48" spans="1:6" x14ac:dyDescent="0.25">
      <c r="A48">
        <v>314</v>
      </c>
      <c r="B48" t="s">
        <v>9</v>
      </c>
      <c r="D48" t="s">
        <v>47</v>
      </c>
    </row>
    <row r="49" spans="1:6" x14ac:dyDescent="0.25">
      <c r="A49" s="4">
        <v>315</v>
      </c>
      <c r="B49" t="s">
        <v>9</v>
      </c>
      <c r="D49" t="s">
        <v>48</v>
      </c>
      <c r="E49" t="s">
        <v>49</v>
      </c>
    </row>
    <row r="50" spans="1:6" x14ac:dyDescent="0.25">
      <c r="A50" s="4">
        <v>316</v>
      </c>
      <c r="B50" t="s">
        <v>9</v>
      </c>
      <c r="D50" t="s">
        <v>50</v>
      </c>
    </row>
    <row r="51" spans="1:6" x14ac:dyDescent="0.25">
      <c r="A51" s="4">
        <v>317</v>
      </c>
      <c r="B51" t="s">
        <v>9</v>
      </c>
      <c r="D51" t="s">
        <v>51</v>
      </c>
    </row>
    <row r="52" spans="1:6" x14ac:dyDescent="0.25">
      <c r="A52" s="4">
        <v>318</v>
      </c>
      <c r="B52" t="s">
        <v>9</v>
      </c>
      <c r="D52" t="s">
        <v>52</v>
      </c>
    </row>
    <row r="53" spans="1:6" x14ac:dyDescent="0.25">
      <c r="A53" s="4">
        <v>319</v>
      </c>
      <c r="B53" t="s">
        <v>53</v>
      </c>
      <c r="D53" t="s">
        <v>8</v>
      </c>
    </row>
    <row r="54" spans="1:6" x14ac:dyDescent="0.25">
      <c r="A54" s="4">
        <v>320</v>
      </c>
      <c r="B54" t="s">
        <v>54</v>
      </c>
      <c r="D54" t="s">
        <v>8</v>
      </c>
    </row>
    <row r="55" spans="1:6" x14ac:dyDescent="0.25">
      <c r="A55" s="4">
        <v>321</v>
      </c>
      <c r="B55" t="s">
        <v>53</v>
      </c>
      <c r="D55" t="s">
        <v>55</v>
      </c>
      <c r="F55">
        <f>40.9-12.45</f>
        <v>28.45</v>
      </c>
    </row>
    <row r="56" spans="1:6" x14ac:dyDescent="0.25">
      <c r="A56" s="4">
        <v>322</v>
      </c>
      <c r="B56" t="s">
        <v>56</v>
      </c>
      <c r="D56" t="s">
        <v>55</v>
      </c>
      <c r="F56">
        <f>36.72-12.48</f>
        <v>24.24</v>
      </c>
    </row>
    <row r="57" spans="1:6" x14ac:dyDescent="0.25">
      <c r="A57" s="4">
        <v>323</v>
      </c>
      <c r="B57" t="s">
        <v>9</v>
      </c>
      <c r="D57" t="s">
        <v>57</v>
      </c>
    </row>
    <row r="58" spans="1:6" x14ac:dyDescent="0.25">
      <c r="A58" s="4">
        <v>324</v>
      </c>
      <c r="B58" t="s">
        <v>58</v>
      </c>
      <c r="D58" t="s">
        <v>8</v>
      </c>
    </row>
    <row r="59" spans="1:6" x14ac:dyDescent="0.25">
      <c r="A59" s="4">
        <v>325</v>
      </c>
      <c r="B59" t="s">
        <v>58</v>
      </c>
      <c r="D59" t="s">
        <v>55</v>
      </c>
      <c r="F59">
        <v>37.07</v>
      </c>
    </row>
    <row r="60" spans="1:6" x14ac:dyDescent="0.25">
      <c r="A60" s="4">
        <v>326</v>
      </c>
      <c r="B60" t="s">
        <v>9</v>
      </c>
      <c r="D60" t="s">
        <v>59</v>
      </c>
      <c r="F60">
        <f>61.67-40.15</f>
        <v>21.520000000000003</v>
      </c>
    </row>
    <row r="61" spans="1:6" x14ac:dyDescent="0.25">
      <c r="A61" s="4">
        <v>327</v>
      </c>
      <c r="B61" t="s">
        <v>9</v>
      </c>
      <c r="D61" t="s">
        <v>60</v>
      </c>
      <c r="F61">
        <f>129.32-39.76</f>
        <v>89.56</v>
      </c>
    </row>
    <row r="62" spans="1:6" x14ac:dyDescent="0.25">
      <c r="A62" s="4">
        <v>328</v>
      </c>
      <c r="B62" t="s">
        <v>9</v>
      </c>
      <c r="D62" t="s">
        <v>61</v>
      </c>
      <c r="F62">
        <f>100.2-40.32</f>
        <v>59.88</v>
      </c>
    </row>
    <row r="63" spans="1:6" x14ac:dyDescent="0.25">
      <c r="A63" s="4">
        <v>329</v>
      </c>
      <c r="B63" t="s">
        <v>9</v>
      </c>
      <c r="D63" t="s">
        <v>62</v>
      </c>
      <c r="F63">
        <f>129.67-40.23</f>
        <v>89.44</v>
      </c>
    </row>
    <row r="64" spans="1:6" x14ac:dyDescent="0.25">
      <c r="A64" s="4">
        <v>330</v>
      </c>
      <c r="B64" t="s">
        <v>9</v>
      </c>
      <c r="D64" t="s">
        <v>63</v>
      </c>
      <c r="F64">
        <f>63.87-40.38</f>
        <v>23.489999999999995</v>
      </c>
    </row>
    <row r="65" spans="1:7" x14ac:dyDescent="0.25">
      <c r="A65" s="4">
        <v>331</v>
      </c>
      <c r="B65" t="s">
        <v>9</v>
      </c>
      <c r="D65" t="s">
        <v>64</v>
      </c>
    </row>
    <row r="66" spans="1:7" x14ac:dyDescent="0.25">
      <c r="A66" s="4">
        <v>332</v>
      </c>
      <c r="B66" t="s">
        <v>9</v>
      </c>
      <c r="D66" t="s">
        <v>65</v>
      </c>
    </row>
    <row r="67" spans="1:7" x14ac:dyDescent="0.25">
      <c r="A67" s="4">
        <v>333</v>
      </c>
      <c r="B67" t="s">
        <v>9</v>
      </c>
      <c r="D67" t="s">
        <v>66</v>
      </c>
    </row>
    <row r="68" spans="1:7" x14ac:dyDescent="0.25">
      <c r="A68" s="4">
        <v>334</v>
      </c>
      <c r="B68" t="s">
        <v>9</v>
      </c>
      <c r="D68" t="s">
        <v>67</v>
      </c>
    </row>
    <row r="69" spans="1:7" x14ac:dyDescent="0.25">
      <c r="A69" s="4">
        <v>335</v>
      </c>
      <c r="B69" t="s">
        <v>9</v>
      </c>
      <c r="D69" t="s">
        <v>68</v>
      </c>
    </row>
    <row r="70" spans="1:7" x14ac:dyDescent="0.25">
      <c r="A70" s="4">
        <v>336</v>
      </c>
      <c r="B70" t="s">
        <v>9</v>
      </c>
      <c r="D70" t="s">
        <v>69</v>
      </c>
      <c r="F70">
        <f>94.1-39.57</f>
        <v>54.529999999999994</v>
      </c>
    </row>
    <row r="71" spans="1:7" x14ac:dyDescent="0.25">
      <c r="A71" s="4">
        <v>337</v>
      </c>
      <c r="B71" t="s">
        <v>9</v>
      </c>
      <c r="D71" t="s">
        <v>70</v>
      </c>
      <c r="F71">
        <f>173.34-46.63</f>
        <v>126.71000000000001</v>
      </c>
    </row>
    <row r="72" spans="1:7" x14ac:dyDescent="0.25">
      <c r="A72" s="4">
        <v>338</v>
      </c>
      <c r="B72" t="s">
        <v>9</v>
      </c>
      <c r="D72" t="s">
        <v>71</v>
      </c>
      <c r="F72">
        <f>148.23-39.61</f>
        <v>108.61999999999999</v>
      </c>
    </row>
    <row r="73" spans="1:7" x14ac:dyDescent="0.25">
      <c r="A73" s="4">
        <v>339</v>
      </c>
      <c r="B73" t="s">
        <v>9</v>
      </c>
      <c r="D73" t="s">
        <v>72</v>
      </c>
      <c r="F73">
        <f>172.08-47.64</f>
        <v>124.44000000000001</v>
      </c>
    </row>
    <row r="74" spans="1:7" x14ac:dyDescent="0.25">
      <c r="A74" s="4">
        <v>340</v>
      </c>
      <c r="B74" t="s">
        <v>9</v>
      </c>
      <c r="D74" t="s">
        <v>73</v>
      </c>
      <c r="F74">
        <f>93.76-39.57</f>
        <v>54.190000000000005</v>
      </c>
    </row>
    <row r="75" spans="1:7" x14ac:dyDescent="0.25">
      <c r="A75" s="4">
        <v>341</v>
      </c>
      <c r="B75" t="s">
        <v>9</v>
      </c>
      <c r="D75" t="s">
        <v>74</v>
      </c>
    </row>
    <row r="76" spans="1:7" x14ac:dyDescent="0.25">
      <c r="A76" s="4">
        <v>342</v>
      </c>
      <c r="B76" t="s">
        <v>9</v>
      </c>
      <c r="D76" t="s">
        <v>75</v>
      </c>
    </row>
    <row r="77" spans="1:7" x14ac:dyDescent="0.25">
      <c r="A77" s="6">
        <v>343</v>
      </c>
      <c r="B77" s="6" t="s">
        <v>9</v>
      </c>
      <c r="C77" s="6"/>
      <c r="D77" s="6" t="s">
        <v>76</v>
      </c>
    </row>
    <row r="78" spans="1:7" x14ac:dyDescent="0.25">
      <c r="A78" s="6">
        <v>344</v>
      </c>
      <c r="B78" s="6" t="s">
        <v>9</v>
      </c>
      <c r="C78" s="6"/>
      <c r="D78" s="6" t="s">
        <v>76</v>
      </c>
    </row>
    <row r="79" spans="1:7" x14ac:dyDescent="0.25">
      <c r="A79" s="4">
        <v>345</v>
      </c>
      <c r="B79" t="s">
        <v>9</v>
      </c>
      <c r="D79" t="s">
        <v>77</v>
      </c>
      <c r="E79" t="s">
        <v>78</v>
      </c>
      <c r="F79">
        <v>80</v>
      </c>
      <c r="G79" t="s">
        <v>79</v>
      </c>
    </row>
    <row r="80" spans="1:7" x14ac:dyDescent="0.25">
      <c r="A80" s="4">
        <v>346</v>
      </c>
      <c r="B80" t="s">
        <v>9</v>
      </c>
      <c r="D80" t="s">
        <v>77</v>
      </c>
    </row>
    <row r="81" spans="1:4" x14ac:dyDescent="0.25">
      <c r="A81" s="4">
        <v>347</v>
      </c>
      <c r="B81" t="s">
        <v>9</v>
      </c>
      <c r="D81" t="s">
        <v>77</v>
      </c>
    </row>
    <row r="82" spans="1:4" x14ac:dyDescent="0.25">
      <c r="A82" s="4">
        <v>348</v>
      </c>
      <c r="B82" t="s">
        <v>9</v>
      </c>
      <c r="D82" t="s">
        <v>77</v>
      </c>
    </row>
    <row r="83" spans="1:4" x14ac:dyDescent="0.25">
      <c r="A83" s="4">
        <v>349</v>
      </c>
      <c r="B83" t="s">
        <v>9</v>
      </c>
      <c r="D83" t="s">
        <v>77</v>
      </c>
    </row>
    <row r="84" spans="1:4" x14ac:dyDescent="0.25">
      <c r="A84" s="4">
        <v>350</v>
      </c>
      <c r="B84" t="s">
        <v>9</v>
      </c>
      <c r="D84" t="s">
        <v>77</v>
      </c>
    </row>
    <row r="85" spans="1:4" x14ac:dyDescent="0.25">
      <c r="A85" s="4">
        <v>351</v>
      </c>
      <c r="B85" t="s">
        <v>9</v>
      </c>
      <c r="D85" t="s">
        <v>77</v>
      </c>
    </row>
    <row r="86" spans="1:4" x14ac:dyDescent="0.25">
      <c r="A86" s="4">
        <v>352</v>
      </c>
      <c r="B86" t="s">
        <v>9</v>
      </c>
      <c r="D86" t="s">
        <v>77</v>
      </c>
    </row>
    <row r="87" spans="1:4" x14ac:dyDescent="0.25">
      <c r="A87" s="4">
        <v>353</v>
      </c>
      <c r="B87" t="s">
        <v>9</v>
      </c>
      <c r="D87" t="s">
        <v>77</v>
      </c>
    </row>
    <row r="88" spans="1:4" x14ac:dyDescent="0.25">
      <c r="A88" s="4">
        <v>354</v>
      </c>
      <c r="B88" t="s">
        <v>9</v>
      </c>
      <c r="D88" t="s">
        <v>77</v>
      </c>
    </row>
    <row r="89" spans="1:4" x14ac:dyDescent="0.25">
      <c r="A89" s="4">
        <v>355</v>
      </c>
      <c r="B89" t="s">
        <v>9</v>
      </c>
      <c r="D89" t="s">
        <v>77</v>
      </c>
    </row>
    <row r="90" spans="1:4" x14ac:dyDescent="0.25">
      <c r="A90" s="4">
        <v>356</v>
      </c>
      <c r="B90" t="s">
        <v>9</v>
      </c>
      <c r="D90" t="s">
        <v>77</v>
      </c>
    </row>
    <row r="91" spans="1:4" x14ac:dyDescent="0.25">
      <c r="A91" s="7">
        <v>357</v>
      </c>
      <c r="B91" s="6" t="s">
        <v>9</v>
      </c>
      <c r="C91" s="6"/>
      <c r="D91" s="6" t="s">
        <v>77</v>
      </c>
    </row>
    <row r="92" spans="1:4" x14ac:dyDescent="0.25">
      <c r="A92" s="7">
        <v>358</v>
      </c>
      <c r="B92" s="6" t="s">
        <v>9</v>
      </c>
      <c r="C92" s="6"/>
      <c r="D92" s="6" t="s">
        <v>77</v>
      </c>
    </row>
    <row r="93" spans="1:4" x14ac:dyDescent="0.25">
      <c r="A93" s="7">
        <v>359</v>
      </c>
      <c r="B93" s="6" t="s">
        <v>9</v>
      </c>
      <c r="C93" s="6"/>
      <c r="D93" s="6" t="s">
        <v>77</v>
      </c>
    </row>
    <row r="94" spans="1:4" x14ac:dyDescent="0.25">
      <c r="A94" s="7">
        <v>360</v>
      </c>
      <c r="B94" s="6" t="s">
        <v>9</v>
      </c>
      <c r="C94" s="6"/>
      <c r="D94" s="6" t="s">
        <v>77</v>
      </c>
    </row>
    <row r="95" spans="1:4" x14ac:dyDescent="0.25">
      <c r="A95" s="7">
        <v>361</v>
      </c>
      <c r="B95" s="6" t="s">
        <v>9</v>
      </c>
      <c r="C95" s="6"/>
      <c r="D95" s="6" t="s">
        <v>77</v>
      </c>
    </row>
    <row r="96" spans="1:4" x14ac:dyDescent="0.25">
      <c r="A96" s="7">
        <v>362</v>
      </c>
      <c r="B96" s="6" t="s">
        <v>9</v>
      </c>
      <c r="C96" s="6"/>
      <c r="D96" s="6" t="s">
        <v>77</v>
      </c>
    </row>
    <row r="97" spans="1:7" x14ac:dyDescent="0.25">
      <c r="A97" s="7">
        <v>363</v>
      </c>
      <c r="B97" s="6" t="s">
        <v>9</v>
      </c>
      <c r="C97" s="6"/>
      <c r="D97" s="6" t="s">
        <v>77</v>
      </c>
    </row>
    <row r="98" spans="1:7" x14ac:dyDescent="0.25">
      <c r="A98" s="7">
        <v>364</v>
      </c>
      <c r="B98" s="6" t="s">
        <v>9</v>
      </c>
      <c r="C98" s="6"/>
      <c r="D98" s="6" t="s">
        <v>77</v>
      </c>
    </row>
    <row r="99" spans="1:7" x14ac:dyDescent="0.25">
      <c r="A99" s="4">
        <v>365</v>
      </c>
      <c r="B99" t="s">
        <v>9</v>
      </c>
      <c r="D99" t="s">
        <v>80</v>
      </c>
      <c r="E99" t="s">
        <v>81</v>
      </c>
    </row>
    <row r="100" spans="1:7" x14ac:dyDescent="0.25">
      <c r="A100" s="4">
        <v>366</v>
      </c>
      <c r="B100" t="s">
        <v>9</v>
      </c>
      <c r="D100" t="s">
        <v>82</v>
      </c>
    </row>
    <row r="101" spans="1:7" x14ac:dyDescent="0.25">
      <c r="A101" s="4">
        <v>367</v>
      </c>
      <c r="B101" t="s">
        <v>9</v>
      </c>
      <c r="D101" t="s">
        <v>83</v>
      </c>
    </row>
    <row r="102" spans="1:7" x14ac:dyDescent="0.25">
      <c r="A102" s="4">
        <v>368</v>
      </c>
      <c r="B102" t="s">
        <v>9</v>
      </c>
      <c r="D102" t="s">
        <v>84</v>
      </c>
    </row>
    <row r="103" spans="1:7" x14ac:dyDescent="0.25">
      <c r="A103" s="4">
        <v>369</v>
      </c>
      <c r="B103" t="s">
        <v>9</v>
      </c>
      <c r="D103" t="s">
        <v>85</v>
      </c>
    </row>
    <row r="104" spans="1:7" x14ac:dyDescent="0.25">
      <c r="A104" s="4">
        <v>370</v>
      </c>
      <c r="B104" t="s">
        <v>9</v>
      </c>
      <c r="D104" t="s">
        <v>86</v>
      </c>
    </row>
    <row r="105" spans="1:7" x14ac:dyDescent="0.25">
      <c r="A105" s="4">
        <v>371</v>
      </c>
      <c r="B105" t="s">
        <v>9</v>
      </c>
      <c r="D105" t="s">
        <v>87</v>
      </c>
    </row>
    <row r="106" spans="1:7" x14ac:dyDescent="0.25">
      <c r="A106" s="4">
        <v>372</v>
      </c>
      <c r="B106" t="s">
        <v>9</v>
      </c>
      <c r="D106" t="s">
        <v>88</v>
      </c>
    </row>
    <row r="107" spans="1:7" x14ac:dyDescent="0.25">
      <c r="A107" s="4">
        <v>373</v>
      </c>
      <c r="B107" t="s">
        <v>9</v>
      </c>
      <c r="D107" t="s">
        <v>89</v>
      </c>
    </row>
    <row r="108" spans="1:7" x14ac:dyDescent="0.25">
      <c r="A108" s="4">
        <v>374</v>
      </c>
      <c r="B108" t="s">
        <v>9</v>
      </c>
      <c r="D108" t="s">
        <v>90</v>
      </c>
    </row>
    <row r="109" spans="1:7" x14ac:dyDescent="0.25">
      <c r="A109" s="4">
        <v>375</v>
      </c>
      <c r="B109" t="s">
        <v>9</v>
      </c>
      <c r="D109" t="s">
        <v>91</v>
      </c>
    </row>
    <row r="110" spans="1:7" x14ac:dyDescent="0.25">
      <c r="A110" s="4">
        <v>376</v>
      </c>
      <c r="B110" t="s">
        <v>9</v>
      </c>
      <c r="D110" t="s">
        <v>92</v>
      </c>
    </row>
    <row r="111" spans="1:7" x14ac:dyDescent="0.25">
      <c r="A111" s="4">
        <v>377</v>
      </c>
      <c r="B111" t="s">
        <v>9</v>
      </c>
      <c r="D111" s="5" t="s">
        <v>93</v>
      </c>
      <c r="G111" t="s">
        <v>94</v>
      </c>
    </row>
    <row r="112" spans="1:7" x14ac:dyDescent="0.25">
      <c r="A112" s="4">
        <v>378</v>
      </c>
      <c r="B112" t="s">
        <v>9</v>
      </c>
      <c r="D112" s="5" t="s">
        <v>95</v>
      </c>
      <c r="G112" t="s">
        <v>94</v>
      </c>
    </row>
    <row r="113" spans="1:7" x14ac:dyDescent="0.25">
      <c r="A113" s="4">
        <v>379</v>
      </c>
      <c r="B113" t="s">
        <v>9</v>
      </c>
      <c r="D113" s="5" t="s">
        <v>96</v>
      </c>
      <c r="G113" t="s">
        <v>94</v>
      </c>
    </row>
    <row r="114" spans="1:7" x14ac:dyDescent="0.25">
      <c r="A114" s="4">
        <v>380</v>
      </c>
      <c r="B114" t="s">
        <v>9</v>
      </c>
      <c r="D114" s="5" t="s">
        <v>97</v>
      </c>
      <c r="G114" t="s">
        <v>94</v>
      </c>
    </row>
    <row r="115" spans="1:7" x14ac:dyDescent="0.25">
      <c r="A115" s="4">
        <v>381</v>
      </c>
      <c r="B115" t="s">
        <v>9</v>
      </c>
      <c r="D115" s="5" t="s">
        <v>98</v>
      </c>
      <c r="G115" t="s">
        <v>94</v>
      </c>
    </row>
    <row r="116" spans="1:7" x14ac:dyDescent="0.25">
      <c r="A116" s="4">
        <v>382</v>
      </c>
      <c r="B116" t="s">
        <v>9</v>
      </c>
      <c r="D116" s="5" t="s">
        <v>99</v>
      </c>
      <c r="G116" t="s">
        <v>94</v>
      </c>
    </row>
    <row r="117" spans="1:7" x14ac:dyDescent="0.25">
      <c r="A117" s="4">
        <v>383</v>
      </c>
      <c r="B117" t="s">
        <v>9</v>
      </c>
      <c r="D117" s="5" t="s">
        <v>100</v>
      </c>
      <c r="G117" t="s">
        <v>94</v>
      </c>
    </row>
    <row r="118" spans="1:7" x14ac:dyDescent="0.25">
      <c r="A118" s="4">
        <v>384</v>
      </c>
      <c r="B118" t="s">
        <v>9</v>
      </c>
      <c r="D118" s="5" t="s">
        <v>101</v>
      </c>
      <c r="G118" t="s">
        <v>94</v>
      </c>
    </row>
    <row r="119" spans="1:7" x14ac:dyDescent="0.25">
      <c r="A119" s="4">
        <v>385</v>
      </c>
      <c r="B119" t="s">
        <v>9</v>
      </c>
      <c r="D119" s="5" t="s">
        <v>102</v>
      </c>
      <c r="G119" t="s">
        <v>94</v>
      </c>
    </row>
    <row r="120" spans="1:7" x14ac:dyDescent="0.25">
      <c r="A120" s="4">
        <v>386</v>
      </c>
      <c r="B120" t="s">
        <v>9</v>
      </c>
      <c r="D120" s="5"/>
    </row>
    <row r="121" spans="1:7" x14ac:dyDescent="0.25">
      <c r="A121" s="4">
        <v>387</v>
      </c>
      <c r="B121" t="s">
        <v>9</v>
      </c>
      <c r="D121" t="s">
        <v>103</v>
      </c>
    </row>
    <row r="122" spans="1:7" x14ac:dyDescent="0.25">
      <c r="A122" s="4">
        <v>388</v>
      </c>
      <c r="B122" t="s">
        <v>9</v>
      </c>
      <c r="D122" s="5" t="s">
        <v>104</v>
      </c>
    </row>
    <row r="123" spans="1:7" x14ac:dyDescent="0.25">
      <c r="A123" s="4">
        <v>389</v>
      </c>
      <c r="B123" t="s">
        <v>9</v>
      </c>
      <c r="D123" s="5" t="s">
        <v>105</v>
      </c>
      <c r="E123" t="s">
        <v>106</v>
      </c>
    </row>
    <row r="124" spans="1:7" x14ac:dyDescent="0.25">
      <c r="A124" s="4">
        <v>390</v>
      </c>
      <c r="B124" t="s">
        <v>9</v>
      </c>
      <c r="D124" s="5" t="s">
        <v>105</v>
      </c>
      <c r="E124" t="s">
        <v>107</v>
      </c>
    </row>
    <row r="125" spans="1:7" x14ac:dyDescent="0.25">
      <c r="A125" s="4">
        <v>391</v>
      </c>
      <c r="B125" t="s">
        <v>9</v>
      </c>
      <c r="D125" s="5" t="s">
        <v>105</v>
      </c>
      <c r="E125" t="s">
        <v>108</v>
      </c>
    </row>
    <row r="126" spans="1:7" x14ac:dyDescent="0.25">
      <c r="A126" s="4">
        <v>392</v>
      </c>
      <c r="B126" t="s">
        <v>9</v>
      </c>
      <c r="D126" s="5" t="s">
        <v>105</v>
      </c>
      <c r="E126" t="s">
        <v>109</v>
      </c>
    </row>
    <row r="127" spans="1:7" x14ac:dyDescent="0.25">
      <c r="A127" s="4">
        <v>393</v>
      </c>
      <c r="B127" t="s">
        <v>9</v>
      </c>
      <c r="D127" s="5" t="s">
        <v>105</v>
      </c>
      <c r="E127" t="s">
        <v>110</v>
      </c>
    </row>
    <row r="128" spans="1:7" x14ac:dyDescent="0.25">
      <c r="A128" s="4">
        <v>394</v>
      </c>
      <c r="B128" t="s">
        <v>9</v>
      </c>
      <c r="D128" s="5" t="s">
        <v>105</v>
      </c>
      <c r="E128" t="s">
        <v>111</v>
      </c>
    </row>
    <row r="129" spans="1:5" x14ac:dyDescent="0.25">
      <c r="A129" s="4">
        <v>395</v>
      </c>
      <c r="B129" t="s">
        <v>9</v>
      </c>
      <c r="D129" s="5" t="s">
        <v>105</v>
      </c>
      <c r="E129" t="s">
        <v>112</v>
      </c>
    </row>
    <row r="130" spans="1:5" x14ac:dyDescent="0.25">
      <c r="A130" s="4">
        <v>396</v>
      </c>
      <c r="B130" t="s">
        <v>9</v>
      </c>
      <c r="D130" s="5" t="s">
        <v>105</v>
      </c>
      <c r="E130" t="s">
        <v>113</v>
      </c>
    </row>
    <row r="131" spans="1:5" x14ac:dyDescent="0.25">
      <c r="A131" s="4">
        <v>397</v>
      </c>
      <c r="B131" t="s">
        <v>9</v>
      </c>
      <c r="D131" s="5" t="s">
        <v>105</v>
      </c>
      <c r="E131" t="s">
        <v>114</v>
      </c>
    </row>
    <row r="132" spans="1:5" x14ac:dyDescent="0.25">
      <c r="A132" s="4">
        <v>398</v>
      </c>
      <c r="B132" t="s">
        <v>9</v>
      </c>
      <c r="D132" s="5" t="s">
        <v>105</v>
      </c>
      <c r="E132" t="s">
        <v>115</v>
      </c>
    </row>
    <row r="133" spans="1:5" x14ac:dyDescent="0.25">
      <c r="A133" s="7">
        <v>399</v>
      </c>
      <c r="B133" s="6" t="s">
        <v>9</v>
      </c>
      <c r="C133" s="6"/>
      <c r="D133" s="8" t="s">
        <v>105</v>
      </c>
    </row>
    <row r="134" spans="1:5" x14ac:dyDescent="0.25">
      <c r="A134" s="4">
        <v>400</v>
      </c>
      <c r="B134" t="s">
        <v>9</v>
      </c>
      <c r="D134" s="5" t="s">
        <v>105</v>
      </c>
      <c r="E134" t="s">
        <v>116</v>
      </c>
    </row>
    <row r="135" spans="1:5" x14ac:dyDescent="0.25">
      <c r="A135" s="4">
        <v>401</v>
      </c>
      <c r="B135" t="s">
        <v>9</v>
      </c>
      <c r="D135" s="5" t="s">
        <v>105</v>
      </c>
      <c r="E135" t="s">
        <v>117</v>
      </c>
    </row>
    <row r="136" spans="1:5" x14ac:dyDescent="0.25">
      <c r="A136" s="4">
        <v>402</v>
      </c>
      <c r="B136" t="s">
        <v>9</v>
      </c>
      <c r="D136" s="5" t="s">
        <v>105</v>
      </c>
      <c r="E136" t="s">
        <v>118</v>
      </c>
    </row>
    <row r="137" spans="1:5" x14ac:dyDescent="0.25">
      <c r="A137" s="4">
        <v>403</v>
      </c>
      <c r="B137" t="s">
        <v>9</v>
      </c>
      <c r="D137" s="5" t="s">
        <v>105</v>
      </c>
      <c r="E137" t="s">
        <v>119</v>
      </c>
    </row>
    <row r="138" spans="1:5" x14ac:dyDescent="0.25">
      <c r="A138" s="4">
        <v>404</v>
      </c>
      <c r="B138" t="s">
        <v>9</v>
      </c>
      <c r="D138" s="5" t="s">
        <v>105</v>
      </c>
      <c r="E138" t="s">
        <v>120</v>
      </c>
    </row>
    <row r="139" spans="1:5" x14ac:dyDescent="0.25">
      <c r="A139" s="4">
        <v>405</v>
      </c>
      <c r="B139" t="s">
        <v>9</v>
      </c>
      <c r="D139" s="5" t="s">
        <v>105</v>
      </c>
      <c r="E139" t="s">
        <v>121</v>
      </c>
    </row>
    <row r="140" spans="1:5" x14ac:dyDescent="0.25">
      <c r="A140" s="4">
        <v>406</v>
      </c>
      <c r="B140" t="s">
        <v>9</v>
      </c>
      <c r="D140" s="5" t="s">
        <v>105</v>
      </c>
      <c r="E140" t="s">
        <v>122</v>
      </c>
    </row>
    <row r="141" spans="1:5" x14ac:dyDescent="0.25">
      <c r="A141" s="4">
        <v>407</v>
      </c>
      <c r="B141" t="s">
        <v>9</v>
      </c>
      <c r="D141" s="5" t="s">
        <v>105</v>
      </c>
      <c r="E141" t="s">
        <v>123</v>
      </c>
    </row>
    <row r="142" spans="1:5" x14ac:dyDescent="0.25">
      <c r="A142" s="4">
        <v>408</v>
      </c>
      <c r="B142" t="s">
        <v>9</v>
      </c>
      <c r="D142" s="5" t="s">
        <v>105</v>
      </c>
      <c r="E142" t="s">
        <v>124</v>
      </c>
    </row>
    <row r="143" spans="1:5" x14ac:dyDescent="0.25">
      <c r="A143" s="4">
        <v>409</v>
      </c>
      <c r="B143" t="s">
        <v>9</v>
      </c>
      <c r="D143" s="5" t="s">
        <v>105</v>
      </c>
      <c r="E143" t="s">
        <v>123</v>
      </c>
    </row>
    <row r="144" spans="1:5" x14ac:dyDescent="0.25">
      <c r="A144" s="4">
        <v>410</v>
      </c>
      <c r="B144" s="5" t="s">
        <v>9</v>
      </c>
      <c r="C144" s="5"/>
      <c r="D144" s="5" t="s">
        <v>125</v>
      </c>
    </row>
    <row r="145" spans="1:5" x14ac:dyDescent="0.25">
      <c r="A145" s="4">
        <v>411</v>
      </c>
      <c r="B145" s="5" t="s">
        <v>9</v>
      </c>
      <c r="C145" s="5"/>
      <c r="D145" s="9" t="s">
        <v>126</v>
      </c>
      <c r="E145" s="5" t="s">
        <v>127</v>
      </c>
    </row>
    <row r="146" spans="1:5" x14ac:dyDescent="0.25">
      <c r="A146" s="4">
        <v>412</v>
      </c>
      <c r="B146" s="5" t="s">
        <v>9</v>
      </c>
      <c r="C146" s="5"/>
      <c r="D146" s="9" t="s">
        <v>128</v>
      </c>
      <c r="E146" s="5" t="s">
        <v>127</v>
      </c>
    </row>
    <row r="147" spans="1:5" x14ac:dyDescent="0.25">
      <c r="A147" s="4">
        <v>413</v>
      </c>
      <c r="B147" s="5" t="s">
        <v>9</v>
      </c>
      <c r="C147" s="5"/>
      <c r="D147" s="9" t="s">
        <v>128</v>
      </c>
      <c r="E147" s="5" t="s">
        <v>127</v>
      </c>
    </row>
    <row r="148" spans="1:5" x14ac:dyDescent="0.25">
      <c r="A148" s="4">
        <v>414</v>
      </c>
      <c r="B148" s="5" t="s">
        <v>9</v>
      </c>
      <c r="C148" s="5"/>
      <c r="D148" s="9" t="s">
        <v>128</v>
      </c>
      <c r="E148" s="5" t="s">
        <v>127</v>
      </c>
    </row>
    <row r="149" spans="1:5" x14ac:dyDescent="0.25">
      <c r="A149" s="4">
        <v>415</v>
      </c>
      <c r="B149" s="5" t="s">
        <v>9</v>
      </c>
      <c r="C149" s="5"/>
      <c r="D149" s="9" t="s">
        <v>129</v>
      </c>
      <c r="E149" s="5" t="s">
        <v>127</v>
      </c>
    </row>
    <row r="150" spans="1:5" x14ac:dyDescent="0.25">
      <c r="A150" s="4">
        <v>416</v>
      </c>
      <c r="B150" s="5" t="s">
        <v>9</v>
      </c>
      <c r="C150" s="5"/>
      <c r="D150" s="9" t="s">
        <v>129</v>
      </c>
      <c r="E150" s="5" t="s">
        <v>127</v>
      </c>
    </row>
    <row r="151" spans="1:5" x14ac:dyDescent="0.25">
      <c r="A151" s="4">
        <v>417</v>
      </c>
      <c r="B151" t="s">
        <v>9</v>
      </c>
      <c r="D151" s="9" t="s">
        <v>128</v>
      </c>
      <c r="E151" t="s">
        <v>130</v>
      </c>
    </row>
    <row r="152" spans="1:5" x14ac:dyDescent="0.25">
      <c r="A152" s="4">
        <v>418</v>
      </c>
      <c r="B152" t="s">
        <v>9</v>
      </c>
      <c r="D152" s="9" t="s">
        <v>128</v>
      </c>
      <c r="E152" t="s">
        <v>131</v>
      </c>
    </row>
    <row r="153" spans="1:5" x14ac:dyDescent="0.25">
      <c r="A153" s="4">
        <v>419</v>
      </c>
      <c r="B153" t="s">
        <v>9</v>
      </c>
      <c r="D153" s="9" t="s">
        <v>128</v>
      </c>
      <c r="E153" t="s">
        <v>132</v>
      </c>
    </row>
    <row r="154" spans="1:5" x14ac:dyDescent="0.25">
      <c r="A154" s="4">
        <v>420</v>
      </c>
      <c r="B154" t="s">
        <v>9</v>
      </c>
      <c r="D154" t="s">
        <v>133</v>
      </c>
      <c r="E154" t="s">
        <v>134</v>
      </c>
    </row>
    <row r="155" spans="1:5" x14ac:dyDescent="0.25">
      <c r="A155" s="4">
        <v>421</v>
      </c>
      <c r="B155" t="s">
        <v>9</v>
      </c>
      <c r="D155" t="s">
        <v>133</v>
      </c>
      <c r="E155" t="s">
        <v>135</v>
      </c>
    </row>
    <row r="156" spans="1:5" x14ac:dyDescent="0.25">
      <c r="A156" s="4">
        <v>422</v>
      </c>
      <c r="B156" t="s">
        <v>9</v>
      </c>
      <c r="D156" t="s">
        <v>133</v>
      </c>
      <c r="E156" t="s">
        <v>136</v>
      </c>
    </row>
    <row r="157" spans="1:5" x14ac:dyDescent="0.25">
      <c r="A157" s="4">
        <v>423</v>
      </c>
      <c r="B157" t="s">
        <v>9</v>
      </c>
      <c r="D157" t="s">
        <v>133</v>
      </c>
      <c r="E157" t="s">
        <v>137</v>
      </c>
    </row>
    <row r="158" spans="1:5" x14ac:dyDescent="0.25">
      <c r="A158" s="4">
        <v>424</v>
      </c>
      <c r="B158" t="s">
        <v>9</v>
      </c>
      <c r="D158" t="s">
        <v>133</v>
      </c>
      <c r="E158" t="s">
        <v>138</v>
      </c>
    </row>
    <row r="159" spans="1:5" x14ac:dyDescent="0.25">
      <c r="A159" s="4">
        <v>425</v>
      </c>
      <c r="B159" t="s">
        <v>9</v>
      </c>
      <c r="D159" t="s">
        <v>133</v>
      </c>
      <c r="E159" t="s">
        <v>139</v>
      </c>
    </row>
    <row r="160" spans="1:5" x14ac:dyDescent="0.25">
      <c r="A160" s="4">
        <v>426</v>
      </c>
      <c r="B160" t="s">
        <v>9</v>
      </c>
      <c r="D160" t="s">
        <v>140</v>
      </c>
      <c r="E160" t="s">
        <v>141</v>
      </c>
    </row>
    <row r="161" spans="1:6" x14ac:dyDescent="0.25">
      <c r="A161" s="4">
        <v>427</v>
      </c>
      <c r="B161" t="s">
        <v>9</v>
      </c>
      <c r="D161" t="s">
        <v>142</v>
      </c>
      <c r="E161" t="s">
        <v>136</v>
      </c>
    </row>
    <row r="162" spans="1:6" x14ac:dyDescent="0.25">
      <c r="A162" s="4">
        <v>428</v>
      </c>
      <c r="B162" t="s">
        <v>9</v>
      </c>
      <c r="D162" t="s">
        <v>143</v>
      </c>
      <c r="E162" t="s">
        <v>144</v>
      </c>
    </row>
    <row r="163" spans="1:6" x14ac:dyDescent="0.25">
      <c r="A163" s="4">
        <v>429</v>
      </c>
      <c r="B163" t="s">
        <v>9</v>
      </c>
      <c r="D163" t="s">
        <v>145</v>
      </c>
      <c r="E163" t="s">
        <v>144</v>
      </c>
    </row>
    <row r="164" spans="1:6" x14ac:dyDescent="0.25">
      <c r="A164" s="4">
        <v>430</v>
      </c>
      <c r="B164" t="s">
        <v>9</v>
      </c>
      <c r="D164" t="s">
        <v>145</v>
      </c>
      <c r="E164" t="s">
        <v>135</v>
      </c>
    </row>
    <row r="165" spans="1:6" x14ac:dyDescent="0.25">
      <c r="A165" s="4">
        <v>431</v>
      </c>
      <c r="B165" t="s">
        <v>9</v>
      </c>
      <c r="D165" t="s">
        <v>146</v>
      </c>
      <c r="E165" t="s">
        <v>147</v>
      </c>
    </row>
    <row r="166" spans="1:6" x14ac:dyDescent="0.25">
      <c r="A166" s="4">
        <v>432</v>
      </c>
      <c r="B166" t="s">
        <v>9</v>
      </c>
      <c r="D166" t="s">
        <v>148</v>
      </c>
      <c r="E166" t="s">
        <v>147</v>
      </c>
    </row>
    <row r="167" spans="1:6" x14ac:dyDescent="0.25">
      <c r="A167" s="4">
        <v>433</v>
      </c>
      <c r="B167" t="s">
        <v>9</v>
      </c>
      <c r="D167" t="s">
        <v>149</v>
      </c>
      <c r="E167" t="s">
        <v>150</v>
      </c>
      <c r="F167">
        <v>306.09500000000003</v>
      </c>
    </row>
    <row r="168" spans="1:6" x14ac:dyDescent="0.25">
      <c r="A168" s="4">
        <v>434</v>
      </c>
      <c r="B168" t="s">
        <v>9</v>
      </c>
      <c r="D168" t="s">
        <v>151</v>
      </c>
      <c r="E168" t="s">
        <v>150</v>
      </c>
      <c r="F168">
        <v>326.09300000000002</v>
      </c>
    </row>
    <row r="169" spans="1:6" x14ac:dyDescent="0.25">
      <c r="A169" s="4">
        <v>435</v>
      </c>
      <c r="B169" t="s">
        <v>9</v>
      </c>
      <c r="D169" t="s">
        <v>152</v>
      </c>
      <c r="E169" t="s">
        <v>147</v>
      </c>
    </row>
    <row r="170" spans="1:6" x14ac:dyDescent="0.25">
      <c r="A170" s="4">
        <v>436</v>
      </c>
      <c r="B170" t="s">
        <v>9</v>
      </c>
      <c r="D170" t="s">
        <v>153</v>
      </c>
      <c r="E170" t="s">
        <v>147</v>
      </c>
    </row>
    <row r="171" spans="1:6" x14ac:dyDescent="0.25">
      <c r="A171" s="4">
        <v>437</v>
      </c>
      <c r="B171" t="s">
        <v>9</v>
      </c>
      <c r="D171" t="s">
        <v>145</v>
      </c>
      <c r="E171" t="s">
        <v>154</v>
      </c>
    </row>
    <row r="172" spans="1:6" x14ac:dyDescent="0.25">
      <c r="A172" s="4">
        <v>438</v>
      </c>
      <c r="B172" t="s">
        <v>9</v>
      </c>
      <c r="D172" t="s">
        <v>155</v>
      </c>
    </row>
    <row r="173" spans="1:6" x14ac:dyDescent="0.25">
      <c r="A173" s="4">
        <v>439</v>
      </c>
      <c r="B173" t="s">
        <v>9</v>
      </c>
      <c r="D173" t="s">
        <v>156</v>
      </c>
    </row>
    <row r="174" spans="1:6" x14ac:dyDescent="0.25">
      <c r="A174" s="4">
        <v>440</v>
      </c>
      <c r="B174" t="s">
        <v>9</v>
      </c>
      <c r="D174" t="s">
        <v>157</v>
      </c>
    </row>
    <row r="175" spans="1:6" x14ac:dyDescent="0.25">
      <c r="A175" s="4">
        <v>441</v>
      </c>
      <c r="B175" t="s">
        <v>9</v>
      </c>
      <c r="D175" t="s">
        <v>158</v>
      </c>
    </row>
    <row r="176" spans="1:6" x14ac:dyDescent="0.25">
      <c r="A176" s="4">
        <v>442</v>
      </c>
      <c r="B176" t="s">
        <v>9</v>
      </c>
      <c r="D176" t="s">
        <v>159</v>
      </c>
      <c r="E176">
        <v>40</v>
      </c>
      <c r="F176" s="10">
        <f t="shared" ref="F176:F182" si="0">19*E176/1.13</f>
        <v>672.56637168141594</v>
      </c>
    </row>
    <row r="177" spans="1:6" x14ac:dyDescent="0.25">
      <c r="A177" s="4">
        <v>443</v>
      </c>
      <c r="B177" t="s">
        <v>9</v>
      </c>
      <c r="D177" t="s">
        <v>160</v>
      </c>
      <c r="E177">
        <v>35</v>
      </c>
      <c r="F177" s="10">
        <f t="shared" si="0"/>
        <v>588.49557522123894</v>
      </c>
    </row>
    <row r="178" spans="1:6" x14ac:dyDescent="0.25">
      <c r="A178" s="4">
        <v>444</v>
      </c>
      <c r="B178" t="s">
        <v>9</v>
      </c>
      <c r="D178" t="s">
        <v>161</v>
      </c>
      <c r="E178">
        <v>30</v>
      </c>
      <c r="F178" s="10">
        <f t="shared" si="0"/>
        <v>504.42477876106199</v>
      </c>
    </row>
    <row r="179" spans="1:6" x14ac:dyDescent="0.25">
      <c r="A179" s="4">
        <v>445</v>
      </c>
      <c r="B179" t="s">
        <v>9</v>
      </c>
      <c r="D179" t="s">
        <v>162</v>
      </c>
      <c r="E179">
        <v>25</v>
      </c>
      <c r="F179" s="10">
        <f t="shared" si="0"/>
        <v>420.35398230088498</v>
      </c>
    </row>
    <row r="180" spans="1:6" x14ac:dyDescent="0.25">
      <c r="A180" s="4">
        <v>446</v>
      </c>
      <c r="B180" t="s">
        <v>9</v>
      </c>
      <c r="D180" t="s">
        <v>163</v>
      </c>
      <c r="E180">
        <v>20</v>
      </c>
      <c r="F180" s="10">
        <f t="shared" si="0"/>
        <v>336.28318584070797</v>
      </c>
    </row>
    <row r="181" spans="1:6" x14ac:dyDescent="0.25">
      <c r="A181" s="4">
        <v>447</v>
      </c>
      <c r="B181" t="s">
        <v>9</v>
      </c>
      <c r="D181" t="s">
        <v>164</v>
      </c>
      <c r="E181">
        <v>30</v>
      </c>
      <c r="F181" s="10">
        <f t="shared" si="0"/>
        <v>504.42477876106199</v>
      </c>
    </row>
    <row r="182" spans="1:6" x14ac:dyDescent="0.25">
      <c r="A182" s="4">
        <v>448</v>
      </c>
      <c r="B182" t="s">
        <v>9</v>
      </c>
      <c r="D182" t="s">
        <v>165</v>
      </c>
      <c r="E182">
        <v>25</v>
      </c>
      <c r="F182" s="10">
        <f t="shared" si="0"/>
        <v>420.35398230088498</v>
      </c>
    </row>
    <row r="183" spans="1:6" x14ac:dyDescent="0.25">
      <c r="A183" s="4">
        <v>449</v>
      </c>
      <c r="B183" t="s">
        <v>9</v>
      </c>
      <c r="D183" t="s">
        <v>166</v>
      </c>
      <c r="E183">
        <v>35</v>
      </c>
      <c r="F183" s="10">
        <f t="shared" ref="F183:F188" si="1">18*E183/1.13</f>
        <v>557.52212389380531</v>
      </c>
    </row>
    <row r="184" spans="1:6" x14ac:dyDescent="0.25">
      <c r="A184" s="4">
        <v>450</v>
      </c>
      <c r="B184" t="s">
        <v>9</v>
      </c>
      <c r="D184" t="s">
        <v>167</v>
      </c>
      <c r="E184">
        <v>30</v>
      </c>
      <c r="F184" s="10">
        <f t="shared" si="1"/>
        <v>477.87610619469029</v>
      </c>
    </row>
    <row r="185" spans="1:6" x14ac:dyDescent="0.25">
      <c r="A185" s="4">
        <v>451</v>
      </c>
      <c r="B185" t="s">
        <v>9</v>
      </c>
      <c r="D185" t="s">
        <v>168</v>
      </c>
      <c r="E185">
        <v>25</v>
      </c>
      <c r="F185" s="10">
        <f t="shared" si="1"/>
        <v>398.23008849557527</v>
      </c>
    </row>
    <row r="186" spans="1:6" x14ac:dyDescent="0.25">
      <c r="A186" s="4">
        <v>452</v>
      </c>
      <c r="B186" t="s">
        <v>9</v>
      </c>
      <c r="D186" t="s">
        <v>169</v>
      </c>
      <c r="E186">
        <v>20</v>
      </c>
      <c r="F186" s="10">
        <f t="shared" si="1"/>
        <v>318.5840707964602</v>
      </c>
    </row>
    <row r="187" spans="1:6" x14ac:dyDescent="0.25">
      <c r="A187" s="4">
        <v>453</v>
      </c>
      <c r="B187" t="s">
        <v>9</v>
      </c>
      <c r="D187" t="s">
        <v>170</v>
      </c>
      <c r="E187">
        <v>30</v>
      </c>
      <c r="F187" s="10">
        <f t="shared" si="1"/>
        <v>477.87610619469029</v>
      </c>
    </row>
    <row r="188" spans="1:6" x14ac:dyDescent="0.25">
      <c r="A188" s="4">
        <v>454</v>
      </c>
      <c r="B188" t="s">
        <v>9</v>
      </c>
      <c r="D188" t="s">
        <v>171</v>
      </c>
      <c r="E188">
        <v>25</v>
      </c>
      <c r="F188" s="10">
        <f t="shared" si="1"/>
        <v>398.23008849557527</v>
      </c>
    </row>
    <row r="189" spans="1:6" x14ac:dyDescent="0.25">
      <c r="A189" s="4">
        <v>455</v>
      </c>
      <c r="B189" t="s">
        <v>9</v>
      </c>
      <c r="D189" t="s">
        <v>172</v>
      </c>
      <c r="E189">
        <v>35</v>
      </c>
      <c r="F189" s="10">
        <f>18.6*E189/1.13</f>
        <v>576.10619469026551</v>
      </c>
    </row>
    <row r="190" spans="1:6" x14ac:dyDescent="0.25">
      <c r="A190" s="4">
        <v>456</v>
      </c>
      <c r="B190" t="s">
        <v>9</v>
      </c>
      <c r="D190" t="s">
        <v>173</v>
      </c>
      <c r="E190">
        <v>30</v>
      </c>
      <c r="F190" s="10">
        <f t="shared" ref="F190:F194" si="2">18.6*E190/1.13</f>
        <v>493.80530973451334</v>
      </c>
    </row>
    <row r="191" spans="1:6" x14ac:dyDescent="0.25">
      <c r="A191" s="4">
        <v>457</v>
      </c>
      <c r="B191" t="s">
        <v>9</v>
      </c>
      <c r="D191" t="s">
        <v>174</v>
      </c>
      <c r="E191">
        <v>25</v>
      </c>
      <c r="F191" s="10">
        <f t="shared" si="2"/>
        <v>411.50442477876118</v>
      </c>
    </row>
    <row r="192" spans="1:6" x14ac:dyDescent="0.25">
      <c r="A192" s="4">
        <v>458</v>
      </c>
      <c r="B192" t="s">
        <v>9</v>
      </c>
      <c r="D192" t="s">
        <v>175</v>
      </c>
      <c r="E192">
        <v>20</v>
      </c>
      <c r="F192" s="10">
        <f t="shared" si="2"/>
        <v>329.2035398230089</v>
      </c>
    </row>
    <row r="193" spans="1:6" x14ac:dyDescent="0.25">
      <c r="A193" s="4">
        <v>459</v>
      </c>
      <c r="B193" t="s">
        <v>9</v>
      </c>
      <c r="D193" t="s">
        <v>176</v>
      </c>
      <c r="E193">
        <v>30</v>
      </c>
      <c r="F193" s="10">
        <f t="shared" si="2"/>
        <v>493.80530973451334</v>
      </c>
    </row>
    <row r="194" spans="1:6" x14ac:dyDescent="0.25">
      <c r="A194" s="4">
        <v>460</v>
      </c>
      <c r="B194" t="s">
        <v>9</v>
      </c>
      <c r="D194" t="s">
        <v>177</v>
      </c>
      <c r="E194">
        <v>25</v>
      </c>
      <c r="F194" s="10">
        <f t="shared" si="2"/>
        <v>411.50442477876118</v>
      </c>
    </row>
    <row r="195" spans="1:6" x14ac:dyDescent="0.25">
      <c r="A195" s="4">
        <v>461</v>
      </c>
      <c r="B195" t="s">
        <v>9</v>
      </c>
      <c r="D195" t="s">
        <v>178</v>
      </c>
    </row>
    <row r="196" spans="1:6" x14ac:dyDescent="0.25">
      <c r="A196" s="4">
        <v>462</v>
      </c>
      <c r="B196" t="s">
        <v>9</v>
      </c>
      <c r="D196" t="s">
        <v>179</v>
      </c>
    </row>
    <row r="197" spans="1:6" x14ac:dyDescent="0.25">
      <c r="A197" s="4">
        <v>463</v>
      </c>
      <c r="B197" t="s">
        <v>9</v>
      </c>
      <c r="D197" t="s">
        <v>180</v>
      </c>
    </row>
    <row r="198" spans="1:6" x14ac:dyDescent="0.25">
      <c r="A198" s="4">
        <v>464</v>
      </c>
      <c r="B198" t="s">
        <v>9</v>
      </c>
      <c r="D198" t="s">
        <v>181</v>
      </c>
      <c r="F198">
        <v>1065</v>
      </c>
    </row>
    <row r="199" spans="1:6" x14ac:dyDescent="0.25">
      <c r="A199">
        <v>465</v>
      </c>
      <c r="B199" t="s">
        <v>9</v>
      </c>
      <c r="D199" t="s">
        <v>182</v>
      </c>
    </row>
    <row r="200" spans="1:6" x14ac:dyDescent="0.25">
      <c r="A200" s="4">
        <v>466</v>
      </c>
      <c r="B200" t="s">
        <v>9</v>
      </c>
      <c r="D200" t="s">
        <v>183</v>
      </c>
      <c r="F200">
        <v>64</v>
      </c>
    </row>
    <row r="201" spans="1:6" x14ac:dyDescent="0.25">
      <c r="A201" s="4">
        <v>467</v>
      </c>
      <c r="B201" t="s">
        <v>9</v>
      </c>
      <c r="D201" t="s">
        <v>184</v>
      </c>
      <c r="F201">
        <v>64</v>
      </c>
    </row>
    <row r="202" spans="1:6" x14ac:dyDescent="0.25">
      <c r="A202" s="4">
        <v>468</v>
      </c>
      <c r="B202" t="s">
        <v>9</v>
      </c>
      <c r="D202" t="s">
        <v>185</v>
      </c>
      <c r="F202">
        <v>64</v>
      </c>
    </row>
    <row r="203" spans="1:6" x14ac:dyDescent="0.25">
      <c r="A203" s="4">
        <v>469</v>
      </c>
      <c r="B203" t="s">
        <v>9</v>
      </c>
      <c r="D203" t="s">
        <v>186</v>
      </c>
      <c r="F203">
        <v>64</v>
      </c>
    </row>
    <row r="204" spans="1:6" x14ac:dyDescent="0.25">
      <c r="A204" s="4">
        <v>470</v>
      </c>
      <c r="B204" t="s">
        <v>9</v>
      </c>
      <c r="D204" t="s">
        <v>187</v>
      </c>
    </row>
    <row r="205" spans="1:6" x14ac:dyDescent="0.25">
      <c r="A205" s="4">
        <v>471</v>
      </c>
      <c r="B205" t="s">
        <v>9</v>
      </c>
      <c r="D205" t="s">
        <v>188</v>
      </c>
      <c r="F205">
        <v>15.6</v>
      </c>
    </row>
    <row r="206" spans="1:6" x14ac:dyDescent="0.25">
      <c r="A206" s="4">
        <v>472</v>
      </c>
      <c r="B206" t="s">
        <v>9</v>
      </c>
      <c r="D206" t="s">
        <v>189</v>
      </c>
      <c r="F206">
        <v>15.6</v>
      </c>
    </row>
    <row r="207" spans="1:6" x14ac:dyDescent="0.25">
      <c r="A207" s="4">
        <v>473</v>
      </c>
      <c r="B207" t="s">
        <v>9</v>
      </c>
      <c r="D207" t="s">
        <v>190</v>
      </c>
      <c r="F207">
        <v>15.6</v>
      </c>
    </row>
    <row r="208" spans="1:6" x14ac:dyDescent="0.25">
      <c r="A208" s="4">
        <v>474</v>
      </c>
      <c r="B208" t="s">
        <v>9</v>
      </c>
      <c r="D208" t="s">
        <v>191</v>
      </c>
      <c r="F208">
        <v>15.6</v>
      </c>
    </row>
    <row r="209" spans="1:6" x14ac:dyDescent="0.25">
      <c r="A209" s="4">
        <v>475</v>
      </c>
      <c r="B209" t="s">
        <v>9</v>
      </c>
      <c r="D209" t="s">
        <v>192</v>
      </c>
      <c r="F209">
        <v>15.6</v>
      </c>
    </row>
    <row r="210" spans="1:6" x14ac:dyDescent="0.25">
      <c r="A210" s="4">
        <v>476</v>
      </c>
      <c r="B210" t="s">
        <v>9</v>
      </c>
      <c r="D210" t="s">
        <v>193</v>
      </c>
      <c r="F210">
        <v>15.6</v>
      </c>
    </row>
    <row r="211" spans="1:6" x14ac:dyDescent="0.25">
      <c r="A211" s="4">
        <v>477</v>
      </c>
      <c r="B211" t="s">
        <v>9</v>
      </c>
      <c r="D211" t="s">
        <v>194</v>
      </c>
      <c r="F211">
        <v>15.6</v>
      </c>
    </row>
    <row r="212" spans="1:6" x14ac:dyDescent="0.25">
      <c r="A212" s="4">
        <v>478</v>
      </c>
      <c r="B212" t="s">
        <v>9</v>
      </c>
      <c r="D212" t="s">
        <v>195</v>
      </c>
    </row>
    <row r="213" spans="1:6" x14ac:dyDescent="0.25">
      <c r="A213" s="4">
        <v>479</v>
      </c>
      <c r="B213" t="s">
        <v>9</v>
      </c>
      <c r="D213" t="s">
        <v>195</v>
      </c>
    </row>
    <row r="214" spans="1:6" x14ac:dyDescent="0.25">
      <c r="A214" s="4">
        <v>480</v>
      </c>
      <c r="B214" t="s">
        <v>9</v>
      </c>
      <c r="D214" t="s">
        <v>196</v>
      </c>
    </row>
    <row r="215" spans="1:6" x14ac:dyDescent="0.25">
      <c r="A215" s="4">
        <v>481</v>
      </c>
      <c r="B215" t="s">
        <v>9</v>
      </c>
      <c r="D215" t="s">
        <v>197</v>
      </c>
      <c r="E215" t="s">
        <v>198</v>
      </c>
    </row>
    <row r="216" spans="1:6" x14ac:dyDescent="0.25">
      <c r="A216" s="4">
        <v>482</v>
      </c>
      <c r="B216" t="s">
        <v>9</v>
      </c>
      <c r="D216" t="s">
        <v>199</v>
      </c>
      <c r="E216" t="s">
        <v>198</v>
      </c>
    </row>
    <row r="217" spans="1:6" x14ac:dyDescent="0.25">
      <c r="A217" s="4">
        <v>483</v>
      </c>
      <c r="B217" t="s">
        <v>9</v>
      </c>
      <c r="D217" t="s">
        <v>200</v>
      </c>
      <c r="E217" t="s">
        <v>198</v>
      </c>
    </row>
    <row r="218" spans="1:6" x14ac:dyDescent="0.25">
      <c r="A218" s="4">
        <v>484</v>
      </c>
      <c r="B218" t="s">
        <v>9</v>
      </c>
      <c r="D218" t="s">
        <v>201</v>
      </c>
      <c r="E218" t="s">
        <v>198</v>
      </c>
    </row>
    <row r="219" spans="1:6" x14ac:dyDescent="0.25">
      <c r="A219" s="4">
        <v>485</v>
      </c>
      <c r="B219" t="s">
        <v>9</v>
      </c>
      <c r="D219" t="s">
        <v>202</v>
      </c>
    </row>
    <row r="220" spans="1:6" x14ac:dyDescent="0.25">
      <c r="A220" s="4">
        <v>486</v>
      </c>
      <c r="B220" t="s">
        <v>9</v>
      </c>
      <c r="D220" t="s">
        <v>203</v>
      </c>
    </row>
    <row r="221" spans="1:6" x14ac:dyDescent="0.25">
      <c r="A221" s="4">
        <v>487</v>
      </c>
      <c r="B221" t="s">
        <v>9</v>
      </c>
      <c r="D221" s="5" t="s">
        <v>204</v>
      </c>
      <c r="E221" t="s">
        <v>205</v>
      </c>
    </row>
    <row r="222" spans="1:6" x14ac:dyDescent="0.25">
      <c r="A222" s="4">
        <v>488</v>
      </c>
      <c r="B222" t="s">
        <v>9</v>
      </c>
      <c r="D222" s="5" t="s">
        <v>206</v>
      </c>
      <c r="E222" t="s">
        <v>205</v>
      </c>
    </row>
    <row r="223" spans="1:6" x14ac:dyDescent="0.25">
      <c r="A223" s="4">
        <v>489</v>
      </c>
      <c r="B223" t="s">
        <v>9</v>
      </c>
      <c r="D223" s="5" t="s">
        <v>207</v>
      </c>
      <c r="E223" t="s">
        <v>205</v>
      </c>
    </row>
    <row r="224" spans="1:6" x14ac:dyDescent="0.25">
      <c r="A224" s="4">
        <v>490</v>
      </c>
      <c r="B224" t="s">
        <v>9</v>
      </c>
      <c r="D224" s="5" t="s">
        <v>208</v>
      </c>
      <c r="E224" t="s">
        <v>205</v>
      </c>
    </row>
    <row r="225" spans="1:6" x14ac:dyDescent="0.25">
      <c r="A225" s="4">
        <v>491</v>
      </c>
      <c r="B225" t="s">
        <v>9</v>
      </c>
      <c r="D225" s="5" t="s">
        <v>209</v>
      </c>
      <c r="E225" t="s">
        <v>205</v>
      </c>
    </row>
    <row r="226" spans="1:6" x14ac:dyDescent="0.25">
      <c r="A226" s="4">
        <v>492</v>
      </c>
      <c r="B226" t="s">
        <v>9</v>
      </c>
      <c r="D226" s="5" t="s">
        <v>210</v>
      </c>
      <c r="E226" t="s">
        <v>205</v>
      </c>
    </row>
    <row r="227" spans="1:6" x14ac:dyDescent="0.25">
      <c r="A227" s="4">
        <v>493</v>
      </c>
      <c r="B227" t="s">
        <v>9</v>
      </c>
      <c r="D227" s="5" t="s">
        <v>211</v>
      </c>
      <c r="E227" t="s">
        <v>205</v>
      </c>
    </row>
    <row r="228" spans="1:6" x14ac:dyDescent="0.25">
      <c r="A228" s="4">
        <v>494</v>
      </c>
      <c r="B228" t="s">
        <v>9</v>
      </c>
      <c r="D228" s="5" t="s">
        <v>212</v>
      </c>
      <c r="E228" t="s">
        <v>205</v>
      </c>
    </row>
    <row r="229" spans="1:6" x14ac:dyDescent="0.25">
      <c r="A229" s="4">
        <v>495</v>
      </c>
      <c r="B229" t="s">
        <v>9</v>
      </c>
      <c r="D229" s="5" t="s">
        <v>213</v>
      </c>
      <c r="E229" t="s">
        <v>205</v>
      </c>
    </row>
    <row r="230" spans="1:6" x14ac:dyDescent="0.25">
      <c r="A230" s="4">
        <v>496</v>
      </c>
      <c r="B230" t="s">
        <v>9</v>
      </c>
      <c r="D230" s="5" t="s">
        <v>214</v>
      </c>
      <c r="F230">
        <v>23.9</v>
      </c>
    </row>
    <row r="231" spans="1:6" x14ac:dyDescent="0.25">
      <c r="A231" s="4">
        <v>497</v>
      </c>
      <c r="B231" t="s">
        <v>9</v>
      </c>
      <c r="D231" s="5" t="s">
        <v>215</v>
      </c>
      <c r="F231">
        <v>24.6</v>
      </c>
    </row>
    <row r="232" spans="1:6" x14ac:dyDescent="0.25">
      <c r="A232" s="4">
        <v>498</v>
      </c>
      <c r="B232" t="s">
        <v>9</v>
      </c>
      <c r="D232" s="5" t="s">
        <v>216</v>
      </c>
      <c r="F232">
        <v>25.3</v>
      </c>
    </row>
    <row r="233" spans="1:6" x14ac:dyDescent="0.25">
      <c r="A233" s="4">
        <v>499</v>
      </c>
      <c r="B233" t="s">
        <v>9</v>
      </c>
      <c r="D233" s="5" t="s">
        <v>217</v>
      </c>
      <c r="F233">
        <v>26.1</v>
      </c>
    </row>
    <row r="234" spans="1:6" x14ac:dyDescent="0.25">
      <c r="A234" s="4">
        <v>500</v>
      </c>
      <c r="B234" t="s">
        <v>9</v>
      </c>
      <c r="D234" s="5" t="s">
        <v>218</v>
      </c>
      <c r="F234">
        <v>26.9</v>
      </c>
    </row>
    <row r="235" spans="1:6" x14ac:dyDescent="0.25">
      <c r="A235" s="4">
        <v>501</v>
      </c>
      <c r="B235" t="s">
        <v>9</v>
      </c>
      <c r="D235" s="5" t="s">
        <v>219</v>
      </c>
      <c r="F235">
        <v>27.8</v>
      </c>
    </row>
    <row r="236" spans="1:6" x14ac:dyDescent="0.25">
      <c r="A236" s="4">
        <v>502</v>
      </c>
      <c r="B236" t="s">
        <v>9</v>
      </c>
      <c r="D236" s="5" t="s">
        <v>220</v>
      </c>
      <c r="F236">
        <v>28.8</v>
      </c>
    </row>
    <row r="237" spans="1:6" x14ac:dyDescent="0.25">
      <c r="A237">
        <v>503</v>
      </c>
      <c r="B237" t="s">
        <v>9</v>
      </c>
      <c r="D237" s="5" t="s">
        <v>221</v>
      </c>
    </row>
    <row r="238" spans="1:6" x14ac:dyDescent="0.25">
      <c r="A238" s="4">
        <v>504</v>
      </c>
      <c r="B238" t="s">
        <v>9</v>
      </c>
      <c r="D238" s="5" t="s">
        <v>222</v>
      </c>
    </row>
    <row r="239" spans="1:6" x14ac:dyDescent="0.25">
      <c r="A239" s="4">
        <v>505</v>
      </c>
      <c r="B239" t="s">
        <v>9</v>
      </c>
      <c r="D239" s="5" t="s">
        <v>223</v>
      </c>
    </row>
    <row r="240" spans="1:6" x14ac:dyDescent="0.25">
      <c r="A240" s="4">
        <v>506</v>
      </c>
      <c r="B240" t="s">
        <v>9</v>
      </c>
      <c r="D240" s="5" t="s">
        <v>224</v>
      </c>
      <c r="F240">
        <v>25.3</v>
      </c>
    </row>
    <row r="241" spans="1:6" x14ac:dyDescent="0.25">
      <c r="A241" s="4">
        <v>507</v>
      </c>
      <c r="B241" t="s">
        <v>9</v>
      </c>
      <c r="D241" s="5" t="s">
        <v>225</v>
      </c>
      <c r="F241">
        <v>26.9</v>
      </c>
    </row>
    <row r="242" spans="1:6" x14ac:dyDescent="0.25">
      <c r="A242" s="4">
        <v>508</v>
      </c>
      <c r="B242" t="s">
        <v>9</v>
      </c>
      <c r="D242" s="5" t="s">
        <v>226</v>
      </c>
      <c r="F242">
        <v>28.8</v>
      </c>
    </row>
    <row r="243" spans="1:6" x14ac:dyDescent="0.25">
      <c r="A243" s="4">
        <v>509</v>
      </c>
      <c r="B243" t="s">
        <v>9</v>
      </c>
      <c r="D243" s="5" t="s">
        <v>227</v>
      </c>
    </row>
    <row r="244" spans="1:6" x14ac:dyDescent="0.25">
      <c r="A244" s="4">
        <v>510</v>
      </c>
      <c r="B244" t="s">
        <v>9</v>
      </c>
      <c r="D244" s="5" t="s">
        <v>228</v>
      </c>
    </row>
    <row r="245" spans="1:6" x14ac:dyDescent="0.25">
      <c r="A245" s="4">
        <v>511</v>
      </c>
      <c r="B245" t="s">
        <v>9</v>
      </c>
      <c r="D245" s="5" t="s">
        <v>229</v>
      </c>
    </row>
    <row r="246" spans="1:6" x14ac:dyDescent="0.25">
      <c r="A246" s="4">
        <v>512</v>
      </c>
      <c r="B246" t="s">
        <v>9</v>
      </c>
      <c r="D246" s="5" t="s">
        <v>230</v>
      </c>
    </row>
    <row r="247" spans="1:6" x14ac:dyDescent="0.25">
      <c r="A247" s="4">
        <v>513</v>
      </c>
      <c r="B247" t="s">
        <v>9</v>
      </c>
      <c r="D247" s="5" t="s">
        <v>231</v>
      </c>
    </row>
    <row r="248" spans="1:6" x14ac:dyDescent="0.25">
      <c r="A248" s="4">
        <v>514</v>
      </c>
      <c r="B248" t="s">
        <v>9</v>
      </c>
      <c r="D248" s="5" t="s">
        <v>232</v>
      </c>
    </row>
    <row r="249" spans="1:6" x14ac:dyDescent="0.25">
      <c r="A249" s="4">
        <v>515</v>
      </c>
      <c r="B249" t="s">
        <v>9</v>
      </c>
      <c r="D249" s="5" t="s">
        <v>233</v>
      </c>
    </row>
    <row r="250" spans="1:6" x14ac:dyDescent="0.25">
      <c r="A250" s="4">
        <v>516</v>
      </c>
      <c r="B250" t="s">
        <v>9</v>
      </c>
      <c r="D250" s="5" t="s">
        <v>234</v>
      </c>
    </row>
    <row r="251" spans="1:6" x14ac:dyDescent="0.25">
      <c r="A251" s="4">
        <v>517</v>
      </c>
      <c r="B251" t="s">
        <v>9</v>
      </c>
      <c r="D251" s="5" t="s">
        <v>235</v>
      </c>
      <c r="F251">
        <f>35.89-12.49</f>
        <v>23.4</v>
      </c>
    </row>
    <row r="252" spans="1:6" x14ac:dyDescent="0.25">
      <c r="A252" s="4">
        <v>518</v>
      </c>
      <c r="B252" t="s">
        <v>9</v>
      </c>
      <c r="D252" s="5" t="s">
        <v>236</v>
      </c>
      <c r="F252">
        <f>37.15-12.67</f>
        <v>24.479999999999997</v>
      </c>
    </row>
    <row r="253" spans="1:6" x14ac:dyDescent="0.25">
      <c r="A253" s="4">
        <v>519</v>
      </c>
      <c r="B253" t="s">
        <v>9</v>
      </c>
      <c r="D253" s="5" t="s">
        <v>237</v>
      </c>
      <c r="F253">
        <f>37.84-12.51</f>
        <v>25.330000000000005</v>
      </c>
    </row>
    <row r="254" spans="1:6" x14ac:dyDescent="0.25">
      <c r="A254" s="4">
        <v>520</v>
      </c>
      <c r="B254" t="s">
        <v>9</v>
      </c>
      <c r="D254" s="5" t="s">
        <v>238</v>
      </c>
      <c r="F254">
        <f>38.92-12.65</f>
        <v>26.270000000000003</v>
      </c>
    </row>
    <row r="255" spans="1:6" x14ac:dyDescent="0.25">
      <c r="A255" s="4">
        <v>521</v>
      </c>
      <c r="B255" t="s">
        <v>9</v>
      </c>
      <c r="D255" s="5" t="s">
        <v>239</v>
      </c>
      <c r="F255">
        <f>39.25-12.46</f>
        <v>26.79</v>
      </c>
    </row>
    <row r="256" spans="1:6" x14ac:dyDescent="0.25">
      <c r="A256" s="4">
        <v>522</v>
      </c>
      <c r="B256" t="s">
        <v>9</v>
      </c>
      <c r="D256" s="5" t="s">
        <v>240</v>
      </c>
    </row>
    <row r="257" spans="1:6" x14ac:dyDescent="0.25">
      <c r="A257" s="4">
        <v>523</v>
      </c>
      <c r="B257" t="s">
        <v>9</v>
      </c>
      <c r="D257" s="5" t="s">
        <v>241</v>
      </c>
      <c r="F257">
        <f>153.82-50.253</f>
        <v>103.56699999999999</v>
      </c>
    </row>
    <row r="258" spans="1:6" x14ac:dyDescent="0.25">
      <c r="A258" s="4">
        <v>524</v>
      </c>
      <c r="B258" t="s">
        <v>9</v>
      </c>
      <c r="D258" s="5" t="s">
        <v>242</v>
      </c>
      <c r="F258">
        <f>140.74-50.32</f>
        <v>90.420000000000016</v>
      </c>
    </row>
    <row r="259" spans="1:6" x14ac:dyDescent="0.25">
      <c r="A259" s="4">
        <v>525</v>
      </c>
      <c r="B259" t="s">
        <v>9</v>
      </c>
      <c r="D259" s="5" t="s">
        <v>243</v>
      </c>
      <c r="F259">
        <f>141.49-50.46</f>
        <v>91.03</v>
      </c>
    </row>
    <row r="260" spans="1:6" x14ac:dyDescent="0.25">
      <c r="A260" s="4">
        <v>526</v>
      </c>
      <c r="B260" t="s">
        <v>9</v>
      </c>
      <c r="D260" s="5" t="s">
        <v>244</v>
      </c>
      <c r="F260">
        <f>141.16-50.25</f>
        <v>90.91</v>
      </c>
    </row>
    <row r="261" spans="1:6" x14ac:dyDescent="0.25">
      <c r="A261" s="4">
        <v>527</v>
      </c>
      <c r="B261" t="s">
        <v>9</v>
      </c>
      <c r="D261" s="5" t="s">
        <v>245</v>
      </c>
      <c r="F261">
        <f>2165-1012</f>
        <v>1153</v>
      </c>
    </row>
    <row r="262" spans="1:6" x14ac:dyDescent="0.25">
      <c r="A262" s="4">
        <v>528</v>
      </c>
      <c r="B262" t="s">
        <v>9</v>
      </c>
      <c r="D262" s="5" t="s">
        <v>246</v>
      </c>
    </row>
    <row r="263" spans="1:6" x14ac:dyDescent="0.25">
      <c r="A263" s="4">
        <v>529</v>
      </c>
      <c r="B263" t="s">
        <v>9</v>
      </c>
      <c r="D263" s="5" t="s">
        <v>247</v>
      </c>
    </row>
    <row r="264" spans="1:6" x14ac:dyDescent="0.25">
      <c r="A264" s="4">
        <v>530</v>
      </c>
      <c r="B264" t="s">
        <v>9</v>
      </c>
      <c r="D264" s="5" t="s">
        <v>248</v>
      </c>
    </row>
    <row r="265" spans="1:6" x14ac:dyDescent="0.25">
      <c r="A265" s="4">
        <v>531</v>
      </c>
      <c r="B265" t="s">
        <v>9</v>
      </c>
      <c r="D265" s="5" t="s">
        <v>249</v>
      </c>
    </row>
    <row r="266" spans="1:6" x14ac:dyDescent="0.25">
      <c r="A266" s="4">
        <v>532</v>
      </c>
      <c r="B266" t="s">
        <v>9</v>
      </c>
      <c r="D266" s="5" t="s">
        <v>250</v>
      </c>
    </row>
    <row r="267" spans="1:6" x14ac:dyDescent="0.25">
      <c r="A267" s="4">
        <v>533</v>
      </c>
      <c r="B267" t="s">
        <v>9</v>
      </c>
      <c r="D267" s="5" t="s">
        <v>251</v>
      </c>
    </row>
    <row r="268" spans="1:6" x14ac:dyDescent="0.25">
      <c r="A268" s="4">
        <v>534</v>
      </c>
      <c r="B268" t="s">
        <v>9</v>
      </c>
      <c r="D268" s="5" t="s">
        <v>252</v>
      </c>
    </row>
    <row r="269" spans="1:6" x14ac:dyDescent="0.25">
      <c r="A269" s="4">
        <v>535</v>
      </c>
      <c r="B269" t="s">
        <v>9</v>
      </c>
      <c r="D269" t="s">
        <v>253</v>
      </c>
      <c r="E269" t="s">
        <v>254</v>
      </c>
    </row>
    <row r="270" spans="1:6" x14ac:dyDescent="0.25">
      <c r="A270" s="4">
        <v>536</v>
      </c>
      <c r="B270" t="s">
        <v>9</v>
      </c>
      <c r="D270" s="5" t="s">
        <v>255</v>
      </c>
    </row>
    <row r="271" spans="1:6" x14ac:dyDescent="0.25">
      <c r="A271" s="4">
        <v>537</v>
      </c>
      <c r="B271" t="s">
        <v>9</v>
      </c>
      <c r="D271" s="5" t="s">
        <v>256</v>
      </c>
    </row>
    <row r="272" spans="1:6" x14ac:dyDescent="0.25">
      <c r="A272" s="4">
        <v>538</v>
      </c>
      <c r="B272" t="s">
        <v>9</v>
      </c>
      <c r="D272" s="5" t="s">
        <v>257</v>
      </c>
    </row>
    <row r="273" spans="1:6" x14ac:dyDescent="0.25">
      <c r="A273" s="4">
        <v>539</v>
      </c>
      <c r="B273" t="s">
        <v>9</v>
      </c>
      <c r="D273" s="5" t="s">
        <v>258</v>
      </c>
      <c r="F273">
        <f>3955-1665</f>
        <v>2290</v>
      </c>
    </row>
    <row r="274" spans="1:6" x14ac:dyDescent="0.25">
      <c r="A274" s="4">
        <v>540</v>
      </c>
      <c r="B274" t="s">
        <v>259</v>
      </c>
      <c r="D274" s="5" t="s">
        <v>260</v>
      </c>
    </row>
    <row r="275" spans="1:6" x14ac:dyDescent="0.25">
      <c r="A275" s="4">
        <v>541</v>
      </c>
      <c r="B275" t="s">
        <v>259</v>
      </c>
      <c r="D275" s="5" t="s">
        <v>261</v>
      </c>
    </row>
    <row r="276" spans="1:6" x14ac:dyDescent="0.25">
      <c r="A276" s="4">
        <v>542</v>
      </c>
      <c r="B276" t="s">
        <v>259</v>
      </c>
      <c r="D276" t="s">
        <v>262</v>
      </c>
    </row>
    <row r="277" spans="1:6" x14ac:dyDescent="0.25">
      <c r="A277" s="4">
        <v>543</v>
      </c>
      <c r="B277" t="s">
        <v>259</v>
      </c>
      <c r="D277" t="s">
        <v>261</v>
      </c>
    </row>
    <row r="278" spans="1:6" x14ac:dyDescent="0.25">
      <c r="A278" s="4">
        <v>544</v>
      </c>
      <c r="B278" t="s">
        <v>259</v>
      </c>
      <c r="C278" t="s">
        <v>263</v>
      </c>
      <c r="D278" s="5" t="s">
        <v>264</v>
      </c>
    </row>
    <row r="279" spans="1:6" x14ac:dyDescent="0.25">
      <c r="A279" s="4">
        <v>545</v>
      </c>
      <c r="B279" t="s">
        <v>259</v>
      </c>
      <c r="C279" t="s">
        <v>263</v>
      </c>
      <c r="D279" s="5" t="s">
        <v>265</v>
      </c>
    </row>
    <row r="280" spans="1:6" x14ac:dyDescent="0.25">
      <c r="A280" s="4">
        <v>546</v>
      </c>
      <c r="B280" t="s">
        <v>259</v>
      </c>
      <c r="C280" t="s">
        <v>263</v>
      </c>
      <c r="D280" s="5" t="s">
        <v>266</v>
      </c>
    </row>
    <row r="281" spans="1:6" x14ac:dyDescent="0.25">
      <c r="A281" s="4">
        <v>547</v>
      </c>
      <c r="B281" t="s">
        <v>259</v>
      </c>
      <c r="C281" t="s">
        <v>263</v>
      </c>
      <c r="D281" s="5" t="s">
        <v>267</v>
      </c>
    </row>
    <row r="282" spans="1:6" x14ac:dyDescent="0.25">
      <c r="A282" s="4">
        <v>548</v>
      </c>
      <c r="B282" t="s">
        <v>259</v>
      </c>
      <c r="C282" t="s">
        <v>263</v>
      </c>
      <c r="D282" s="5" t="s">
        <v>268</v>
      </c>
    </row>
    <row r="283" spans="1:6" x14ac:dyDescent="0.25">
      <c r="A283" s="4">
        <v>549</v>
      </c>
      <c r="B283" t="s">
        <v>259</v>
      </c>
      <c r="C283" t="s">
        <v>263</v>
      </c>
      <c r="D283" s="5" t="s">
        <v>269</v>
      </c>
    </row>
    <row r="284" spans="1:6" x14ac:dyDescent="0.25">
      <c r="A284">
        <v>550</v>
      </c>
      <c r="B284" t="s">
        <v>9</v>
      </c>
      <c r="C284" s="11" t="s">
        <v>270</v>
      </c>
      <c r="D284" s="5" t="s">
        <v>271</v>
      </c>
    </row>
    <row r="285" spans="1:6" x14ac:dyDescent="0.25">
      <c r="A285" s="4">
        <v>551</v>
      </c>
      <c r="B285" t="s">
        <v>9</v>
      </c>
      <c r="D285" s="5" t="s">
        <v>272</v>
      </c>
    </row>
    <row r="286" spans="1:6" x14ac:dyDescent="0.25">
      <c r="A286" s="4">
        <v>552</v>
      </c>
      <c r="B286" t="s">
        <v>9</v>
      </c>
      <c r="D286" s="5" t="s">
        <v>273</v>
      </c>
    </row>
    <row r="287" spans="1:6" x14ac:dyDescent="0.25">
      <c r="A287" s="4">
        <v>553</v>
      </c>
      <c r="B287" t="s">
        <v>274</v>
      </c>
      <c r="D287" t="s">
        <v>275</v>
      </c>
    </row>
    <row r="288" spans="1:6" x14ac:dyDescent="0.25">
      <c r="A288" s="4">
        <v>554</v>
      </c>
      <c r="B288" t="s">
        <v>9</v>
      </c>
      <c r="C288" t="s">
        <v>263</v>
      </c>
      <c r="D288" s="5" t="s">
        <v>276</v>
      </c>
    </row>
    <row r="289" spans="1:7" x14ac:dyDescent="0.25">
      <c r="A289" s="4">
        <v>555</v>
      </c>
      <c r="B289" t="s">
        <v>9</v>
      </c>
      <c r="C289" t="s">
        <v>263</v>
      </c>
      <c r="D289" s="5" t="s">
        <v>277</v>
      </c>
    </row>
    <row r="290" spans="1:7" x14ac:dyDescent="0.25">
      <c r="A290" s="4">
        <v>556</v>
      </c>
      <c r="B290" t="s">
        <v>9</v>
      </c>
      <c r="C290" t="s">
        <v>263</v>
      </c>
      <c r="D290" s="5" t="s">
        <v>278</v>
      </c>
    </row>
    <row r="291" spans="1:7" x14ac:dyDescent="0.25">
      <c r="A291" s="7">
        <v>557</v>
      </c>
      <c r="B291" s="6" t="s">
        <v>9</v>
      </c>
      <c r="C291" t="s">
        <v>263</v>
      </c>
      <c r="D291" s="8" t="s">
        <v>279</v>
      </c>
    </row>
    <row r="292" spans="1:7" x14ac:dyDescent="0.25">
      <c r="A292" s="4">
        <v>558</v>
      </c>
      <c r="B292" t="s">
        <v>9</v>
      </c>
      <c r="C292" t="s">
        <v>263</v>
      </c>
      <c r="D292" s="5" t="s">
        <v>280</v>
      </c>
    </row>
    <row r="293" spans="1:7" x14ac:dyDescent="0.25">
      <c r="A293" s="4">
        <v>559</v>
      </c>
      <c r="B293" t="s">
        <v>9</v>
      </c>
      <c r="C293" t="s">
        <v>263</v>
      </c>
      <c r="D293" s="5" t="s">
        <v>281</v>
      </c>
    </row>
    <row r="294" spans="1:7" x14ac:dyDescent="0.25">
      <c r="A294" s="4">
        <v>560</v>
      </c>
      <c r="B294" t="s">
        <v>9</v>
      </c>
      <c r="C294" t="s">
        <v>263</v>
      </c>
      <c r="D294" s="5" t="s">
        <v>282</v>
      </c>
    </row>
    <row r="295" spans="1:7" x14ac:dyDescent="0.25">
      <c r="A295" s="4">
        <v>561</v>
      </c>
      <c r="B295" t="s">
        <v>9</v>
      </c>
      <c r="C295" t="s">
        <v>263</v>
      </c>
      <c r="D295" s="5" t="s">
        <v>283</v>
      </c>
    </row>
    <row r="296" spans="1:7" x14ac:dyDescent="0.25">
      <c r="A296" s="4">
        <v>562</v>
      </c>
      <c r="B296" t="s">
        <v>9</v>
      </c>
      <c r="C296" t="s">
        <v>263</v>
      </c>
      <c r="D296" s="5" t="s">
        <v>284</v>
      </c>
      <c r="E296" t="s">
        <v>285</v>
      </c>
      <c r="F296">
        <v>790</v>
      </c>
    </row>
    <row r="297" spans="1:7" x14ac:dyDescent="0.25">
      <c r="A297" s="4">
        <v>563</v>
      </c>
      <c r="B297" t="s">
        <v>9</v>
      </c>
      <c r="C297" t="s">
        <v>270</v>
      </c>
      <c r="D297" s="5" t="s">
        <v>286</v>
      </c>
    </row>
    <row r="298" spans="1:7" x14ac:dyDescent="0.25">
      <c r="A298" s="4">
        <v>564</v>
      </c>
      <c r="B298" t="s">
        <v>9</v>
      </c>
      <c r="C298" t="s">
        <v>270</v>
      </c>
      <c r="D298" s="5" t="s">
        <v>287</v>
      </c>
    </row>
    <row r="299" spans="1:7" x14ac:dyDescent="0.25">
      <c r="A299" s="4">
        <v>565</v>
      </c>
      <c r="B299" t="s">
        <v>9</v>
      </c>
      <c r="C299" t="s">
        <v>270</v>
      </c>
      <c r="D299" s="12" t="s">
        <v>288</v>
      </c>
    </row>
    <row r="300" spans="1:7" x14ac:dyDescent="0.25">
      <c r="A300" s="4">
        <v>566</v>
      </c>
      <c r="B300" t="s">
        <v>9</v>
      </c>
      <c r="C300" s="11" t="s">
        <v>263</v>
      </c>
      <c r="D300" s="12" t="s">
        <v>289</v>
      </c>
      <c r="E300" t="s">
        <v>290</v>
      </c>
      <c r="G300" t="s">
        <v>291</v>
      </c>
    </row>
    <row r="301" spans="1:7" x14ac:dyDescent="0.25">
      <c r="A301" s="4">
        <v>567</v>
      </c>
      <c r="B301" t="s">
        <v>9</v>
      </c>
      <c r="C301" s="11" t="s">
        <v>263</v>
      </c>
      <c r="D301" s="12" t="s">
        <v>292</v>
      </c>
      <c r="G301" t="s">
        <v>293</v>
      </c>
    </row>
    <row r="302" spans="1:7" x14ac:dyDescent="0.25">
      <c r="A302" s="4">
        <v>568</v>
      </c>
      <c r="B302" t="s">
        <v>9</v>
      </c>
      <c r="C302" s="11" t="s">
        <v>263</v>
      </c>
      <c r="D302" s="12" t="s">
        <v>294</v>
      </c>
      <c r="G302" t="s">
        <v>295</v>
      </c>
    </row>
    <row r="303" spans="1:7" x14ac:dyDescent="0.25">
      <c r="A303" s="4">
        <v>569</v>
      </c>
      <c r="B303" t="s">
        <v>9</v>
      </c>
      <c r="C303" s="11" t="s">
        <v>263</v>
      </c>
      <c r="D303" s="5" t="s">
        <v>296</v>
      </c>
      <c r="G303" t="s">
        <v>297</v>
      </c>
    </row>
    <row r="304" spans="1:7" x14ac:dyDescent="0.25">
      <c r="A304" s="4">
        <v>570</v>
      </c>
      <c r="B304" t="s">
        <v>9</v>
      </c>
      <c r="C304" s="11" t="s">
        <v>263</v>
      </c>
      <c r="D304" s="5" t="s">
        <v>298</v>
      </c>
      <c r="G304" t="s">
        <v>299</v>
      </c>
    </row>
    <row r="305" spans="1:7" x14ac:dyDescent="0.25">
      <c r="A305">
        <v>571</v>
      </c>
      <c r="B305" t="s">
        <v>300</v>
      </c>
      <c r="C305" t="s">
        <v>263</v>
      </c>
      <c r="D305" s="5" t="s">
        <v>301</v>
      </c>
      <c r="E305" t="s">
        <v>302</v>
      </c>
    </row>
    <row r="306" spans="1:7" x14ac:dyDescent="0.25">
      <c r="A306">
        <v>572</v>
      </c>
      <c r="B306" t="s">
        <v>300</v>
      </c>
      <c r="C306" t="s">
        <v>263</v>
      </c>
      <c r="D306" s="5" t="s">
        <v>303</v>
      </c>
      <c r="E306" t="s">
        <v>302</v>
      </c>
    </row>
    <row r="307" spans="1:7" x14ac:dyDescent="0.25">
      <c r="A307">
        <v>573</v>
      </c>
      <c r="B307" t="s">
        <v>300</v>
      </c>
      <c r="C307" t="s">
        <v>263</v>
      </c>
      <c r="D307" s="5" t="s">
        <v>304</v>
      </c>
    </row>
    <row r="308" spans="1:7" x14ac:dyDescent="0.25">
      <c r="A308" s="4">
        <v>574</v>
      </c>
      <c r="B308" t="s">
        <v>9</v>
      </c>
      <c r="C308" s="11" t="s">
        <v>305</v>
      </c>
      <c r="D308" t="s">
        <v>306</v>
      </c>
      <c r="G308" t="s">
        <v>307</v>
      </c>
    </row>
    <row r="309" spans="1:7" x14ac:dyDescent="0.25">
      <c r="A309" s="4">
        <v>575</v>
      </c>
      <c r="B309" t="s">
        <v>9</v>
      </c>
      <c r="C309" s="11" t="s">
        <v>305</v>
      </c>
      <c r="D309" t="s">
        <v>308</v>
      </c>
      <c r="G309" t="s">
        <v>309</v>
      </c>
    </row>
    <row r="310" spans="1:7" x14ac:dyDescent="0.25">
      <c r="A310" s="4">
        <v>576</v>
      </c>
      <c r="B310" t="s">
        <v>9</v>
      </c>
      <c r="C310" s="11" t="s">
        <v>270</v>
      </c>
      <c r="D310" t="s">
        <v>310</v>
      </c>
      <c r="G310" t="s">
        <v>311</v>
      </c>
    </row>
    <row r="311" spans="1:7" x14ac:dyDescent="0.25">
      <c r="A311">
        <v>577</v>
      </c>
      <c r="B311" t="s">
        <v>300</v>
      </c>
      <c r="C311" t="s">
        <v>263</v>
      </c>
      <c r="D311" t="s">
        <v>312</v>
      </c>
    </row>
    <row r="312" spans="1:7" x14ac:dyDescent="0.25">
      <c r="A312">
        <v>578</v>
      </c>
      <c r="B312" t="s">
        <v>300</v>
      </c>
      <c r="C312" t="s">
        <v>263</v>
      </c>
      <c r="D312" t="s">
        <v>313</v>
      </c>
    </row>
    <row r="313" spans="1:7" x14ac:dyDescent="0.25">
      <c r="A313">
        <v>579</v>
      </c>
      <c r="B313" t="s">
        <v>9</v>
      </c>
      <c r="C313" t="s">
        <v>263</v>
      </c>
      <c r="D313" t="s">
        <v>314</v>
      </c>
    </row>
    <row r="314" spans="1:7" x14ac:dyDescent="0.25">
      <c r="A314" s="4">
        <v>580</v>
      </c>
      <c r="B314" t="s">
        <v>9</v>
      </c>
      <c r="C314" t="s">
        <v>270</v>
      </c>
      <c r="D314" t="s">
        <v>315</v>
      </c>
    </row>
    <row r="315" spans="1:7" x14ac:dyDescent="0.25">
      <c r="A315" s="4">
        <v>581</v>
      </c>
      <c r="B315" t="s">
        <v>9</v>
      </c>
      <c r="C315" t="s">
        <v>270</v>
      </c>
      <c r="D315" t="s">
        <v>316</v>
      </c>
    </row>
    <row r="316" spans="1:7" x14ac:dyDescent="0.25">
      <c r="A316" s="4">
        <v>582</v>
      </c>
      <c r="B316" t="s">
        <v>9</v>
      </c>
      <c r="C316" t="s">
        <v>270</v>
      </c>
      <c r="D316" t="s">
        <v>317</v>
      </c>
    </row>
    <row r="317" spans="1:7" x14ac:dyDescent="0.25">
      <c r="A317" s="4">
        <v>583</v>
      </c>
      <c r="B317" t="s">
        <v>9</v>
      </c>
      <c r="C317" t="s">
        <v>263</v>
      </c>
      <c r="D317" t="s">
        <v>318</v>
      </c>
    </row>
    <row r="318" spans="1:7" x14ac:dyDescent="0.25">
      <c r="A318" s="4">
        <v>584</v>
      </c>
      <c r="B318" t="s">
        <v>9</v>
      </c>
      <c r="C318" t="s">
        <v>263</v>
      </c>
      <c r="D318" t="s">
        <v>319</v>
      </c>
    </row>
    <row r="319" spans="1:7" x14ac:dyDescent="0.25">
      <c r="A319" s="4">
        <v>585</v>
      </c>
      <c r="B319" t="s">
        <v>9</v>
      </c>
      <c r="C319" t="s">
        <v>270</v>
      </c>
      <c r="D319" t="s">
        <v>320</v>
      </c>
    </row>
    <row r="320" spans="1:7" x14ac:dyDescent="0.25">
      <c r="A320" s="4">
        <v>586</v>
      </c>
      <c r="B320" t="s">
        <v>9</v>
      </c>
      <c r="C320" t="s">
        <v>270</v>
      </c>
      <c r="D320" t="s">
        <v>320</v>
      </c>
    </row>
    <row r="321" spans="1:5" x14ac:dyDescent="0.25">
      <c r="A321" s="4">
        <v>587</v>
      </c>
      <c r="B321" t="s">
        <v>9</v>
      </c>
      <c r="C321" t="s">
        <v>270</v>
      </c>
      <c r="D321" t="s">
        <v>320</v>
      </c>
    </row>
    <row r="322" spans="1:5" x14ac:dyDescent="0.25">
      <c r="A322" s="4">
        <v>588</v>
      </c>
      <c r="B322" t="s">
        <v>9</v>
      </c>
      <c r="C322" t="s">
        <v>263</v>
      </c>
      <c r="D322" t="s">
        <v>321</v>
      </c>
    </row>
    <row r="323" spans="1:5" x14ac:dyDescent="0.25">
      <c r="A323">
        <v>589</v>
      </c>
      <c r="B323" t="s">
        <v>9</v>
      </c>
      <c r="D323" t="s">
        <v>322</v>
      </c>
    </row>
    <row r="324" spans="1:5" x14ac:dyDescent="0.25">
      <c r="A324">
        <v>590</v>
      </c>
      <c r="B324" t="s">
        <v>9</v>
      </c>
      <c r="D324" t="s">
        <v>323</v>
      </c>
    </row>
    <row r="325" spans="1:5" x14ac:dyDescent="0.25">
      <c r="A325">
        <v>591</v>
      </c>
      <c r="B325" t="s">
        <v>9</v>
      </c>
      <c r="D325" t="s">
        <v>324</v>
      </c>
    </row>
    <row r="326" spans="1:5" x14ac:dyDescent="0.25">
      <c r="A326">
        <v>592</v>
      </c>
      <c r="B326" t="s">
        <v>9</v>
      </c>
      <c r="D326" t="s">
        <v>325</v>
      </c>
    </row>
    <row r="327" spans="1:5" x14ac:dyDescent="0.25">
      <c r="A327" s="6">
        <v>593</v>
      </c>
      <c r="B327" s="6" t="s">
        <v>9</v>
      </c>
      <c r="C327" s="6"/>
      <c r="D327" s="6" t="s">
        <v>325</v>
      </c>
    </row>
    <row r="328" spans="1:5" x14ac:dyDescent="0.25">
      <c r="A328">
        <v>594</v>
      </c>
      <c r="B328" t="s">
        <v>9</v>
      </c>
      <c r="D328" t="s">
        <v>326</v>
      </c>
    </row>
    <row r="329" spans="1:5" x14ac:dyDescent="0.25">
      <c r="A329">
        <v>595</v>
      </c>
      <c r="B329" t="s">
        <v>9</v>
      </c>
      <c r="D329" t="s">
        <v>327</v>
      </c>
      <c r="E329" t="s">
        <v>328</v>
      </c>
    </row>
    <row r="330" spans="1:5" x14ac:dyDescent="0.25">
      <c r="A330">
        <v>596</v>
      </c>
      <c r="B330" t="s">
        <v>9</v>
      </c>
      <c r="D330" t="s">
        <v>329</v>
      </c>
      <c r="E330" t="s">
        <v>328</v>
      </c>
    </row>
    <row r="331" spans="1:5" x14ac:dyDescent="0.25">
      <c r="A331">
        <v>597</v>
      </c>
      <c r="B331" t="s">
        <v>9</v>
      </c>
      <c r="D331" t="s">
        <v>330</v>
      </c>
      <c r="E331" t="s">
        <v>328</v>
      </c>
    </row>
    <row r="332" spans="1:5" x14ac:dyDescent="0.25">
      <c r="A332">
        <v>598</v>
      </c>
      <c r="B332" t="s">
        <v>9</v>
      </c>
      <c r="D332" t="s">
        <v>331</v>
      </c>
      <c r="E332" t="s">
        <v>328</v>
      </c>
    </row>
    <row r="333" spans="1:5" x14ac:dyDescent="0.25">
      <c r="A333">
        <v>599</v>
      </c>
      <c r="B333" t="s">
        <v>300</v>
      </c>
      <c r="D333" t="s">
        <v>332</v>
      </c>
    </row>
    <row r="334" spans="1:5" x14ac:dyDescent="0.25">
      <c r="A334">
        <v>600</v>
      </c>
      <c r="B334" t="s">
        <v>9</v>
      </c>
      <c r="D334" t="s">
        <v>333</v>
      </c>
    </row>
    <row r="335" spans="1:5" x14ac:dyDescent="0.25">
      <c r="A335">
        <v>601</v>
      </c>
      <c r="B335" t="s">
        <v>9</v>
      </c>
      <c r="D335" t="s">
        <v>334</v>
      </c>
    </row>
    <row r="336" spans="1:5" x14ac:dyDescent="0.25">
      <c r="A336">
        <v>602</v>
      </c>
      <c r="B336" t="s">
        <v>9</v>
      </c>
      <c r="D336" t="s">
        <v>335</v>
      </c>
    </row>
    <row r="337" spans="1:6" x14ac:dyDescent="0.25">
      <c r="A337">
        <v>603</v>
      </c>
      <c r="B337" t="s">
        <v>9</v>
      </c>
      <c r="D337" t="s">
        <v>336</v>
      </c>
    </row>
    <row r="338" spans="1:6" x14ac:dyDescent="0.25">
      <c r="A338">
        <v>604</v>
      </c>
      <c r="B338" t="s">
        <v>300</v>
      </c>
      <c r="C338" t="s">
        <v>263</v>
      </c>
      <c r="D338" t="s">
        <v>337</v>
      </c>
      <c r="E338" t="s">
        <v>338</v>
      </c>
    </row>
    <row r="339" spans="1:6" x14ac:dyDescent="0.25">
      <c r="A339">
        <v>605</v>
      </c>
      <c r="B339" t="s">
        <v>300</v>
      </c>
      <c r="C339" t="s">
        <v>263</v>
      </c>
      <c r="D339" t="s">
        <v>339</v>
      </c>
      <c r="E339" t="s">
        <v>338</v>
      </c>
    </row>
    <row r="340" spans="1:6" x14ac:dyDescent="0.25">
      <c r="A340">
        <v>606</v>
      </c>
      <c r="B340" t="s">
        <v>300</v>
      </c>
      <c r="D340" t="s">
        <v>340</v>
      </c>
      <c r="E340" t="s">
        <v>341</v>
      </c>
    </row>
    <row r="341" spans="1:6" x14ac:dyDescent="0.25">
      <c r="A341">
        <v>607</v>
      </c>
      <c r="B341" t="s">
        <v>300</v>
      </c>
      <c r="D341" t="s">
        <v>342</v>
      </c>
    </row>
    <row r="342" spans="1:6" x14ac:dyDescent="0.25">
      <c r="A342">
        <v>608</v>
      </c>
      <c r="B342" t="s">
        <v>300</v>
      </c>
      <c r="D342" t="s">
        <v>343</v>
      </c>
    </row>
    <row r="343" spans="1:6" x14ac:dyDescent="0.25">
      <c r="A343">
        <v>609</v>
      </c>
      <c r="B343" t="s">
        <v>300</v>
      </c>
      <c r="D343" t="s">
        <v>344</v>
      </c>
    </row>
    <row r="344" spans="1:6" x14ac:dyDescent="0.25">
      <c r="A344">
        <v>610</v>
      </c>
      <c r="B344" t="s">
        <v>300</v>
      </c>
      <c r="D344" t="s">
        <v>345</v>
      </c>
      <c r="F344">
        <f>43.4-12.86</f>
        <v>30.54</v>
      </c>
    </row>
    <row r="345" spans="1:6" x14ac:dyDescent="0.25">
      <c r="A345">
        <v>611</v>
      </c>
      <c r="B345" t="s">
        <v>300</v>
      </c>
      <c r="D345" t="s">
        <v>346</v>
      </c>
      <c r="F345">
        <f>44.71-12.77</f>
        <v>31.94</v>
      </c>
    </row>
    <row r="346" spans="1:6" x14ac:dyDescent="0.25">
      <c r="A346">
        <v>612</v>
      </c>
      <c r="B346" t="s">
        <v>300</v>
      </c>
      <c r="D346" t="s">
        <v>347</v>
      </c>
      <c r="F346">
        <f>43.05-12.68</f>
        <v>30.369999999999997</v>
      </c>
    </row>
    <row r="347" spans="1:6" x14ac:dyDescent="0.25">
      <c r="A347">
        <v>613</v>
      </c>
      <c r="B347" t="s">
        <v>300</v>
      </c>
      <c r="D347" t="s">
        <v>348</v>
      </c>
      <c r="F347">
        <f>43.14-12.78</f>
        <v>30.36</v>
      </c>
    </row>
    <row r="348" spans="1:6" x14ac:dyDescent="0.25">
      <c r="A348">
        <v>614</v>
      </c>
      <c r="B348" t="s">
        <v>300</v>
      </c>
      <c r="C348" t="s">
        <v>349</v>
      </c>
      <c r="D348" t="s">
        <v>350</v>
      </c>
    </row>
    <row r="349" spans="1:6" x14ac:dyDescent="0.25">
      <c r="A349">
        <v>615</v>
      </c>
      <c r="B349" t="s">
        <v>300</v>
      </c>
      <c r="C349" t="s">
        <v>349</v>
      </c>
      <c r="D349" t="s">
        <v>350</v>
      </c>
    </row>
    <row r="350" spans="1:6" x14ac:dyDescent="0.25">
      <c r="A350">
        <v>616</v>
      </c>
      <c r="B350" t="s">
        <v>300</v>
      </c>
      <c r="C350" t="s">
        <v>349</v>
      </c>
      <c r="D350" t="s">
        <v>350</v>
      </c>
    </row>
    <row r="351" spans="1:6" x14ac:dyDescent="0.25">
      <c r="A351">
        <v>617</v>
      </c>
      <c r="B351" t="s">
        <v>300</v>
      </c>
      <c r="C351" t="s">
        <v>349</v>
      </c>
      <c r="D351" t="s">
        <v>350</v>
      </c>
    </row>
    <row r="352" spans="1:6" x14ac:dyDescent="0.25">
      <c r="A352">
        <v>618</v>
      </c>
      <c r="B352" t="s">
        <v>300</v>
      </c>
      <c r="C352" t="s">
        <v>349</v>
      </c>
      <c r="D352" t="s">
        <v>350</v>
      </c>
    </row>
    <row r="353" spans="1:4" x14ac:dyDescent="0.25">
      <c r="A353">
        <v>619</v>
      </c>
      <c r="B353" t="s">
        <v>300</v>
      </c>
      <c r="C353" t="s">
        <v>349</v>
      </c>
      <c r="D353" t="s">
        <v>350</v>
      </c>
    </row>
    <row r="354" spans="1:4" x14ac:dyDescent="0.25">
      <c r="A354">
        <v>620</v>
      </c>
      <c r="B354" t="s">
        <v>300</v>
      </c>
      <c r="C354" t="s">
        <v>349</v>
      </c>
      <c r="D354" t="s">
        <v>350</v>
      </c>
    </row>
    <row r="355" spans="1:4" x14ac:dyDescent="0.25">
      <c r="A355">
        <v>621</v>
      </c>
      <c r="B355" t="s">
        <v>300</v>
      </c>
      <c r="C355" t="s">
        <v>349</v>
      </c>
      <c r="D355" t="s">
        <v>350</v>
      </c>
    </row>
    <row r="356" spans="1:4" x14ac:dyDescent="0.25">
      <c r="A356">
        <v>622</v>
      </c>
      <c r="B356" t="s">
        <v>300</v>
      </c>
      <c r="C356" t="s">
        <v>349</v>
      </c>
      <c r="D356" t="s">
        <v>350</v>
      </c>
    </row>
    <row r="357" spans="1:4" x14ac:dyDescent="0.25">
      <c r="A357">
        <v>623</v>
      </c>
      <c r="B357" t="s">
        <v>300</v>
      </c>
      <c r="C357" t="s">
        <v>349</v>
      </c>
      <c r="D357" t="s">
        <v>350</v>
      </c>
    </row>
    <row r="358" spans="1:4" x14ac:dyDescent="0.25">
      <c r="A358">
        <v>624</v>
      </c>
      <c r="B358" t="s">
        <v>300</v>
      </c>
      <c r="C358" t="s">
        <v>349</v>
      </c>
      <c r="D358" t="s">
        <v>351</v>
      </c>
    </row>
    <row r="359" spans="1:4" x14ac:dyDescent="0.25">
      <c r="A359">
        <v>625</v>
      </c>
      <c r="B359" t="s">
        <v>300</v>
      </c>
      <c r="C359" t="s">
        <v>349</v>
      </c>
      <c r="D359" t="s">
        <v>351</v>
      </c>
    </row>
    <row r="360" spans="1:4" x14ac:dyDescent="0.25">
      <c r="A360">
        <v>626</v>
      </c>
      <c r="B360" t="s">
        <v>300</v>
      </c>
      <c r="C360" t="s">
        <v>349</v>
      </c>
      <c r="D360" t="s">
        <v>351</v>
      </c>
    </row>
    <row r="361" spans="1:4" x14ac:dyDescent="0.25">
      <c r="A361">
        <v>627</v>
      </c>
      <c r="B361" t="s">
        <v>300</v>
      </c>
      <c r="C361" t="s">
        <v>349</v>
      </c>
      <c r="D361" t="s">
        <v>351</v>
      </c>
    </row>
    <row r="362" spans="1:4" x14ac:dyDescent="0.25">
      <c r="A362">
        <v>628</v>
      </c>
      <c r="B362" t="s">
        <v>300</v>
      </c>
      <c r="C362" t="s">
        <v>349</v>
      </c>
      <c r="D362" t="s">
        <v>351</v>
      </c>
    </row>
    <row r="363" spans="1:4" x14ac:dyDescent="0.25">
      <c r="A363">
        <v>629</v>
      </c>
      <c r="B363" t="s">
        <v>300</v>
      </c>
      <c r="C363" t="s">
        <v>349</v>
      </c>
      <c r="D363" t="s">
        <v>351</v>
      </c>
    </row>
    <row r="364" spans="1:4" x14ac:dyDescent="0.25">
      <c r="A364">
        <v>630</v>
      </c>
      <c r="B364" t="s">
        <v>300</v>
      </c>
      <c r="C364" t="s">
        <v>349</v>
      </c>
      <c r="D364" t="s">
        <v>351</v>
      </c>
    </row>
    <row r="365" spans="1:4" x14ac:dyDescent="0.25">
      <c r="A365">
        <v>631</v>
      </c>
      <c r="B365" t="s">
        <v>300</v>
      </c>
      <c r="C365" t="s">
        <v>349</v>
      </c>
      <c r="D365" t="s">
        <v>351</v>
      </c>
    </row>
    <row r="366" spans="1:4" x14ac:dyDescent="0.25">
      <c r="A366">
        <v>632</v>
      </c>
      <c r="B366" t="s">
        <v>300</v>
      </c>
      <c r="C366" t="s">
        <v>349</v>
      </c>
      <c r="D366" t="s">
        <v>351</v>
      </c>
    </row>
    <row r="367" spans="1:4" x14ac:dyDescent="0.25">
      <c r="A367">
        <v>633</v>
      </c>
      <c r="B367" t="s">
        <v>300</v>
      </c>
      <c r="C367" t="s">
        <v>349</v>
      </c>
      <c r="D367" t="s">
        <v>352</v>
      </c>
    </row>
    <row r="368" spans="1:4" x14ac:dyDescent="0.25">
      <c r="A368">
        <v>634</v>
      </c>
      <c r="B368" t="s">
        <v>300</v>
      </c>
      <c r="C368" t="s">
        <v>349</v>
      </c>
      <c r="D368" t="s">
        <v>352</v>
      </c>
    </row>
    <row r="369" spans="1:4" x14ac:dyDescent="0.25">
      <c r="A369">
        <v>635</v>
      </c>
      <c r="B369" t="s">
        <v>300</v>
      </c>
      <c r="C369" t="s">
        <v>349</v>
      </c>
      <c r="D369" t="s">
        <v>352</v>
      </c>
    </row>
    <row r="370" spans="1:4" x14ac:dyDescent="0.25">
      <c r="A370">
        <v>636</v>
      </c>
      <c r="B370" t="s">
        <v>300</v>
      </c>
      <c r="C370" t="s">
        <v>349</v>
      </c>
      <c r="D370" t="s">
        <v>352</v>
      </c>
    </row>
    <row r="371" spans="1:4" x14ac:dyDescent="0.25">
      <c r="A371">
        <v>637</v>
      </c>
      <c r="B371" t="s">
        <v>300</v>
      </c>
      <c r="C371" t="s">
        <v>349</v>
      </c>
      <c r="D371" t="s">
        <v>352</v>
      </c>
    </row>
    <row r="372" spans="1:4" x14ac:dyDescent="0.25">
      <c r="A372">
        <v>638</v>
      </c>
      <c r="B372" t="s">
        <v>300</v>
      </c>
      <c r="C372" t="s">
        <v>349</v>
      </c>
      <c r="D372" t="s">
        <v>352</v>
      </c>
    </row>
    <row r="373" spans="1:4" x14ac:dyDescent="0.25">
      <c r="A373">
        <v>639</v>
      </c>
      <c r="B373" t="s">
        <v>300</v>
      </c>
      <c r="C373" t="s">
        <v>349</v>
      </c>
      <c r="D373" t="s">
        <v>352</v>
      </c>
    </row>
    <row r="374" spans="1:4" x14ac:dyDescent="0.25">
      <c r="A374">
        <v>640</v>
      </c>
      <c r="B374" t="s">
        <v>300</v>
      </c>
      <c r="C374" t="s">
        <v>349</v>
      </c>
      <c r="D374" t="s">
        <v>353</v>
      </c>
    </row>
    <row r="375" spans="1:4" x14ac:dyDescent="0.25">
      <c r="A375">
        <v>641</v>
      </c>
      <c r="B375" t="s">
        <v>300</v>
      </c>
      <c r="C375" t="s">
        <v>349</v>
      </c>
      <c r="D375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Dallarosa</dc:creator>
  <cp:lastModifiedBy>Christopher Dallarosa</cp:lastModifiedBy>
  <dcterms:created xsi:type="dcterms:W3CDTF">2025-05-21T20:29:41Z</dcterms:created>
  <dcterms:modified xsi:type="dcterms:W3CDTF">2025-05-21T20:30:00Z</dcterms:modified>
</cp:coreProperties>
</file>