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SRF Migration - Portfolio\"/>
    </mc:Choice>
  </mc:AlternateContent>
  <bookViews>
    <workbookView xWindow="0" yWindow="0" windowWidth="20490" windowHeight="7760" tabRatio="605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Q43" i="55" l="1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P43" i="55"/>
  <c r="P44" i="55"/>
  <c r="O44" i="55" s="1"/>
  <c r="P45" i="55"/>
  <c r="P46" i="55"/>
  <c r="O46" i="55" s="1"/>
  <c r="P47" i="55"/>
  <c r="P48" i="55"/>
  <c r="P49" i="55"/>
  <c r="P50" i="55"/>
  <c r="O50" i="55" s="1"/>
  <c r="P51" i="55"/>
  <c r="P52" i="55"/>
  <c r="O52" i="55" s="1"/>
  <c r="P53" i="55"/>
  <c r="P54" i="55"/>
  <c r="P55" i="55"/>
  <c r="P56" i="55"/>
  <c r="P57" i="55"/>
  <c r="P58" i="55"/>
  <c r="O58" i="55" s="1"/>
  <c r="P59" i="55"/>
  <c r="P60" i="55"/>
  <c r="O60" i="55" s="1"/>
  <c r="P61" i="55"/>
  <c r="P62" i="55"/>
  <c r="P63" i="55"/>
  <c r="P64" i="55"/>
  <c r="P65" i="55"/>
  <c r="P66" i="55"/>
  <c r="O66" i="55" s="1"/>
  <c r="P67" i="55"/>
  <c r="O43" i="55"/>
  <c r="O45" i="55"/>
  <c r="O47" i="55"/>
  <c r="O48" i="55"/>
  <c r="O49" i="55"/>
  <c r="O51" i="55"/>
  <c r="O53" i="55"/>
  <c r="O54" i="55"/>
  <c r="O55" i="55"/>
  <c r="O56" i="55"/>
  <c r="O57" i="55"/>
  <c r="O59" i="55"/>
  <c r="O61" i="55"/>
  <c r="O62" i="55"/>
  <c r="O63" i="55"/>
  <c r="O64" i="55"/>
  <c r="O65" i="55"/>
  <c r="O67" i="55"/>
  <c r="J53" i="55"/>
  <c r="L53" i="55" s="1"/>
  <c r="T53" i="55" s="1"/>
  <c r="J52" i="55"/>
  <c r="L52" i="55" s="1"/>
  <c r="T52" i="55" s="1"/>
  <c r="J51" i="55"/>
  <c r="L51" i="55" s="1"/>
  <c r="T51" i="55" s="1"/>
  <c r="J50" i="55"/>
  <c r="L50" i="55" s="1"/>
  <c r="T50" i="55" s="1"/>
  <c r="J49" i="55"/>
  <c r="L49" i="55" s="1"/>
  <c r="T49" i="55" s="1"/>
  <c r="T4" i="55"/>
  <c r="T5" i="55"/>
  <c r="L4" i="55"/>
  <c r="L5" i="55"/>
  <c r="L6" i="55"/>
  <c r="T6" i="55" s="1"/>
  <c r="L7" i="55"/>
  <c r="T7" i="55" s="1"/>
  <c r="L10" i="55"/>
  <c r="T10" i="55" s="1"/>
  <c r="L11" i="55"/>
  <c r="T11" i="55" s="1"/>
  <c r="L19" i="55"/>
  <c r="T19" i="55" s="1"/>
  <c r="L30" i="55"/>
  <c r="T30" i="55" s="1"/>
  <c r="L34" i="55"/>
  <c r="T34" i="55" s="1"/>
  <c r="L38" i="55"/>
  <c r="T38" i="55" s="1"/>
  <c r="L42" i="55"/>
  <c r="T42" i="55" s="1"/>
  <c r="L45" i="55"/>
  <c r="T45" i="55" s="1"/>
  <c r="L46" i="55"/>
  <c r="T46" i="55" s="1"/>
  <c r="J48" i="55"/>
  <c r="L48" i="55" s="1"/>
  <c r="T48" i="55" s="1"/>
  <c r="J44" i="55"/>
  <c r="L44" i="55" s="1"/>
  <c r="T44" i="55" s="1"/>
  <c r="J43" i="55"/>
  <c r="L43" i="55" s="1"/>
  <c r="T43" i="55" s="1"/>
  <c r="J42" i="55"/>
  <c r="J41" i="55"/>
  <c r="L41" i="55" s="1"/>
  <c r="T41" i="55" s="1"/>
  <c r="J40" i="55"/>
  <c r="L40" i="55" s="1"/>
  <c r="T40" i="55" s="1"/>
  <c r="J47" i="55"/>
  <c r="L47" i="55" s="1"/>
  <c r="T47" i="55" s="1"/>
  <c r="J39" i="55"/>
  <c r="L39" i="55" s="1"/>
  <c r="T39" i="55" s="1"/>
  <c r="J37" i="55"/>
  <c r="L37" i="55" s="1"/>
  <c r="T37" i="55" s="1"/>
  <c r="J36" i="55"/>
  <c r="L36" i="55" s="1"/>
  <c r="T36" i="55" s="1"/>
  <c r="J35" i="55"/>
  <c r="P35" i="55" s="1"/>
  <c r="O35" i="55" s="1"/>
  <c r="J34" i="55"/>
  <c r="J33" i="55"/>
  <c r="L33" i="55" s="1"/>
  <c r="T33" i="55" s="1"/>
  <c r="J32" i="55"/>
  <c r="L32" i="55" s="1"/>
  <c r="T32" i="55" s="1"/>
  <c r="J31" i="55"/>
  <c r="L31" i="55" s="1"/>
  <c r="T31" i="55" s="1"/>
  <c r="J30" i="55"/>
  <c r="J28" i="55"/>
  <c r="L28" i="55" s="1"/>
  <c r="T28" i="55" s="1"/>
  <c r="J27" i="55"/>
  <c r="P27" i="55" s="1"/>
  <c r="O27" i="55" s="1"/>
  <c r="J26" i="55"/>
  <c r="L26" i="55" s="1"/>
  <c r="T26" i="55" s="1"/>
  <c r="J24" i="55"/>
  <c r="L24" i="55" s="1"/>
  <c r="T24" i="55" s="1"/>
  <c r="J23" i="55"/>
  <c r="L23" i="55" s="1"/>
  <c r="T23" i="55" s="1"/>
  <c r="J21" i="55"/>
  <c r="L21" i="55" s="1"/>
  <c r="T21" i="55" s="1"/>
  <c r="J20" i="55"/>
  <c r="L20" i="55" s="1"/>
  <c r="T20" i="55" s="1"/>
  <c r="J19" i="55"/>
  <c r="J38" i="55"/>
  <c r="J18" i="55"/>
  <c r="P18" i="55" s="1"/>
  <c r="O18" i="55" s="1"/>
  <c r="J17" i="55"/>
  <c r="L17" i="55" s="1"/>
  <c r="T17" i="55" s="1"/>
  <c r="J16" i="55"/>
  <c r="L16" i="55" s="1"/>
  <c r="T16" i="55" s="1"/>
  <c r="J14" i="55"/>
  <c r="P14" i="55" s="1"/>
  <c r="O14" i="55" s="1"/>
  <c r="J13" i="55"/>
  <c r="L13" i="55" s="1"/>
  <c r="T13" i="55" s="1"/>
  <c r="J9" i="55"/>
  <c r="L9" i="55" s="1"/>
  <c r="T9" i="55" s="1"/>
  <c r="J10" i="55"/>
  <c r="J11" i="55"/>
  <c r="P11" i="55" s="1"/>
  <c r="O11" i="55" s="1"/>
  <c r="J12" i="55"/>
  <c r="L12" i="55" s="1"/>
  <c r="T12" i="55" s="1"/>
  <c r="J8" i="55"/>
  <c r="L8" i="55" s="1"/>
  <c r="T8" i="55" s="1"/>
  <c r="J29" i="55"/>
  <c r="L29" i="55" s="1"/>
  <c r="T29" i="55" s="1"/>
  <c r="J25" i="55"/>
  <c r="L25" i="55" s="1"/>
  <c r="T25" i="55" s="1"/>
  <c r="P21" i="55"/>
  <c r="O21" i="55" s="1"/>
  <c r="J22" i="55"/>
  <c r="L22" i="55" s="1"/>
  <c r="T22" i="55" s="1"/>
  <c r="J15" i="55"/>
  <c r="L15" i="55" s="1"/>
  <c r="T15" i="55" s="1"/>
  <c r="J3" i="55"/>
  <c r="L3" i="55" s="1"/>
  <c r="T3" i="55" s="1"/>
  <c r="J2" i="55"/>
  <c r="L2" i="55" s="1"/>
  <c r="T2" i="55" s="1"/>
  <c r="P2" i="55"/>
  <c r="O2" i="55" s="1"/>
  <c r="Q3" i="55"/>
  <c r="P4" i="55"/>
  <c r="O4" i="55" s="1"/>
  <c r="P5" i="55"/>
  <c r="O5" i="55" s="1"/>
  <c r="P6" i="55"/>
  <c r="O6" i="55" s="1"/>
  <c r="Q7" i="55"/>
  <c r="Q8" i="55"/>
  <c r="Q9" i="55"/>
  <c r="Q10" i="55"/>
  <c r="Q12" i="55"/>
  <c r="Q13" i="55"/>
  <c r="Q15" i="55"/>
  <c r="Q16" i="55"/>
  <c r="Q17" i="55"/>
  <c r="P38" i="55"/>
  <c r="O38" i="55" s="1"/>
  <c r="Q19" i="55"/>
  <c r="Q20" i="55"/>
  <c r="Q22" i="55"/>
  <c r="Q23" i="55"/>
  <c r="Q24" i="55"/>
  <c r="Q25" i="55"/>
  <c r="Q26" i="55"/>
  <c r="Q28" i="55"/>
  <c r="Q29" i="55"/>
  <c r="Q30" i="55"/>
  <c r="Q31" i="55"/>
  <c r="Q32" i="55"/>
  <c r="Q33" i="55"/>
  <c r="Q34" i="55"/>
  <c r="Q36" i="55"/>
  <c r="Q37" i="55"/>
  <c r="Q39" i="55"/>
  <c r="Q40" i="55"/>
  <c r="Q41" i="55"/>
  <c r="Q42" i="55"/>
  <c r="L27" i="55" l="1"/>
  <c r="T27" i="55" s="1"/>
  <c r="L14" i="55"/>
  <c r="T14" i="55" s="1"/>
  <c r="L35" i="55"/>
  <c r="T35" i="55" s="1"/>
  <c r="L18" i="55"/>
  <c r="T18" i="55" s="1"/>
  <c r="P40" i="55"/>
  <c r="O40" i="55" s="1"/>
  <c r="P31" i="55"/>
  <c r="O31" i="55" s="1"/>
  <c r="Q18" i="55"/>
  <c r="P10" i="55"/>
  <c r="O10" i="55" s="1"/>
  <c r="P23" i="55"/>
  <c r="O23" i="55" s="1"/>
  <c r="Q35" i="55"/>
  <c r="Q27" i="55"/>
  <c r="P22" i="55"/>
  <c r="O22" i="55" s="1"/>
  <c r="P7" i="55"/>
  <c r="O7" i="55" s="1"/>
  <c r="P36" i="55"/>
  <c r="O36" i="55" s="1"/>
  <c r="P28" i="55"/>
  <c r="O28" i="55" s="1"/>
  <c r="Q38" i="55"/>
  <c r="Q11" i="55"/>
  <c r="P41" i="55"/>
  <c r="O41" i="55" s="1"/>
  <c r="P32" i="55"/>
  <c r="O32" i="55" s="1"/>
  <c r="P24" i="55"/>
  <c r="O24" i="55" s="1"/>
  <c r="Q21" i="55"/>
  <c r="Q14" i="55"/>
  <c r="Q4" i="55"/>
  <c r="P15" i="55"/>
  <c r="O15" i="55" s="1"/>
  <c r="Q5" i="55"/>
  <c r="P19" i="55"/>
  <c r="O19" i="55" s="1"/>
  <c r="P16" i="55"/>
  <c r="O16" i="55" s="1"/>
  <c r="P12" i="55"/>
  <c r="O12" i="55" s="1"/>
  <c r="P8" i="55"/>
  <c r="O8" i="55" s="1"/>
  <c r="P42" i="55"/>
  <c r="O42" i="55" s="1"/>
  <c r="P37" i="55"/>
  <c r="O37" i="55" s="1"/>
  <c r="P33" i="55"/>
  <c r="O33" i="55" s="1"/>
  <c r="P29" i="55"/>
  <c r="O29" i="55" s="1"/>
  <c r="P25" i="55"/>
  <c r="O25" i="55" s="1"/>
  <c r="Q6" i="55"/>
  <c r="Q2" i="55"/>
  <c r="P3" i="55"/>
  <c r="O3" i="55" s="1"/>
  <c r="P20" i="55"/>
  <c r="O20" i="55" s="1"/>
  <c r="P17" i="55"/>
  <c r="O17" i="55" s="1"/>
  <c r="P13" i="55"/>
  <c r="O13" i="55" s="1"/>
  <c r="P9" i="55"/>
  <c r="O9" i="55" s="1"/>
  <c r="P39" i="55"/>
  <c r="O39" i="55" s="1"/>
  <c r="P34" i="55"/>
  <c r="O34" i="55" s="1"/>
  <c r="P30" i="55"/>
  <c r="O30" i="55" s="1"/>
  <c r="P26" i="55"/>
  <c r="O26" i="55" s="1"/>
</calcChain>
</file>

<file path=xl/sharedStrings.xml><?xml version="1.0" encoding="utf-8"?>
<sst xmlns="http://schemas.openxmlformats.org/spreadsheetml/2006/main" count="300" uniqueCount="61">
  <si>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</si>
  <si>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</si>
  <si>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</si>
  <si>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</si>
  <si>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</si>
  <si>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</si>
  <si>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</si>
  <si>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</si>
  <si>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</si>
  <si>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</si>
  <si>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</si>
  <si>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</si>
  <si>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</si>
  <si>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</si>
  <si>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</si>
  <si>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</si>
  <si>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</si>
  <si>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</si>
  <si>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ISR0034</t>
  </si>
  <si>
    <t>FM0003</t>
  </si>
  <si>
    <t>030004</t>
  </si>
  <si>
    <t>030002</t>
  </si>
  <si>
    <t>030003</t>
  </si>
  <si>
    <t>020002</t>
  </si>
  <si>
    <t>010002</t>
  </si>
  <si>
    <t>ISR0065</t>
  </si>
  <si>
    <t>030005</t>
  </si>
  <si>
    <t>030006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</si>
  <si>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</si>
  <si>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</si>
  <si>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</si>
  <si>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</si>
  <si>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</si>
  <si>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</si>
  <si>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>040047</t>
  </si>
  <si>
    <t>030017</t>
  </si>
  <si>
    <t>030016</t>
  </si>
  <si>
    <t>030010</t>
  </si>
  <si>
    <t>030011</t>
  </si>
  <si>
    <t>010003</t>
  </si>
  <si>
    <t>010001</t>
  </si>
  <si>
    <t>ISR0057</t>
  </si>
  <si>
    <t>ISR0061</t>
  </si>
  <si>
    <t>ISR0011</t>
  </si>
  <si>
    <t>ISR0064</t>
  </si>
  <si>
    <t>ISR0059</t>
  </si>
  <si>
    <t>ISR0019</t>
  </si>
  <si>
    <t>ISR0002</t>
  </si>
  <si>
    <t>ISR0003</t>
  </si>
  <si>
    <t>ISR0029</t>
  </si>
  <si>
    <t>ISR0001</t>
  </si>
  <si>
    <t>ISR0032</t>
  </si>
  <si>
    <t>ISR0069</t>
  </si>
  <si>
    <t>ISR0070</t>
  </si>
  <si>
    <t>03</t>
  </si>
  <si>
    <t>01</t>
  </si>
  <si>
    <t>startdate</t>
  </si>
  <si>
    <t>SettlementDate</t>
  </si>
  <si>
    <t>UnitPrice</t>
  </si>
  <si>
    <t>04</t>
  </si>
  <si>
    <t>DuraitonInDays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</si>
</sst>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6">
    <xf numFmtId="0" fontId="0" fillId="0" borderId="0" xfId="0"/>
    <xf numFmtId="0" fontId="0" fillId="0" borderId="0" xfId="0" applyFill="1"/>
    <xf numFmtId="0" fontId="5" fillId="0" borderId="0" xfId="0" applyFont="1" applyFill="1"/>
    <xf numFmtId="0" fontId="5" fillId="2" borderId="0" xfId="0" applyFont="1" applyFill="1"/>
    <xf numFmtId="0" fontId="0" fillId="4" borderId="0" xfId="0" applyFill="1"/>
    <xf numFmtId="0" fontId="0" fillId="3" borderId="0" xfId="0" applyFill="1"/>
    <xf numFmtId="1" fontId="0" fillId="4" borderId="1" xfId="0" applyNumberFormat="1" applyFont="1" applyFill="1" applyBorder="1"/>
    <xf numFmtId="165" fontId="0" fillId="4" borderId="1" xfId="0" applyNumberFormat="1" applyFont="1" applyFill="1" applyBorder="1"/>
    <xf numFmtId="0" fontId="6" fillId="3" borderId="0" xfId="0" applyFont="1" applyFill="1"/>
    <xf numFmtId="0" fontId="7" fillId="3" borderId="0" xfId="0" applyFont="1" applyFill="1"/>
    <xf numFmtId="43" fontId="0" fillId="0" borderId="0" xfId="1" applyFont="1" applyFill="1"/>
    <xf numFmtId="0" fontId="0" fillId="4" borderId="1" xfId="0" applyFill="1" applyBorder="1" applyAlignment="1">
      <alignment vertical="top"/>
    </xf>
    <xf numFmtId="43" fontId="0" fillId="4" borderId="0" xfId="1" applyFont="1" applyFill="1"/>
    <xf numFmtId="0" fontId="4" fillId="5" borderId="2" xfId="0" applyFont="1" applyFill="1" applyBorder="1"/>
    <xf numFmtId="43" fontId="2" fillId="5" borderId="3" xfId="1" applyFont="1" applyFill="1" applyBorder="1"/>
    <xf numFmtId="166" fontId="4" fillId="5" borderId="2" xfId="0" applyNumberFormat="1" applyFont="1" applyFill="1" applyBorder="1"/>
    <xf numFmtId="10" fontId="4" fillId="5" borderId="2" xfId="0" applyNumberFormat="1" applyFont="1" applyFill="1" applyBorder="1"/>
    <xf numFmtId="15" fontId="4" fillId="5" borderId="2" xfId="0" applyNumberFormat="1" applyFont="1" applyFill="1" applyBorder="1"/>
    <xf numFmtId="164" fontId="4" fillId="5" borderId="2" xfId="0" applyNumberFormat="1" applyFont="1" applyFill="1" applyBorder="1"/>
    <xf numFmtId="0" fontId="4" fillId="5" borderId="1" xfId="0" applyFont="1" applyFill="1" applyBorder="1"/>
    <xf numFmtId="166" fontId="4" fillId="5" borderId="1" xfId="0" applyNumberFormat="1" applyFont="1" applyFill="1" applyBorder="1"/>
    <xf numFmtId="10" fontId="4" fillId="5" borderId="1" xfId="0" applyNumberFormat="1" applyFont="1" applyFill="1" applyBorder="1"/>
    <xf numFmtId="15" fontId="4" fillId="5" borderId="1" xfId="0" applyNumberFormat="1" applyFont="1" applyFill="1" applyBorder="1"/>
    <xf numFmtId="164" fontId="4" fillId="5" borderId="1" xfId="0" applyNumberFormat="1" applyFont="1" applyFill="1" applyBorder="1"/>
    <xf numFmtId="15" fontId="2" fillId="5" borderId="1" xfId="0" applyNumberFormat="1" applyFont="1" applyFill="1" applyBorder="1" applyAlignment="1">
      <alignment vertical="center"/>
    </xf>
    <xf numFmtId="166" fontId="4" fillId="5" borderId="4" xfId="0" applyNumberFormat="1" applyFont="1" applyFill="1" applyBorder="1"/>
    <xf numFmtId="10" fontId="4" fillId="5" borderId="4" xfId="0" applyNumberFormat="1" applyFont="1" applyFill="1" applyBorder="1"/>
    <xf numFmtId="15" fontId="4" fillId="5" borderId="4" xfId="0" applyNumberFormat="1" applyFont="1" applyFill="1" applyBorder="1"/>
    <xf numFmtId="0" fontId="4" fillId="5" borderId="0" xfId="0" applyFont="1" applyFill="1"/>
    <xf numFmtId="0" fontId="4" fillId="5" borderId="1" xfId="0" quotePrefix="1" applyFont="1" applyFill="1" applyBorder="1"/>
    <xf numFmtId="43" fontId="4" fillId="5" borderId="0" xfId="1" applyFont="1" applyFill="1"/>
    <xf numFmtId="1" fontId="4" fillId="5" borderId="1" xfId="0" applyNumberFormat="1" applyFont="1" applyFill="1" applyBorder="1"/>
    <xf numFmtId="2" fontId="4" fillId="5" borderId="1" xfId="0" applyNumberFormat="1" applyFont="1" applyFill="1" applyBorder="1"/>
    <xf numFmtId="43" fontId="4" fillId="5" borderId="1" xfId="0" applyNumberFormat="1" applyFont="1" applyFill="1" applyBorder="1"/>
    <xf numFmtId="15" fontId="2" fillId="5" borderId="1" xfId="0" applyNumberFormat="1" applyFont="1" applyFill="1" applyBorder="1" applyAlignment="1">
      <alignment vertical="center" wrapText="1"/>
    </xf>
    <xf numFmtId="15" fontId="2" fillId="5" borderId="1" xfId="0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vertical="top"/>
    </xf>
    <xf numFmtId="0" fontId="4" fillId="5" borderId="0" xfId="0" quotePrefix="1" applyFont="1" applyFill="1"/>
    <xf numFmtId="43" fontId="4" fillId="5" borderId="1" xfId="1" applyFont="1" applyFill="1" applyBorder="1"/>
    <xf numFmtId="166" fontId="4" fillId="5" borderId="5" xfId="0" applyNumberFormat="1" applyFont="1" applyFill="1" applyBorder="1"/>
    <xf numFmtId="10" fontId="4" fillId="5" borderId="5" xfId="0" applyNumberFormat="1" applyFont="1" applyFill="1" applyBorder="1"/>
    <xf numFmtId="15" fontId="4" fillId="5" borderId="5" xfId="0" applyNumberFormat="1" applyFont="1" applyFill="1" applyBorder="1"/>
    <xf numFmtId="166" fontId="4" fillId="4" borderId="1" xfId="0" applyNumberFormat="1" applyFont="1" applyFill="1" applyBorder="1"/>
    <xf numFmtId="43" fontId="8" fillId="4" borderId="1" xfId="1" applyFont="1" applyFill="1" applyBorder="1" applyAlignment="1">
      <alignment vertical="center" wrapText="1"/>
    </xf>
    <xf numFmtId="4" fontId="5" fillId="4" borderId="1" xfId="0" applyNumberFormat="1" applyFont="1" applyFill="1" applyBorder="1"/>
    <xf numFmtId="10" fontId="4" fillId="4" borderId="1" xfId="0" applyNumberFormat="1" applyFont="1" applyFill="1" applyBorder="1"/>
    <xf numFmtId="10" fontId="8" fillId="4" borderId="1" xfId="0" applyNumberFormat="1" applyFont="1" applyFill="1" applyBorder="1" applyAlignment="1">
      <alignment vertical="center" wrapText="1"/>
    </xf>
    <xf numFmtId="15" fontId="0" fillId="4" borderId="1" xfId="0" applyNumberFormat="1" applyFill="1" applyBorder="1"/>
    <xf numFmtId="15" fontId="0" fillId="4" borderId="1" xfId="0" applyNumberFormat="1" applyFont="1" applyFill="1" applyBorder="1"/>
    <xf numFmtId="164" fontId="0" fillId="4" borderId="1" xfId="0" applyNumberFormat="1" applyFont="1" applyFill="1" applyBorder="1"/>
    <xf numFmtId="15" fontId="5" fillId="4" borderId="1" xfId="0" applyNumberFormat="1" applyFont="1" applyFill="1" applyBorder="1" applyAlignment="1">
      <alignment vertical="center" wrapText="1"/>
    </xf>
    <xf numFmtId="43" fontId="0" fillId="0" borderId="0" xfId="1" applyFont="1"/>
    <xf numFmtId="0" fontId="4" fillId="3" borderId="0" xfId="0" applyFont="1" applyFill="1"/>
    <xf numFmtId="0" fontId="4" fillId="3" borderId="0" xfId="0" quotePrefix="1" applyFont="1" applyFill="1" applyBorder="1"/>
    <xf numFmtId="43" fontId="2" fillId="3" borderId="0" xfId="1" applyFont="1" applyFill="1" applyBorder="1"/>
    <xf numFmtId="0" fontId="4" fillId="3" borderId="1" xfId="0" applyFont="1" applyFill="1" applyBorder="1" applyAlignment="1">
      <alignment vertical="top"/>
    </xf>
    <xf numFmtId="166" fontId="4" fillId="3" borderId="1" xfId="0" applyNumberFormat="1" applyFont="1" applyFill="1" applyBorder="1"/>
    <xf numFmtId="1" fontId="4" fillId="3" borderId="1" xfId="0" applyNumberFormat="1" applyFont="1" applyFill="1" applyBorder="1"/>
    <xf numFmtId="10" fontId="4" fillId="3" borderId="1" xfId="0" applyNumberFormat="1" applyFont="1" applyFill="1" applyBorder="1"/>
    <xf numFmtId="164" fontId="4" fillId="3" borderId="2" xfId="0" applyNumberFormat="1" applyFont="1" applyFill="1" applyBorder="1"/>
    <xf numFmtId="43" fontId="4" fillId="3" borderId="1" xfId="0" applyNumberFormat="1" applyFont="1" applyFill="1" applyBorder="1"/>
    <xf numFmtId="43" fontId="4" fillId="3" borderId="0" xfId="1" applyFont="1" applyFill="1"/>
    <xf numFmtId="15" fontId="4" fillId="3" borderId="1" xfId="0" applyNumberFormat="1" applyFont="1" applyFill="1" applyBorder="1"/>
    <xf numFmtId="164" fontId="4" fillId="3" borderId="1" xfId="0" applyNumberFormat="1" applyFont="1" applyFill="1" applyBorder="1"/>
    <xf numFmtId="166" fontId="8" fillId="3" borderId="1" xfId="0" applyNumberFormat="1" applyFont="1" applyFill="1" applyBorder="1"/>
    <xf numFmtId="10" fontId="8" fillId="3" borderId="1" xfId="0" applyNumberFormat="1" applyFont="1" applyFill="1" applyBorder="1"/>
    <xf numFmtId="15" fontId="8" fillId="3" borderId="1" xfId="0" applyNumberFormat="1" applyFont="1" applyFill="1" applyBorder="1"/>
    <xf numFmtId="15" fontId="8" fillId="3" borderId="1" xfId="0" applyNumberFormat="1" applyFont="1" applyFill="1" applyBorder="1" applyAlignment="1">
      <alignment vertical="top"/>
    </xf>
    <xf numFmtId="0" fontId="6" fillId="0" borderId="0" xfId="0" applyFont="1"/>
    <xf numFmtId="0" fontId="5" fillId="4" borderId="1" xfId="0" applyFont="1" applyFill="1" applyBorder="1"/>
    <xf numFmtId="0" fontId="0" fillId="4" borderId="1" xfId="0" applyNumberFormat="1" applyFill="1" applyBorder="1" applyAlignment="1">
      <alignment horizontal="right"/>
    </xf>
    <xf numFmtId="166" fontId="5" fillId="4" borderId="1" xfId="0" applyNumberFormat="1" applyFont="1" applyFill="1" applyBorder="1"/>
    <xf numFmtId="0" fontId="0" fillId="0" borderId="0" xfId="0" quotePrefix="1"/>
    <xf numFmtId="0" fontId="0" fillId="4" borderId="0" xfId="0" quotePrefix="1" applyFill="1"/>
    <xf numFmtId="15" fontId="0" fillId="0" borderId="0" xfId="0" applyNumberFormat="1"/>
    <xf numFmtId="0" fontId="9" fillId="0" borderId="0" xfId="0" applyFon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64"/>
  <sheetViews>
    <sheetView tabSelected="1" zoomScale="80" zoomScaleNormal="80" workbookViewId="0">
      <selection activeCell="J1" sqref="J1"/>
    </sheetView>
  </sheetViews>
  <sheetFormatPr defaultRowHeight="14.5" x14ac:dyDescent="0.35"/>
  <cols>
    <col min="1" max="1" width="14.54296875" bestFit="1" customWidth="1"/>
    <col min="2" max="2" width="34.26953125" bestFit="1" customWidth="1"/>
    <col min="3" max="3" width="13.81640625" bestFit="1" customWidth="1"/>
    <col min="4" max="4" width="10.54296875" bestFit="1" customWidth="1"/>
    <col min="6" max="6" width="28" bestFit="1" customWidth="1"/>
    <col min="7" max="8" width="28" customWidth="1"/>
    <col min="9" max="16" width="19.81640625" customWidth="1"/>
    <col min="17" max="22" width="33.453125" customWidth="1"/>
  </cols>
  <sheetData>
    <row r="1" spans="1:22" s="5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75" t="s">
        <v>60</v>
      </c>
      <c r="K1" s="5" t="s">
        <v>9</v>
      </c>
      <c r="L1" s="5" t="s">
        <v>56</v>
      </c>
      <c r="M1" s="5" t="s">
        <v>57</v>
      </c>
      <c r="N1" s="5" t="s">
        <v>10</v>
      </c>
      <c r="O1" s="8" t="s">
        <v>11</v>
      </c>
      <c r="P1" s="5" t="s">
        <v>12</v>
      </c>
      <c r="Q1" s="8" t="s">
        <v>13</v>
      </c>
      <c r="R1" s="8" t="s">
        <v>14</v>
      </c>
      <c r="S1" s="8" t="s">
        <v>15</v>
      </c>
      <c r="T1" s="8"/>
      <c r="U1" s="8" t="s">
        <v>16</v>
      </c>
      <c r="V1" s="9" t="s">
        <v>17</v>
      </c>
    </row>
    <row r="2" spans="1:22" s="28" customFormat="1" x14ac:dyDescent="0.35">
      <c r="B2" s="13">
        <v>1</v>
      </c>
      <c r="C2" s="29" t="s">
        <v>54</v>
      </c>
      <c r="D2" s="29" t="s">
        <v>21</v>
      </c>
      <c r="E2" s="14" t="s">
        <v>18</v>
      </c>
      <c r="F2" s="19" t="s">
        <v>19</v>
      </c>
      <c r="G2" s="15">
        <v>164939</v>
      </c>
      <c r="H2" s="15">
        <v>164939</v>
      </c>
      <c r="I2" s="31">
        <v>364</v>
      </c>
      <c r="J2" s="31">
        <f>I2*3</f>
        <v>1092</v>
      </c>
      <c r="K2" s="16">
        <v>0.245</v>
      </c>
      <c r="L2" s="18">
        <f>N2-J2</f>
        <v>42485</v>
      </c>
      <c r="M2" s="17">
        <v>42787</v>
      </c>
      <c r="N2" s="18">
        <v>43577</v>
      </c>
      <c r="O2" s="32">
        <f t="shared" ref="O2:O6" si="0">P2/J2</f>
        <v>111.01663461538462</v>
      </c>
      <c r="P2" s="32">
        <f t="shared" ref="P2:P6" si="1">H2*K2*J2/I2</f>
        <v>121230.16500000001</v>
      </c>
      <c r="Q2" s="33">
        <f t="shared" ref="Q2:Q6" si="2">H2</f>
        <v>164939</v>
      </c>
      <c r="R2" s="33">
        <v>0</v>
      </c>
      <c r="S2" s="33">
        <v>0</v>
      </c>
      <c r="T2" s="33">
        <f>N2-L2</f>
        <v>1092</v>
      </c>
      <c r="U2" s="33">
        <v>7771.1644230769234</v>
      </c>
      <c r="V2" s="18">
        <v>43395</v>
      </c>
    </row>
    <row r="3" spans="1:22" s="28" customFormat="1" x14ac:dyDescent="0.35">
      <c r="B3" s="13">
        <v>2</v>
      </c>
      <c r="C3" s="29" t="s">
        <v>54</v>
      </c>
      <c r="D3" s="29" t="s">
        <v>21</v>
      </c>
      <c r="E3" s="14" t="s">
        <v>18</v>
      </c>
      <c r="F3" s="19" t="s">
        <v>19</v>
      </c>
      <c r="G3" s="20">
        <v>78831</v>
      </c>
      <c r="H3" s="20">
        <v>78831</v>
      </c>
      <c r="I3" s="31">
        <v>364</v>
      </c>
      <c r="J3" s="31">
        <f>I3*3</f>
        <v>1092</v>
      </c>
      <c r="K3" s="21">
        <v>0.215</v>
      </c>
      <c r="L3" s="18">
        <f t="shared" ref="L3:L53" si="3">N3-J3</f>
        <v>42807</v>
      </c>
      <c r="M3" s="22">
        <v>42807</v>
      </c>
      <c r="N3" s="23">
        <v>43899</v>
      </c>
      <c r="O3" s="32">
        <f t="shared" si="0"/>
        <v>46.562266483516488</v>
      </c>
      <c r="P3" s="32">
        <f t="shared" si="1"/>
        <v>50845.995000000003</v>
      </c>
      <c r="Q3" s="33">
        <f t="shared" si="2"/>
        <v>78831</v>
      </c>
      <c r="R3" s="33">
        <v>0</v>
      </c>
      <c r="S3" s="33">
        <v>0</v>
      </c>
      <c r="T3" s="33">
        <f t="shared" ref="T3:T53" si="4">N3-L3</f>
        <v>1092</v>
      </c>
      <c r="U3" s="33">
        <v>5214.9738461538464</v>
      </c>
      <c r="V3" s="23">
        <v>43353</v>
      </c>
    </row>
    <row r="4" spans="1:22" s="28" customFormat="1" x14ac:dyDescent="0.35">
      <c r="B4" s="13">
        <v>3</v>
      </c>
      <c r="C4" s="29" t="s">
        <v>54</v>
      </c>
      <c r="D4" s="29" t="s">
        <v>21</v>
      </c>
      <c r="E4" s="14" t="s">
        <v>18</v>
      </c>
      <c r="F4" s="19" t="s">
        <v>19</v>
      </c>
      <c r="G4" s="20">
        <v>112500</v>
      </c>
      <c r="H4" s="20">
        <v>112500</v>
      </c>
      <c r="I4" s="31">
        <v>364</v>
      </c>
      <c r="J4" s="31">
        <v>1092</v>
      </c>
      <c r="K4" s="21">
        <v>0.19750000000000001</v>
      </c>
      <c r="L4" s="18">
        <f t="shared" si="3"/>
        <v>44284</v>
      </c>
      <c r="M4" s="24">
        <v>42829</v>
      </c>
      <c r="N4" s="23">
        <v>45376</v>
      </c>
      <c r="O4" s="32">
        <f t="shared" si="0"/>
        <v>61.040521978021978</v>
      </c>
      <c r="P4" s="32">
        <f t="shared" si="1"/>
        <v>66656.25</v>
      </c>
      <c r="Q4" s="33">
        <f t="shared" si="2"/>
        <v>112500</v>
      </c>
      <c r="R4" s="33">
        <v>0</v>
      </c>
      <c r="S4" s="33">
        <v>0</v>
      </c>
      <c r="T4" s="33">
        <f t="shared" si="4"/>
        <v>1092</v>
      </c>
      <c r="U4" s="33">
        <v>5554.6875</v>
      </c>
      <c r="V4" s="23">
        <v>43374</v>
      </c>
    </row>
    <row r="5" spans="1:22" s="28" customFormat="1" x14ac:dyDescent="0.35">
      <c r="B5" s="13">
        <v>4</v>
      </c>
      <c r="C5" s="29" t="s">
        <v>54</v>
      </c>
      <c r="D5" s="29" t="s">
        <v>21</v>
      </c>
      <c r="E5" s="14" t="s">
        <v>18</v>
      </c>
      <c r="F5" s="19" t="s">
        <v>19</v>
      </c>
      <c r="G5" s="20">
        <v>469000</v>
      </c>
      <c r="H5" s="20">
        <v>469000</v>
      </c>
      <c r="I5" s="31">
        <v>364</v>
      </c>
      <c r="J5" s="31">
        <v>1092</v>
      </c>
      <c r="K5" s="21">
        <v>0.215</v>
      </c>
      <c r="L5" s="18">
        <f t="shared" si="3"/>
        <v>42807</v>
      </c>
      <c r="M5" s="34">
        <v>42860</v>
      </c>
      <c r="N5" s="23">
        <v>43899</v>
      </c>
      <c r="O5" s="32">
        <f t="shared" si="0"/>
        <v>277.01923076923077</v>
      </c>
      <c r="P5" s="32">
        <f t="shared" si="1"/>
        <v>302505</v>
      </c>
      <c r="Q5" s="33">
        <f t="shared" si="2"/>
        <v>469000</v>
      </c>
      <c r="R5" s="33">
        <v>0</v>
      </c>
      <c r="S5" s="33">
        <v>0</v>
      </c>
      <c r="T5" s="33">
        <f t="shared" si="4"/>
        <v>1092</v>
      </c>
      <c r="U5" s="33">
        <v>31026.153846153848</v>
      </c>
      <c r="V5" s="23">
        <v>43353</v>
      </c>
    </row>
    <row r="6" spans="1:22" s="28" customFormat="1" x14ac:dyDescent="0.35">
      <c r="B6" s="13">
        <v>5</v>
      </c>
      <c r="C6" s="29" t="s">
        <v>54</v>
      </c>
      <c r="D6" s="29" t="s">
        <v>21</v>
      </c>
      <c r="E6" s="14" t="s">
        <v>18</v>
      </c>
      <c r="F6" s="19" t="s">
        <v>19</v>
      </c>
      <c r="G6" s="20">
        <v>133000</v>
      </c>
      <c r="H6" s="20">
        <v>133000</v>
      </c>
      <c r="I6" s="31">
        <v>364</v>
      </c>
      <c r="J6" s="31">
        <v>1092</v>
      </c>
      <c r="K6" s="21">
        <v>0.185</v>
      </c>
      <c r="L6" s="18">
        <f t="shared" si="3"/>
        <v>42891</v>
      </c>
      <c r="M6" s="34">
        <v>42891</v>
      </c>
      <c r="N6" s="23">
        <v>43983</v>
      </c>
      <c r="O6" s="32">
        <f t="shared" si="0"/>
        <v>67.59615384615384</v>
      </c>
      <c r="P6" s="32">
        <f t="shared" si="1"/>
        <v>73815</v>
      </c>
      <c r="Q6" s="33">
        <f t="shared" si="2"/>
        <v>133000</v>
      </c>
      <c r="R6" s="33">
        <v>0</v>
      </c>
      <c r="S6" s="33">
        <v>0</v>
      </c>
      <c r="T6" s="33">
        <f t="shared" si="4"/>
        <v>1092</v>
      </c>
      <c r="U6" s="33">
        <v>1892.6923076923076</v>
      </c>
      <c r="V6" s="23">
        <v>43437</v>
      </c>
    </row>
    <row r="7" spans="1:22" s="28" customFormat="1" x14ac:dyDescent="0.35">
      <c r="B7" s="13">
        <v>6</v>
      </c>
      <c r="C7" s="29" t="s">
        <v>54</v>
      </c>
      <c r="D7" s="29" t="s">
        <v>21</v>
      </c>
      <c r="E7" s="14" t="s">
        <v>18</v>
      </c>
      <c r="F7" s="19" t="s">
        <v>19</v>
      </c>
      <c r="G7" s="20">
        <v>198719</v>
      </c>
      <c r="H7" s="20">
        <v>198719</v>
      </c>
      <c r="I7" s="31">
        <v>364</v>
      </c>
      <c r="J7" s="31">
        <v>1092</v>
      </c>
      <c r="K7" s="21">
        <v>0.24</v>
      </c>
      <c r="L7" s="18">
        <f t="shared" si="3"/>
        <v>42625</v>
      </c>
      <c r="M7" s="34">
        <v>42900</v>
      </c>
      <c r="N7" s="23">
        <v>43717</v>
      </c>
      <c r="O7" s="32">
        <f t="shared" ref="O7:O22" si="5">P7/J7</f>
        <v>131.02351648351649</v>
      </c>
      <c r="P7" s="32">
        <f t="shared" ref="P7:P22" si="6">H7*K7*J7/I7</f>
        <v>143077.68</v>
      </c>
      <c r="Q7" s="33">
        <f t="shared" ref="Q7:Q22" si="7">H7</f>
        <v>198719</v>
      </c>
      <c r="R7" s="33">
        <v>0</v>
      </c>
      <c r="S7" s="33">
        <v>0</v>
      </c>
      <c r="T7" s="33">
        <f t="shared" si="4"/>
        <v>1092</v>
      </c>
      <c r="U7" s="33">
        <v>14674.633846153847</v>
      </c>
      <c r="V7" s="23">
        <v>43353</v>
      </c>
    </row>
    <row r="8" spans="1:22" s="28" customFormat="1" x14ac:dyDescent="0.35">
      <c r="B8" s="13">
        <v>7</v>
      </c>
      <c r="C8" s="29" t="s">
        <v>54</v>
      </c>
      <c r="D8" s="29" t="s">
        <v>20</v>
      </c>
      <c r="E8" s="14" t="s">
        <v>18</v>
      </c>
      <c r="F8" s="19" t="s">
        <v>19</v>
      </c>
      <c r="G8" s="20">
        <v>98168</v>
      </c>
      <c r="H8" s="20">
        <v>98168</v>
      </c>
      <c r="I8" s="31">
        <v>364</v>
      </c>
      <c r="J8" s="31">
        <f>I8*5</f>
        <v>1820</v>
      </c>
      <c r="K8" s="21">
        <v>0.2475</v>
      </c>
      <c r="L8" s="18">
        <f t="shared" si="3"/>
        <v>42436</v>
      </c>
      <c r="M8" s="34">
        <v>42907</v>
      </c>
      <c r="N8" s="23">
        <v>44256</v>
      </c>
      <c r="O8" s="32">
        <f t="shared" si="5"/>
        <v>66.748846153846145</v>
      </c>
      <c r="P8" s="32">
        <f t="shared" si="6"/>
        <v>121482.89999999998</v>
      </c>
      <c r="Q8" s="33">
        <f t="shared" si="7"/>
        <v>98168</v>
      </c>
      <c r="R8" s="33">
        <v>0</v>
      </c>
      <c r="S8" s="33">
        <v>0</v>
      </c>
      <c r="T8" s="33">
        <f t="shared" si="4"/>
        <v>1820</v>
      </c>
      <c r="U8" s="33">
        <v>7943.1126923076927</v>
      </c>
      <c r="V8" s="23">
        <v>43346</v>
      </c>
    </row>
    <row r="9" spans="1:22" s="28" customFormat="1" x14ac:dyDescent="0.35">
      <c r="B9" s="13">
        <v>8</v>
      </c>
      <c r="C9" s="29" t="s">
        <v>54</v>
      </c>
      <c r="D9" s="29" t="s">
        <v>20</v>
      </c>
      <c r="E9" s="14" t="s">
        <v>18</v>
      </c>
      <c r="F9" s="19" t="s">
        <v>19</v>
      </c>
      <c r="G9" s="20">
        <v>98863</v>
      </c>
      <c r="H9" s="20">
        <v>98863</v>
      </c>
      <c r="I9" s="31">
        <v>364</v>
      </c>
      <c r="J9" s="31">
        <f t="shared" ref="J9:J12" si="8">I9*5</f>
        <v>1820</v>
      </c>
      <c r="K9" s="21">
        <v>0.2475</v>
      </c>
      <c r="L9" s="18">
        <f t="shared" si="3"/>
        <v>42436</v>
      </c>
      <c r="M9" s="35">
        <v>42915</v>
      </c>
      <c r="N9" s="23">
        <v>44256</v>
      </c>
      <c r="O9" s="32">
        <f t="shared" si="5"/>
        <v>67.221407967032974</v>
      </c>
      <c r="P9" s="32">
        <f t="shared" si="6"/>
        <v>122342.96250000001</v>
      </c>
      <c r="Q9" s="33">
        <f t="shared" si="7"/>
        <v>98863</v>
      </c>
      <c r="R9" s="33">
        <v>0</v>
      </c>
      <c r="S9" s="33">
        <v>0</v>
      </c>
      <c r="T9" s="33">
        <f t="shared" si="4"/>
        <v>1820</v>
      </c>
      <c r="U9" s="33">
        <v>7999.3475480769239</v>
      </c>
      <c r="V9" s="23">
        <v>43346</v>
      </c>
    </row>
    <row r="10" spans="1:22" s="28" customFormat="1" x14ac:dyDescent="0.35">
      <c r="B10" s="13">
        <v>9</v>
      </c>
      <c r="C10" s="29" t="s">
        <v>54</v>
      </c>
      <c r="D10" s="29" t="s">
        <v>20</v>
      </c>
      <c r="E10" s="14" t="s">
        <v>18</v>
      </c>
      <c r="F10" s="19" t="s">
        <v>19</v>
      </c>
      <c r="G10" s="20">
        <v>89905</v>
      </c>
      <c r="H10" s="20">
        <v>89905</v>
      </c>
      <c r="I10" s="31">
        <v>364</v>
      </c>
      <c r="J10" s="31">
        <f t="shared" si="8"/>
        <v>1820</v>
      </c>
      <c r="K10" s="21">
        <v>0.24</v>
      </c>
      <c r="L10" s="18">
        <f t="shared" si="3"/>
        <v>42338</v>
      </c>
      <c r="M10" s="35">
        <v>42937</v>
      </c>
      <c r="N10" s="23">
        <v>44158</v>
      </c>
      <c r="O10" s="32">
        <f t="shared" si="5"/>
        <v>59.278021978021975</v>
      </c>
      <c r="P10" s="32">
        <f t="shared" si="6"/>
        <v>107886</v>
      </c>
      <c r="Q10" s="33">
        <f t="shared" si="7"/>
        <v>89905</v>
      </c>
      <c r="R10" s="33">
        <v>0</v>
      </c>
      <c r="S10" s="33">
        <v>0</v>
      </c>
      <c r="T10" s="33">
        <f t="shared" si="4"/>
        <v>1820</v>
      </c>
      <c r="U10" s="33">
        <v>2074.7307692307695</v>
      </c>
      <c r="V10" s="23">
        <v>43430</v>
      </c>
    </row>
    <row r="11" spans="1:22" s="28" customFormat="1" x14ac:dyDescent="0.35">
      <c r="B11" s="13">
        <v>10</v>
      </c>
      <c r="C11" s="29" t="s">
        <v>54</v>
      </c>
      <c r="D11" s="29" t="s">
        <v>20</v>
      </c>
      <c r="E11" s="14" t="s">
        <v>18</v>
      </c>
      <c r="F11" s="19" t="s">
        <v>19</v>
      </c>
      <c r="G11" s="20">
        <v>154282</v>
      </c>
      <c r="H11" s="20">
        <v>154282</v>
      </c>
      <c r="I11" s="31">
        <v>364</v>
      </c>
      <c r="J11" s="31">
        <f t="shared" si="8"/>
        <v>1820</v>
      </c>
      <c r="K11" s="21">
        <v>0.245</v>
      </c>
      <c r="L11" s="18">
        <f t="shared" si="3"/>
        <v>42548</v>
      </c>
      <c r="M11" s="35">
        <v>42923</v>
      </c>
      <c r="N11" s="23">
        <v>44368</v>
      </c>
      <c r="O11" s="32">
        <f t="shared" si="5"/>
        <v>103.84365384615384</v>
      </c>
      <c r="P11" s="32">
        <f t="shared" si="6"/>
        <v>188995.44999999998</v>
      </c>
      <c r="Q11" s="33">
        <f t="shared" si="7"/>
        <v>154282</v>
      </c>
      <c r="R11" s="33">
        <v>0</v>
      </c>
      <c r="S11" s="33">
        <v>0</v>
      </c>
      <c r="T11" s="33">
        <f t="shared" si="4"/>
        <v>1820</v>
      </c>
      <c r="U11" s="33">
        <v>726.90557692307698</v>
      </c>
      <c r="V11" s="23">
        <v>43458</v>
      </c>
    </row>
    <row r="12" spans="1:22" s="28" customFormat="1" x14ac:dyDescent="0.35">
      <c r="B12" s="13">
        <v>11</v>
      </c>
      <c r="C12" s="29" t="s">
        <v>54</v>
      </c>
      <c r="D12" s="29" t="s">
        <v>20</v>
      </c>
      <c r="E12" s="14" t="s">
        <v>18</v>
      </c>
      <c r="F12" s="19" t="s">
        <v>19</v>
      </c>
      <c r="G12" s="20">
        <v>48000</v>
      </c>
      <c r="H12" s="20">
        <v>48000</v>
      </c>
      <c r="I12" s="31">
        <v>364</v>
      </c>
      <c r="J12" s="31">
        <f t="shared" si="8"/>
        <v>1820</v>
      </c>
      <c r="K12" s="21">
        <v>0.2475</v>
      </c>
      <c r="L12" s="18">
        <f t="shared" si="3"/>
        <v>42576</v>
      </c>
      <c r="M12" s="35">
        <v>42934</v>
      </c>
      <c r="N12" s="23">
        <v>44396</v>
      </c>
      <c r="O12" s="32">
        <f t="shared" si="5"/>
        <v>32.637362637362635</v>
      </c>
      <c r="P12" s="32">
        <f t="shared" si="6"/>
        <v>59400</v>
      </c>
      <c r="Q12" s="33">
        <f t="shared" si="7"/>
        <v>48000</v>
      </c>
      <c r="R12" s="33">
        <v>0</v>
      </c>
      <c r="S12" s="33">
        <v>0</v>
      </c>
      <c r="T12" s="33">
        <f t="shared" si="4"/>
        <v>1820</v>
      </c>
      <c r="U12" s="33">
        <v>5254.6153846153848</v>
      </c>
      <c r="V12" s="23">
        <v>43304</v>
      </c>
    </row>
    <row r="13" spans="1:22" s="28" customFormat="1" x14ac:dyDescent="0.35">
      <c r="B13" s="13">
        <v>12</v>
      </c>
      <c r="C13" s="29" t="s">
        <v>54</v>
      </c>
      <c r="D13" s="29" t="s">
        <v>20</v>
      </c>
      <c r="E13" s="14" t="s">
        <v>18</v>
      </c>
      <c r="F13" s="19" t="s">
        <v>19</v>
      </c>
      <c r="G13" s="20">
        <v>99999.01</v>
      </c>
      <c r="H13" s="20">
        <v>99999.01</v>
      </c>
      <c r="I13" s="31">
        <v>364</v>
      </c>
      <c r="J13" s="31">
        <f>I13*5</f>
        <v>1820</v>
      </c>
      <c r="K13" s="21">
        <v>0.2465</v>
      </c>
      <c r="L13" s="18">
        <f t="shared" si="3"/>
        <v>42576</v>
      </c>
      <c r="M13" s="35">
        <v>42576</v>
      </c>
      <c r="N13" s="23">
        <v>44396</v>
      </c>
      <c r="O13" s="32">
        <f t="shared" si="5"/>
        <v>67.719109793956036</v>
      </c>
      <c r="P13" s="32">
        <f t="shared" si="6"/>
        <v>123248.77982499999</v>
      </c>
      <c r="Q13" s="33">
        <f t="shared" si="7"/>
        <v>99999.01</v>
      </c>
      <c r="R13" s="33">
        <v>0</v>
      </c>
      <c r="S13" s="33">
        <v>0</v>
      </c>
      <c r="T13" s="33">
        <f t="shared" si="4"/>
        <v>1820</v>
      </c>
      <c r="U13" s="33">
        <v>10902.776676826921</v>
      </c>
      <c r="V13" s="23">
        <v>43304</v>
      </c>
    </row>
    <row r="14" spans="1:22" s="28" customFormat="1" x14ac:dyDescent="0.35">
      <c r="B14" s="13">
        <v>13</v>
      </c>
      <c r="C14" s="29" t="s">
        <v>54</v>
      </c>
      <c r="D14" s="29" t="s">
        <v>27</v>
      </c>
      <c r="E14" s="14" t="s">
        <v>18</v>
      </c>
      <c r="F14" s="19" t="s">
        <v>19</v>
      </c>
      <c r="G14" s="20">
        <v>108461</v>
      </c>
      <c r="H14" s="20">
        <v>108461</v>
      </c>
      <c r="I14" s="31">
        <v>364</v>
      </c>
      <c r="J14" s="31">
        <f>I14*1</f>
        <v>364</v>
      </c>
      <c r="K14" s="21">
        <v>0.20949999999999999</v>
      </c>
      <c r="L14" s="18">
        <f t="shared" si="3"/>
        <v>43108</v>
      </c>
      <c r="M14" s="22">
        <v>42744</v>
      </c>
      <c r="N14" s="23">
        <v>43472</v>
      </c>
      <c r="O14" s="32">
        <f t="shared" si="5"/>
        <v>62.424668956043952</v>
      </c>
      <c r="P14" s="32">
        <f t="shared" si="6"/>
        <v>22722.5795</v>
      </c>
      <c r="Q14" s="33">
        <f t="shared" si="7"/>
        <v>108461</v>
      </c>
      <c r="R14" s="33">
        <v>0</v>
      </c>
      <c r="S14" s="33">
        <v>0</v>
      </c>
      <c r="T14" s="33">
        <f t="shared" si="4"/>
        <v>364</v>
      </c>
      <c r="U14" s="33">
        <v>10924.317067307691</v>
      </c>
      <c r="V14" s="23">
        <v>43290</v>
      </c>
    </row>
    <row r="15" spans="1:22" s="28" customFormat="1" x14ac:dyDescent="0.35">
      <c r="B15" s="13">
        <v>14</v>
      </c>
      <c r="C15" s="29" t="s">
        <v>54</v>
      </c>
      <c r="D15" s="29" t="s">
        <v>20</v>
      </c>
      <c r="E15" s="14" t="s">
        <v>18</v>
      </c>
      <c r="F15" s="19" t="s">
        <v>19</v>
      </c>
      <c r="G15" s="20">
        <v>76000</v>
      </c>
      <c r="H15" s="20">
        <v>76000</v>
      </c>
      <c r="I15" s="31">
        <v>364</v>
      </c>
      <c r="J15" s="31">
        <f t="shared" ref="J15" si="9">I15*5</f>
        <v>1820</v>
      </c>
      <c r="K15" s="21">
        <v>0.1825</v>
      </c>
      <c r="L15" s="18">
        <f t="shared" si="3"/>
        <v>42947</v>
      </c>
      <c r="M15" s="22">
        <v>42947</v>
      </c>
      <c r="N15" s="23">
        <v>44767</v>
      </c>
      <c r="O15" s="32">
        <f t="shared" si="5"/>
        <v>38.104395604395606</v>
      </c>
      <c r="P15" s="32">
        <f t="shared" si="6"/>
        <v>69350</v>
      </c>
      <c r="Q15" s="33">
        <f t="shared" si="7"/>
        <v>76000</v>
      </c>
      <c r="R15" s="33">
        <v>0</v>
      </c>
      <c r="S15" s="33">
        <v>0</v>
      </c>
      <c r="T15" s="33">
        <f t="shared" si="4"/>
        <v>1820</v>
      </c>
      <c r="U15" s="33">
        <v>5868.0769230769229</v>
      </c>
      <c r="V15" s="23">
        <v>43311</v>
      </c>
    </row>
    <row r="16" spans="1:22" s="28" customFormat="1" x14ac:dyDescent="0.35">
      <c r="B16" s="13">
        <v>15</v>
      </c>
      <c r="C16" s="29" t="s">
        <v>54</v>
      </c>
      <c r="D16" s="29" t="s">
        <v>21</v>
      </c>
      <c r="E16" s="14" t="s">
        <v>18</v>
      </c>
      <c r="F16" s="19" t="s">
        <v>19</v>
      </c>
      <c r="G16" s="20">
        <v>83000</v>
      </c>
      <c r="H16" s="20">
        <v>83000</v>
      </c>
      <c r="I16" s="31">
        <v>364</v>
      </c>
      <c r="J16" s="31">
        <f>I16*3</f>
        <v>1092</v>
      </c>
      <c r="K16" s="21">
        <v>0.1825</v>
      </c>
      <c r="L16" s="18">
        <f t="shared" si="3"/>
        <v>43003</v>
      </c>
      <c r="M16" s="22">
        <v>43003</v>
      </c>
      <c r="N16" s="23">
        <v>44095</v>
      </c>
      <c r="O16" s="32">
        <f t="shared" si="5"/>
        <v>41.614010989010985</v>
      </c>
      <c r="P16" s="32">
        <f t="shared" si="6"/>
        <v>45442.5</v>
      </c>
      <c r="Q16" s="33">
        <f t="shared" si="7"/>
        <v>83000</v>
      </c>
      <c r="R16" s="33">
        <v>0</v>
      </c>
      <c r="S16" s="33">
        <v>0</v>
      </c>
      <c r="T16" s="33">
        <f t="shared" si="4"/>
        <v>1092</v>
      </c>
      <c r="U16" s="33">
        <v>4078.1730769230762</v>
      </c>
      <c r="V16" s="23">
        <v>43367</v>
      </c>
    </row>
    <row r="17" spans="2:22" s="28" customFormat="1" x14ac:dyDescent="0.35">
      <c r="B17" s="13">
        <v>16</v>
      </c>
      <c r="C17" s="29" t="s">
        <v>54</v>
      </c>
      <c r="D17" s="29" t="s">
        <v>22</v>
      </c>
      <c r="E17" s="14" t="s">
        <v>18</v>
      </c>
      <c r="F17" s="19" t="s">
        <v>19</v>
      </c>
      <c r="G17" s="20">
        <v>75390</v>
      </c>
      <c r="H17" s="20">
        <v>75390</v>
      </c>
      <c r="I17" s="31">
        <v>364</v>
      </c>
      <c r="J17" s="31">
        <f>I17*3</f>
        <v>1092</v>
      </c>
      <c r="K17" s="21">
        <v>0.215</v>
      </c>
      <c r="L17" s="18">
        <f t="shared" si="3"/>
        <v>42807</v>
      </c>
      <c r="M17" s="22">
        <v>43019</v>
      </c>
      <c r="N17" s="23">
        <v>43899</v>
      </c>
      <c r="O17" s="32">
        <f t="shared" si="5"/>
        <v>44.529807692307685</v>
      </c>
      <c r="P17" s="32">
        <f t="shared" si="6"/>
        <v>48626.549999999996</v>
      </c>
      <c r="Q17" s="33">
        <f t="shared" si="7"/>
        <v>75390</v>
      </c>
      <c r="R17" s="33">
        <v>0</v>
      </c>
      <c r="S17" s="33">
        <v>0</v>
      </c>
      <c r="T17" s="33">
        <f t="shared" si="4"/>
        <v>1092</v>
      </c>
      <c r="U17" s="33">
        <v>4987.3384615384621</v>
      </c>
      <c r="V17" s="23">
        <v>43353</v>
      </c>
    </row>
    <row r="18" spans="2:22" s="28" customFormat="1" x14ac:dyDescent="0.35">
      <c r="B18" s="13">
        <v>17</v>
      </c>
      <c r="C18" s="29" t="s">
        <v>54</v>
      </c>
      <c r="D18" s="29" t="s">
        <v>21</v>
      </c>
      <c r="E18" s="14" t="s">
        <v>18</v>
      </c>
      <c r="F18" s="19" t="s">
        <v>19</v>
      </c>
      <c r="G18" s="20">
        <v>127500</v>
      </c>
      <c r="H18" s="20">
        <v>127500</v>
      </c>
      <c r="I18" s="31">
        <v>364</v>
      </c>
      <c r="J18" s="31">
        <f>I18*3</f>
        <v>1092</v>
      </c>
      <c r="K18" s="21">
        <v>0.24</v>
      </c>
      <c r="L18" s="18">
        <f t="shared" si="3"/>
        <v>42625</v>
      </c>
      <c r="M18" s="22">
        <v>43034</v>
      </c>
      <c r="N18" s="23">
        <v>43717</v>
      </c>
      <c r="O18" s="32">
        <f t="shared" si="5"/>
        <v>84.065934065934073</v>
      </c>
      <c r="P18" s="32">
        <f t="shared" si="6"/>
        <v>91800</v>
      </c>
      <c r="Q18" s="33">
        <f t="shared" si="7"/>
        <v>127500</v>
      </c>
      <c r="R18" s="33">
        <v>0</v>
      </c>
      <c r="S18" s="33">
        <v>0</v>
      </c>
      <c r="T18" s="33">
        <f t="shared" si="4"/>
        <v>1092</v>
      </c>
      <c r="U18" s="33">
        <v>9415.3846153846152</v>
      </c>
      <c r="V18" s="23">
        <v>43353</v>
      </c>
    </row>
    <row r="19" spans="2:22" s="28" customFormat="1" x14ac:dyDescent="0.35">
      <c r="B19" s="13">
        <v>18</v>
      </c>
      <c r="C19" s="29" t="s">
        <v>54</v>
      </c>
      <c r="D19" s="29" t="s">
        <v>20</v>
      </c>
      <c r="E19" s="14" t="s">
        <v>18</v>
      </c>
      <c r="F19" s="19" t="s">
        <v>19</v>
      </c>
      <c r="G19" s="20">
        <v>1385445</v>
      </c>
      <c r="H19" s="20">
        <v>1385445</v>
      </c>
      <c r="I19" s="31">
        <v>364</v>
      </c>
      <c r="J19" s="31">
        <f>I19*5</f>
        <v>1820</v>
      </c>
      <c r="K19" s="21">
        <v>0.17599999999999999</v>
      </c>
      <c r="L19" s="18">
        <f t="shared" si="3"/>
        <v>43073</v>
      </c>
      <c r="M19" s="22">
        <v>43109</v>
      </c>
      <c r="N19" s="23">
        <v>44893</v>
      </c>
      <c r="O19" s="32">
        <f t="shared" si="5"/>
        <v>669.88549450549442</v>
      </c>
      <c r="P19" s="32">
        <f t="shared" si="6"/>
        <v>1219191.5999999999</v>
      </c>
      <c r="Q19" s="33">
        <f t="shared" si="7"/>
        <v>1385445</v>
      </c>
      <c r="R19" s="33">
        <v>0</v>
      </c>
      <c r="S19" s="33">
        <v>0</v>
      </c>
      <c r="T19" s="33">
        <f t="shared" si="4"/>
        <v>1820</v>
      </c>
      <c r="U19" s="33">
        <v>18756.793846153847</v>
      </c>
      <c r="V19" s="23">
        <v>43437</v>
      </c>
    </row>
    <row r="20" spans="2:22" s="28" customFormat="1" x14ac:dyDescent="0.35">
      <c r="B20" s="13">
        <v>19</v>
      </c>
      <c r="C20" s="29" t="s">
        <v>54</v>
      </c>
      <c r="D20" s="29" t="s">
        <v>26</v>
      </c>
      <c r="E20" s="14" t="s">
        <v>18</v>
      </c>
      <c r="F20" s="19" t="s">
        <v>19</v>
      </c>
      <c r="G20" s="20">
        <v>100288</v>
      </c>
      <c r="H20" s="20">
        <v>100288</v>
      </c>
      <c r="I20" s="31">
        <v>364</v>
      </c>
      <c r="J20" s="31">
        <f>I20*5</f>
        <v>1820</v>
      </c>
      <c r="K20" s="21">
        <v>0.245</v>
      </c>
      <c r="L20" s="18">
        <f t="shared" si="3"/>
        <v>42548</v>
      </c>
      <c r="M20" s="22">
        <v>43117</v>
      </c>
      <c r="N20" s="23">
        <v>44368</v>
      </c>
      <c r="O20" s="32">
        <f t="shared" si="5"/>
        <v>67.501538461538459</v>
      </c>
      <c r="P20" s="32">
        <f t="shared" si="6"/>
        <v>122852.8</v>
      </c>
      <c r="Q20" s="33">
        <f t="shared" si="7"/>
        <v>100288</v>
      </c>
      <c r="R20" s="33">
        <v>0</v>
      </c>
      <c r="S20" s="33">
        <v>0</v>
      </c>
      <c r="T20" s="33">
        <f t="shared" si="4"/>
        <v>1820</v>
      </c>
      <c r="U20" s="33">
        <v>472.51076923076926</v>
      </c>
      <c r="V20" s="23">
        <v>43458</v>
      </c>
    </row>
    <row r="21" spans="2:22" s="28" customFormat="1" x14ac:dyDescent="0.35">
      <c r="B21" s="13">
        <v>20</v>
      </c>
      <c r="C21" s="29" t="s">
        <v>54</v>
      </c>
      <c r="D21" s="29" t="s">
        <v>22</v>
      </c>
      <c r="E21" s="14" t="s">
        <v>18</v>
      </c>
      <c r="F21" s="19" t="s">
        <v>19</v>
      </c>
      <c r="G21" s="20">
        <v>16835</v>
      </c>
      <c r="H21" s="20">
        <v>16835</v>
      </c>
      <c r="I21" s="31">
        <v>364</v>
      </c>
      <c r="J21" s="31">
        <f>I21*2</f>
        <v>728</v>
      </c>
      <c r="K21" s="21">
        <v>0.19950000000000001</v>
      </c>
      <c r="L21" s="18">
        <f t="shared" si="3"/>
        <v>42863</v>
      </c>
      <c r="M21" s="22">
        <v>43126</v>
      </c>
      <c r="N21" s="23">
        <v>43591</v>
      </c>
      <c r="O21" s="32">
        <f t="shared" si="5"/>
        <v>9.2268749999999997</v>
      </c>
      <c r="P21" s="32">
        <f t="shared" si="6"/>
        <v>6717.165</v>
      </c>
      <c r="Q21" s="33">
        <f t="shared" si="7"/>
        <v>16835</v>
      </c>
      <c r="R21" s="33">
        <v>0</v>
      </c>
      <c r="S21" s="33">
        <v>0</v>
      </c>
      <c r="T21" s="33">
        <f t="shared" si="4"/>
        <v>728</v>
      </c>
      <c r="U21" s="33">
        <v>516.70500000000004</v>
      </c>
      <c r="V21" s="23">
        <v>43409</v>
      </c>
    </row>
    <row r="22" spans="2:22" s="28" customFormat="1" x14ac:dyDescent="0.35">
      <c r="B22" s="13">
        <v>21</v>
      </c>
      <c r="C22" s="29" t="s">
        <v>54</v>
      </c>
      <c r="D22" s="29" t="s">
        <v>27</v>
      </c>
      <c r="E22" s="14" t="s">
        <v>18</v>
      </c>
      <c r="F22" s="19" t="s">
        <v>19</v>
      </c>
      <c r="G22" s="20">
        <v>98650</v>
      </c>
      <c r="H22" s="20">
        <v>98650</v>
      </c>
      <c r="I22" s="31">
        <v>364</v>
      </c>
      <c r="J22" s="31">
        <f t="shared" ref="J22" si="10">I22*1</f>
        <v>364</v>
      </c>
      <c r="K22" s="21">
        <v>0.18329999999999999</v>
      </c>
      <c r="L22" s="18">
        <f t="shared" si="3"/>
        <v>43146</v>
      </c>
      <c r="M22" s="22">
        <v>43154</v>
      </c>
      <c r="N22" s="23">
        <v>43510</v>
      </c>
      <c r="O22" s="32">
        <f t="shared" si="5"/>
        <v>49.677321428571425</v>
      </c>
      <c r="P22" s="32">
        <f t="shared" si="6"/>
        <v>18082.544999999998</v>
      </c>
      <c r="Q22" s="33">
        <f t="shared" si="7"/>
        <v>98650</v>
      </c>
      <c r="R22" s="33">
        <v>0</v>
      </c>
      <c r="S22" s="33">
        <v>0</v>
      </c>
      <c r="T22" s="33">
        <f t="shared" si="4"/>
        <v>364</v>
      </c>
      <c r="U22" s="33">
        <v>6805.793035714285</v>
      </c>
      <c r="V22" s="23">
        <v>43328</v>
      </c>
    </row>
    <row r="23" spans="2:22" s="28" customFormat="1" x14ac:dyDescent="0.35">
      <c r="B23" s="13">
        <v>22</v>
      </c>
      <c r="C23" s="29" t="s">
        <v>54</v>
      </c>
      <c r="D23" s="29" t="s">
        <v>26</v>
      </c>
      <c r="E23" s="14" t="s">
        <v>18</v>
      </c>
      <c r="F23" s="36" t="s">
        <v>19</v>
      </c>
      <c r="G23" s="20">
        <v>168770</v>
      </c>
      <c r="H23" s="20">
        <v>168770</v>
      </c>
      <c r="I23" s="31">
        <v>364</v>
      </c>
      <c r="J23" s="31">
        <f>I23*7</f>
        <v>2548</v>
      </c>
      <c r="K23" s="21">
        <v>0.19</v>
      </c>
      <c r="L23" s="18">
        <f t="shared" si="3"/>
        <v>43040</v>
      </c>
      <c r="M23" s="22">
        <v>43174</v>
      </c>
      <c r="N23" s="23">
        <v>45588</v>
      </c>
      <c r="O23" s="32">
        <f t="shared" ref="O23:O67" si="11">P23/J23</f>
        <v>88.094230769230762</v>
      </c>
      <c r="P23" s="32">
        <f t="shared" ref="P23:P67" si="12">H23*K23*J23/I23</f>
        <v>224464.09999999998</v>
      </c>
      <c r="Q23" s="33">
        <f t="shared" ref="Q23:Q67" si="13">H23</f>
        <v>168770</v>
      </c>
      <c r="R23" s="33">
        <v>0</v>
      </c>
      <c r="S23" s="33">
        <v>0</v>
      </c>
      <c r="T23" s="33">
        <f t="shared" si="4"/>
        <v>2548</v>
      </c>
      <c r="U23" s="33">
        <v>5373.748076923077</v>
      </c>
      <c r="V23" s="23">
        <v>43404</v>
      </c>
    </row>
    <row r="24" spans="2:22" s="28" customFormat="1" x14ac:dyDescent="0.35">
      <c r="B24" s="13">
        <v>23</v>
      </c>
      <c r="C24" s="29" t="s">
        <v>54</v>
      </c>
      <c r="D24" s="29" t="s">
        <v>26</v>
      </c>
      <c r="E24" s="14" t="s">
        <v>18</v>
      </c>
      <c r="F24" s="36" t="s">
        <v>19</v>
      </c>
      <c r="G24" s="15">
        <v>40613</v>
      </c>
      <c r="H24" s="15">
        <v>40613</v>
      </c>
      <c r="I24" s="31">
        <v>364</v>
      </c>
      <c r="J24" s="31">
        <f>I24*7</f>
        <v>2548</v>
      </c>
      <c r="K24" s="16">
        <v>0.19</v>
      </c>
      <c r="L24" s="18">
        <f t="shared" si="3"/>
        <v>43040</v>
      </c>
      <c r="M24" s="17">
        <v>43213</v>
      </c>
      <c r="N24" s="17">
        <v>45588</v>
      </c>
      <c r="O24" s="32">
        <f t="shared" si="11"/>
        <v>21.199093406593409</v>
      </c>
      <c r="P24" s="32">
        <f t="shared" si="12"/>
        <v>54015.290000000008</v>
      </c>
      <c r="Q24" s="33">
        <f t="shared" si="13"/>
        <v>40613</v>
      </c>
      <c r="R24" s="33">
        <v>0</v>
      </c>
      <c r="S24" s="33">
        <v>0</v>
      </c>
      <c r="T24" s="33">
        <f t="shared" si="4"/>
        <v>2548</v>
      </c>
      <c r="U24" s="33">
        <v>1293.1446978021977</v>
      </c>
      <c r="V24" s="17">
        <v>43404</v>
      </c>
    </row>
    <row r="25" spans="2:22" s="28" customFormat="1" x14ac:dyDescent="0.35">
      <c r="B25" s="13">
        <v>24</v>
      </c>
      <c r="C25" s="29" t="s">
        <v>54</v>
      </c>
      <c r="D25" s="29" t="s">
        <v>27</v>
      </c>
      <c r="E25" s="14" t="s">
        <v>18</v>
      </c>
      <c r="F25" s="36" t="s">
        <v>19</v>
      </c>
      <c r="G25" s="15">
        <v>87802</v>
      </c>
      <c r="H25" s="15">
        <v>87802</v>
      </c>
      <c r="I25" s="31">
        <v>364</v>
      </c>
      <c r="J25" s="31">
        <f>I25*1</f>
        <v>364</v>
      </c>
      <c r="K25" s="16">
        <v>0.17249999999999999</v>
      </c>
      <c r="L25" s="18">
        <f t="shared" si="3"/>
        <v>43179</v>
      </c>
      <c r="M25" s="17">
        <v>43196</v>
      </c>
      <c r="N25" s="17">
        <v>43543</v>
      </c>
      <c r="O25" s="32">
        <f t="shared" si="11"/>
        <v>41.609464285714282</v>
      </c>
      <c r="P25" s="32">
        <f t="shared" si="12"/>
        <v>15145.844999999999</v>
      </c>
      <c r="Q25" s="33">
        <f t="shared" si="13"/>
        <v>87802</v>
      </c>
      <c r="R25" s="33">
        <v>0</v>
      </c>
      <c r="S25" s="33">
        <v>0</v>
      </c>
      <c r="T25" s="33">
        <f t="shared" si="4"/>
        <v>364</v>
      </c>
      <c r="U25" s="33">
        <v>4327.3842857142854</v>
      </c>
      <c r="V25" s="17">
        <v>43361</v>
      </c>
    </row>
    <row r="26" spans="2:22" s="28" customFormat="1" x14ac:dyDescent="0.35">
      <c r="B26" s="13">
        <v>25</v>
      </c>
      <c r="C26" s="29" t="s">
        <v>54</v>
      </c>
      <c r="D26" s="29" t="s">
        <v>20</v>
      </c>
      <c r="E26" s="14" t="s">
        <v>18</v>
      </c>
      <c r="F26" s="36" t="s">
        <v>19</v>
      </c>
      <c r="G26" s="15">
        <v>72720</v>
      </c>
      <c r="H26" s="15">
        <v>72720</v>
      </c>
      <c r="I26" s="31">
        <v>364</v>
      </c>
      <c r="J26" s="31">
        <f>I26*5</f>
        <v>1820</v>
      </c>
      <c r="K26" s="16">
        <v>0.16500000000000001</v>
      </c>
      <c r="L26" s="18">
        <f t="shared" si="3"/>
        <v>43143</v>
      </c>
      <c r="M26" s="17">
        <v>43217</v>
      </c>
      <c r="N26" s="17">
        <v>44963</v>
      </c>
      <c r="O26" s="32">
        <f t="shared" si="11"/>
        <v>32.963736263736266</v>
      </c>
      <c r="P26" s="32">
        <f t="shared" si="12"/>
        <v>59994.000000000007</v>
      </c>
      <c r="Q26" s="33">
        <f t="shared" si="13"/>
        <v>72720</v>
      </c>
      <c r="R26" s="33">
        <v>0</v>
      </c>
      <c r="S26" s="33">
        <v>0</v>
      </c>
      <c r="T26" s="33">
        <f t="shared" si="4"/>
        <v>1820</v>
      </c>
      <c r="U26" s="33">
        <v>4614.9230769230771</v>
      </c>
      <c r="V26" s="17">
        <v>43325</v>
      </c>
    </row>
    <row r="27" spans="2:22" s="28" customFormat="1" x14ac:dyDescent="0.35">
      <c r="B27" s="13">
        <v>26</v>
      </c>
      <c r="C27" s="29" t="s">
        <v>54</v>
      </c>
      <c r="D27" s="29" t="s">
        <v>22</v>
      </c>
      <c r="E27" s="14" t="s">
        <v>18</v>
      </c>
      <c r="F27" s="36" t="s">
        <v>19</v>
      </c>
      <c r="G27" s="15">
        <v>239000</v>
      </c>
      <c r="H27" s="15">
        <v>239000</v>
      </c>
      <c r="I27" s="31">
        <v>364</v>
      </c>
      <c r="J27" s="31">
        <f>I27*2</f>
        <v>728</v>
      </c>
      <c r="K27" s="16">
        <v>0.16</v>
      </c>
      <c r="L27" s="18">
        <f t="shared" si="3"/>
        <v>43234</v>
      </c>
      <c r="M27" s="17">
        <v>43234</v>
      </c>
      <c r="N27" s="17">
        <v>43962</v>
      </c>
      <c r="O27" s="32">
        <f t="shared" si="11"/>
        <v>105.05494505494505</v>
      </c>
      <c r="P27" s="32">
        <f t="shared" si="12"/>
        <v>76480</v>
      </c>
      <c r="Q27" s="33">
        <f t="shared" si="13"/>
        <v>239000</v>
      </c>
      <c r="R27" s="33">
        <v>0</v>
      </c>
      <c r="S27" s="33">
        <v>0</v>
      </c>
      <c r="T27" s="33">
        <f t="shared" si="4"/>
        <v>728</v>
      </c>
      <c r="U27" s="33">
        <v>5147.6923076923076</v>
      </c>
      <c r="V27" s="17">
        <v>43416</v>
      </c>
    </row>
    <row r="28" spans="2:22" s="28" customFormat="1" x14ac:dyDescent="0.35">
      <c r="B28" s="13">
        <v>27</v>
      </c>
      <c r="C28" s="29" t="s">
        <v>54</v>
      </c>
      <c r="D28" s="29" t="s">
        <v>21</v>
      </c>
      <c r="E28" s="14" t="s">
        <v>18</v>
      </c>
      <c r="F28" s="36" t="s">
        <v>19</v>
      </c>
      <c r="G28" s="15">
        <v>55263</v>
      </c>
      <c r="H28" s="15">
        <v>55263</v>
      </c>
      <c r="I28" s="31">
        <v>364</v>
      </c>
      <c r="J28" s="31">
        <f>I28*3</f>
        <v>1092</v>
      </c>
      <c r="K28" s="16">
        <v>0.16500000000000001</v>
      </c>
      <c r="L28" s="18">
        <f t="shared" si="3"/>
        <v>43185</v>
      </c>
      <c r="M28" s="17">
        <v>43251</v>
      </c>
      <c r="N28" s="17">
        <v>44277</v>
      </c>
      <c r="O28" s="32">
        <f t="shared" si="11"/>
        <v>25.050535714285715</v>
      </c>
      <c r="P28" s="32">
        <f t="shared" si="12"/>
        <v>27355.185000000001</v>
      </c>
      <c r="Q28" s="33">
        <f t="shared" si="13"/>
        <v>55263</v>
      </c>
      <c r="R28" s="33">
        <v>0</v>
      </c>
      <c r="S28" s="33">
        <v>0</v>
      </c>
      <c r="T28" s="33">
        <f t="shared" si="4"/>
        <v>1092</v>
      </c>
      <c r="U28" s="33">
        <v>2454.9525000000003</v>
      </c>
      <c r="V28" s="17">
        <v>43367</v>
      </c>
    </row>
    <row r="29" spans="2:22" s="28" customFormat="1" x14ac:dyDescent="0.35">
      <c r="B29" s="13">
        <v>28</v>
      </c>
      <c r="C29" s="29" t="s">
        <v>54</v>
      </c>
      <c r="D29" s="29" t="s">
        <v>21</v>
      </c>
      <c r="E29" s="14" t="s">
        <v>18</v>
      </c>
      <c r="F29" s="36" t="s">
        <v>19</v>
      </c>
      <c r="G29" s="15">
        <v>1069010</v>
      </c>
      <c r="H29" s="15">
        <v>1069010</v>
      </c>
      <c r="I29" s="31">
        <v>364</v>
      </c>
      <c r="J29" s="31">
        <f>I29*3</f>
        <v>1092</v>
      </c>
      <c r="K29" s="16">
        <v>0.16500000000000001</v>
      </c>
      <c r="L29" s="18">
        <f t="shared" si="3"/>
        <v>43185</v>
      </c>
      <c r="M29" s="17">
        <v>43243</v>
      </c>
      <c r="N29" s="17">
        <v>44277</v>
      </c>
      <c r="O29" s="32">
        <f t="shared" si="11"/>
        <v>484.57870879120873</v>
      </c>
      <c r="P29" s="32">
        <f t="shared" si="12"/>
        <v>529159.94999999995</v>
      </c>
      <c r="Q29" s="33">
        <f t="shared" si="13"/>
        <v>1069010</v>
      </c>
      <c r="R29" s="33">
        <v>0</v>
      </c>
      <c r="S29" s="33">
        <v>0</v>
      </c>
      <c r="T29" s="33">
        <f t="shared" si="4"/>
        <v>1092</v>
      </c>
      <c r="U29" s="33">
        <v>47488.713461538464</v>
      </c>
      <c r="V29" s="17">
        <v>43367</v>
      </c>
    </row>
    <row r="30" spans="2:22" s="28" customFormat="1" x14ac:dyDescent="0.35">
      <c r="B30" s="13">
        <v>29</v>
      </c>
      <c r="C30" s="29" t="s">
        <v>54</v>
      </c>
      <c r="D30" s="29" t="s">
        <v>20</v>
      </c>
      <c r="E30" s="14" t="s">
        <v>18</v>
      </c>
      <c r="F30" s="36" t="s">
        <v>19</v>
      </c>
      <c r="G30" s="15">
        <v>10712</v>
      </c>
      <c r="H30" s="15">
        <v>10712</v>
      </c>
      <c r="I30" s="31">
        <v>364</v>
      </c>
      <c r="J30" s="31">
        <f>I30*5</f>
        <v>1820</v>
      </c>
      <c r="K30" s="16">
        <v>0.16500000000000001</v>
      </c>
      <c r="L30" s="18">
        <f t="shared" si="3"/>
        <v>43143</v>
      </c>
      <c r="M30" s="17">
        <v>43297</v>
      </c>
      <c r="N30" s="17">
        <v>44963</v>
      </c>
      <c r="O30" s="32">
        <f t="shared" si="11"/>
        <v>4.8557142857142859</v>
      </c>
      <c r="P30" s="32">
        <f t="shared" si="12"/>
        <v>8837.4</v>
      </c>
      <c r="Q30" s="33">
        <f t="shared" si="13"/>
        <v>10712</v>
      </c>
      <c r="R30" s="33">
        <v>0</v>
      </c>
      <c r="S30" s="33">
        <v>0</v>
      </c>
      <c r="T30" s="33">
        <f t="shared" si="4"/>
        <v>1820</v>
      </c>
      <c r="U30" s="33">
        <v>679.80000000000007</v>
      </c>
      <c r="V30" s="17">
        <v>43325</v>
      </c>
    </row>
    <row r="31" spans="2:22" s="28" customFormat="1" x14ac:dyDescent="0.35">
      <c r="B31" s="13">
        <v>30</v>
      </c>
      <c r="C31" s="29" t="s">
        <v>54</v>
      </c>
      <c r="D31" s="29" t="s">
        <v>20</v>
      </c>
      <c r="E31" s="14" t="s">
        <v>18</v>
      </c>
      <c r="F31" s="36" t="s">
        <v>19</v>
      </c>
      <c r="G31" s="15">
        <v>96781</v>
      </c>
      <c r="H31" s="15">
        <v>96781</v>
      </c>
      <c r="I31" s="31">
        <v>364</v>
      </c>
      <c r="J31" s="31">
        <f>I31*5</f>
        <v>1820</v>
      </c>
      <c r="K31" s="16">
        <v>0.16500000000000001</v>
      </c>
      <c r="L31" s="18">
        <f t="shared" si="3"/>
        <v>43143</v>
      </c>
      <c r="M31" s="17">
        <v>43304</v>
      </c>
      <c r="N31" s="17">
        <v>44963</v>
      </c>
      <c r="O31" s="32">
        <f t="shared" si="11"/>
        <v>43.870508241758252</v>
      </c>
      <c r="P31" s="32">
        <f t="shared" si="12"/>
        <v>79844.325000000012</v>
      </c>
      <c r="Q31" s="33">
        <f t="shared" si="13"/>
        <v>96781</v>
      </c>
      <c r="R31" s="33">
        <v>0</v>
      </c>
      <c r="S31" s="33">
        <v>0</v>
      </c>
      <c r="T31" s="33">
        <f t="shared" si="4"/>
        <v>1820</v>
      </c>
      <c r="U31" s="33">
        <v>6141.8711538461539</v>
      </c>
      <c r="V31" s="17">
        <v>43325</v>
      </c>
    </row>
    <row r="32" spans="2:22" s="28" customFormat="1" x14ac:dyDescent="0.35">
      <c r="B32" s="13">
        <v>31</v>
      </c>
      <c r="C32" s="29" t="s">
        <v>54</v>
      </c>
      <c r="D32" s="29" t="s">
        <v>26</v>
      </c>
      <c r="E32" s="14" t="s">
        <v>18</v>
      </c>
      <c r="F32" s="36" t="s">
        <v>19</v>
      </c>
      <c r="G32" s="15">
        <v>43897</v>
      </c>
      <c r="H32" s="15">
        <v>43897</v>
      </c>
      <c r="I32" s="31">
        <v>364</v>
      </c>
      <c r="J32" s="31">
        <f>I32*7</f>
        <v>2548</v>
      </c>
      <c r="K32" s="16">
        <v>0.19</v>
      </c>
      <c r="L32" s="18">
        <f t="shared" si="3"/>
        <v>43040</v>
      </c>
      <c r="M32" s="17">
        <v>43304</v>
      </c>
      <c r="N32" s="17">
        <v>45588</v>
      </c>
      <c r="O32" s="32">
        <f t="shared" si="11"/>
        <v>22.913269230769231</v>
      </c>
      <c r="P32" s="32">
        <f t="shared" si="12"/>
        <v>58383.01</v>
      </c>
      <c r="Q32" s="33">
        <f t="shared" si="13"/>
        <v>43897</v>
      </c>
      <c r="R32" s="33">
        <v>0</v>
      </c>
      <c r="S32" s="33">
        <v>0</v>
      </c>
      <c r="T32" s="33">
        <f t="shared" si="4"/>
        <v>2548</v>
      </c>
      <c r="U32" s="33">
        <v>1397.709423076923</v>
      </c>
      <c r="V32" s="17">
        <v>43404</v>
      </c>
    </row>
    <row r="33" spans="2:22" s="28" customFormat="1" x14ac:dyDescent="0.35">
      <c r="B33" s="13">
        <v>32</v>
      </c>
      <c r="C33" s="29" t="s">
        <v>54</v>
      </c>
      <c r="D33" s="29" t="s">
        <v>27</v>
      </c>
      <c r="E33" s="14" t="s">
        <v>18</v>
      </c>
      <c r="F33" s="36" t="s">
        <v>19</v>
      </c>
      <c r="G33" s="15">
        <v>517080</v>
      </c>
      <c r="H33" s="15">
        <v>517080</v>
      </c>
      <c r="I33" s="31">
        <v>364</v>
      </c>
      <c r="J33" s="31">
        <f>I33*1</f>
        <v>364</v>
      </c>
      <c r="K33" s="16">
        <v>0.18</v>
      </c>
      <c r="L33" s="18">
        <f t="shared" si="3"/>
        <v>43311</v>
      </c>
      <c r="M33" s="17">
        <v>43315</v>
      </c>
      <c r="N33" s="17">
        <v>43675</v>
      </c>
      <c r="O33" s="32">
        <f t="shared" si="11"/>
        <v>255.69890109890113</v>
      </c>
      <c r="P33" s="32">
        <f t="shared" si="12"/>
        <v>93074.400000000009</v>
      </c>
      <c r="Q33" s="33">
        <f t="shared" si="13"/>
        <v>517080</v>
      </c>
      <c r="R33" s="33">
        <v>0</v>
      </c>
      <c r="S33" s="33">
        <v>0</v>
      </c>
      <c r="T33" s="33">
        <f t="shared" si="4"/>
        <v>364</v>
      </c>
      <c r="U33" s="33">
        <v>40144.727472527476</v>
      </c>
      <c r="V33" s="17">
        <v>43308</v>
      </c>
    </row>
    <row r="34" spans="2:22" s="28" customFormat="1" x14ac:dyDescent="0.35">
      <c r="B34" s="13">
        <v>33</v>
      </c>
      <c r="C34" s="29" t="s">
        <v>54</v>
      </c>
      <c r="D34" s="29" t="s">
        <v>22</v>
      </c>
      <c r="E34" s="14" t="s">
        <v>18</v>
      </c>
      <c r="F34" s="36" t="s">
        <v>19</v>
      </c>
      <c r="G34" s="15">
        <v>323000</v>
      </c>
      <c r="H34" s="15">
        <v>323000</v>
      </c>
      <c r="I34" s="31">
        <v>364</v>
      </c>
      <c r="J34" s="31">
        <f>I34*2</f>
        <v>728</v>
      </c>
      <c r="K34" s="16">
        <v>0.18</v>
      </c>
      <c r="L34" s="18">
        <f t="shared" si="3"/>
        <v>43339</v>
      </c>
      <c r="M34" s="17">
        <v>43339</v>
      </c>
      <c r="N34" s="17">
        <v>44067</v>
      </c>
      <c r="O34" s="32">
        <f t="shared" si="11"/>
        <v>159.72527472527472</v>
      </c>
      <c r="P34" s="32">
        <f t="shared" si="12"/>
        <v>116280</v>
      </c>
      <c r="Q34" s="33">
        <f t="shared" si="13"/>
        <v>323000</v>
      </c>
      <c r="R34" s="33">
        <v>0</v>
      </c>
      <c r="S34" s="33">
        <v>0</v>
      </c>
      <c r="T34" s="33">
        <f t="shared" si="4"/>
        <v>728</v>
      </c>
      <c r="U34" s="33">
        <v>20125.384615384617</v>
      </c>
      <c r="V34" s="17">
        <v>43339</v>
      </c>
    </row>
    <row r="35" spans="2:22" s="28" customFormat="1" x14ac:dyDescent="0.35">
      <c r="B35" s="13">
        <v>34</v>
      </c>
      <c r="C35" s="29" t="s">
        <v>54</v>
      </c>
      <c r="D35" s="29" t="s">
        <v>20</v>
      </c>
      <c r="E35" s="14" t="s">
        <v>18</v>
      </c>
      <c r="F35" s="36" t="s">
        <v>19</v>
      </c>
      <c r="G35" s="15">
        <v>15713</v>
      </c>
      <c r="H35" s="15">
        <v>15713</v>
      </c>
      <c r="I35" s="31">
        <v>364</v>
      </c>
      <c r="J35" s="31">
        <f>I35*5</f>
        <v>1820</v>
      </c>
      <c r="K35" s="16">
        <v>0.16500000000000001</v>
      </c>
      <c r="L35" s="18">
        <f t="shared" si="3"/>
        <v>43143</v>
      </c>
      <c r="M35" s="17">
        <v>43328</v>
      </c>
      <c r="N35" s="17">
        <v>44963</v>
      </c>
      <c r="O35" s="32">
        <f t="shared" si="11"/>
        <v>7.1226510989010992</v>
      </c>
      <c r="P35" s="32">
        <f t="shared" si="12"/>
        <v>12963.225</v>
      </c>
      <c r="Q35" s="33">
        <f t="shared" si="13"/>
        <v>15713</v>
      </c>
      <c r="R35" s="33">
        <v>0</v>
      </c>
      <c r="S35" s="33">
        <v>0</v>
      </c>
      <c r="T35" s="33">
        <f t="shared" si="4"/>
        <v>1820</v>
      </c>
      <c r="U35" s="33">
        <v>997.17115384615397</v>
      </c>
      <c r="V35" s="17">
        <v>43325</v>
      </c>
    </row>
    <row r="36" spans="2:22" s="28" customFormat="1" x14ac:dyDescent="0.35">
      <c r="B36" s="13">
        <v>35</v>
      </c>
      <c r="C36" s="29" t="s">
        <v>54</v>
      </c>
      <c r="D36" s="29" t="s">
        <v>35</v>
      </c>
      <c r="E36" s="14" t="s">
        <v>18</v>
      </c>
      <c r="F36" s="36" t="s">
        <v>19</v>
      </c>
      <c r="G36" s="25">
        <v>195913</v>
      </c>
      <c r="H36" s="25">
        <v>195913</v>
      </c>
      <c r="I36" s="31">
        <v>364</v>
      </c>
      <c r="J36" s="31">
        <f>I36*7</f>
        <v>2548</v>
      </c>
      <c r="K36" s="26">
        <v>0.19</v>
      </c>
      <c r="L36" s="18">
        <f t="shared" si="3"/>
        <v>43040</v>
      </c>
      <c r="M36" s="27">
        <v>43343</v>
      </c>
      <c r="N36" s="27">
        <v>45588</v>
      </c>
      <c r="O36" s="32">
        <f t="shared" si="11"/>
        <v>102.26228021978022</v>
      </c>
      <c r="P36" s="32">
        <f t="shared" si="12"/>
        <v>260564.29</v>
      </c>
      <c r="Q36" s="33">
        <f t="shared" si="13"/>
        <v>195913</v>
      </c>
      <c r="R36" s="33">
        <v>0</v>
      </c>
      <c r="S36" s="33">
        <v>0</v>
      </c>
      <c r="T36" s="33">
        <f t="shared" si="4"/>
        <v>2548</v>
      </c>
      <c r="U36" s="33">
        <v>6237.9990934065927</v>
      </c>
      <c r="V36" s="27">
        <v>43404</v>
      </c>
    </row>
    <row r="37" spans="2:22" s="28" customFormat="1" x14ac:dyDescent="0.35">
      <c r="B37" s="13">
        <v>36</v>
      </c>
      <c r="C37" s="29" t="s">
        <v>54</v>
      </c>
      <c r="D37" s="29" t="s">
        <v>35</v>
      </c>
      <c r="E37" s="14" t="s">
        <v>18</v>
      </c>
      <c r="F37" s="36" t="s">
        <v>19</v>
      </c>
      <c r="G37" s="20">
        <v>446207</v>
      </c>
      <c r="H37" s="20">
        <v>446207</v>
      </c>
      <c r="I37" s="31">
        <v>364</v>
      </c>
      <c r="J37" s="31">
        <f>I37*7</f>
        <v>2548</v>
      </c>
      <c r="K37" s="21">
        <v>0.19</v>
      </c>
      <c r="L37" s="18">
        <f t="shared" si="3"/>
        <v>43040</v>
      </c>
      <c r="M37" s="22">
        <v>43350</v>
      </c>
      <c r="N37" s="22">
        <v>45588</v>
      </c>
      <c r="O37" s="32">
        <f t="shared" si="11"/>
        <v>232.91024725274727</v>
      </c>
      <c r="P37" s="32">
        <f t="shared" si="12"/>
        <v>593455.31000000006</v>
      </c>
      <c r="Q37" s="33">
        <f t="shared" si="13"/>
        <v>446207</v>
      </c>
      <c r="R37" s="33">
        <v>0</v>
      </c>
      <c r="S37" s="33">
        <v>0</v>
      </c>
      <c r="T37" s="33">
        <f t="shared" si="4"/>
        <v>2548</v>
      </c>
      <c r="U37" s="38">
        <v>14207.525082417582</v>
      </c>
      <c r="V37" s="22">
        <v>43404</v>
      </c>
    </row>
    <row r="38" spans="2:22" s="28" customFormat="1" x14ac:dyDescent="0.35">
      <c r="B38" s="13">
        <v>37</v>
      </c>
      <c r="C38" s="29" t="s">
        <v>54</v>
      </c>
      <c r="D38" s="29" t="s">
        <v>35</v>
      </c>
      <c r="E38" s="14" t="s">
        <v>18</v>
      </c>
      <c r="F38" s="19" t="s">
        <v>19</v>
      </c>
      <c r="G38" s="20">
        <v>250000</v>
      </c>
      <c r="H38" s="20">
        <v>250000</v>
      </c>
      <c r="I38" s="31">
        <v>364</v>
      </c>
      <c r="J38" s="31">
        <f>I38*7</f>
        <v>2548</v>
      </c>
      <c r="K38" s="21">
        <v>0.19</v>
      </c>
      <c r="L38" s="18">
        <f t="shared" si="3"/>
        <v>43040</v>
      </c>
      <c r="M38" s="22">
        <v>43040</v>
      </c>
      <c r="N38" s="23">
        <v>45588</v>
      </c>
      <c r="O38" s="32">
        <f>P38/J38</f>
        <v>130.49450549450549</v>
      </c>
      <c r="P38" s="32">
        <f>H38*K38*J38/I38</f>
        <v>332500</v>
      </c>
      <c r="Q38" s="33">
        <f>H38</f>
        <v>250000</v>
      </c>
      <c r="R38" s="33">
        <v>0</v>
      </c>
      <c r="S38" s="33">
        <v>0</v>
      </c>
      <c r="T38" s="33">
        <f t="shared" si="4"/>
        <v>2548</v>
      </c>
      <c r="U38" s="33">
        <v>7960.1648351648346</v>
      </c>
      <c r="V38" s="23">
        <v>43404</v>
      </c>
    </row>
    <row r="39" spans="2:22" s="28" customFormat="1" x14ac:dyDescent="0.35">
      <c r="B39" s="13">
        <v>38</v>
      </c>
      <c r="C39" s="29" t="s">
        <v>54</v>
      </c>
      <c r="D39" s="29" t="s">
        <v>20</v>
      </c>
      <c r="E39" s="14" t="s">
        <v>18</v>
      </c>
      <c r="F39" s="36" t="s">
        <v>19</v>
      </c>
      <c r="G39" s="15">
        <v>265756</v>
      </c>
      <c r="H39" s="15">
        <v>265756</v>
      </c>
      <c r="I39" s="31">
        <v>364</v>
      </c>
      <c r="J39" s="31">
        <f>I39*5</f>
        <v>1820</v>
      </c>
      <c r="K39" s="16">
        <v>0.17599999999999999</v>
      </c>
      <c r="L39" s="18">
        <f t="shared" si="3"/>
        <v>43073</v>
      </c>
      <c r="M39" s="27">
        <v>43371</v>
      </c>
      <c r="N39" s="17">
        <v>44893</v>
      </c>
      <c r="O39" s="32">
        <f t="shared" si="11"/>
        <v>128.49740659340657</v>
      </c>
      <c r="P39" s="32">
        <f t="shared" si="12"/>
        <v>233865.27999999997</v>
      </c>
      <c r="Q39" s="33">
        <f t="shared" si="13"/>
        <v>265756</v>
      </c>
      <c r="R39" s="33">
        <v>0</v>
      </c>
      <c r="S39" s="33">
        <v>0</v>
      </c>
      <c r="T39" s="33">
        <f t="shared" si="4"/>
        <v>1820</v>
      </c>
      <c r="U39" s="38">
        <v>3597.9273846153842</v>
      </c>
      <c r="V39" s="17">
        <v>43437</v>
      </c>
    </row>
    <row r="40" spans="2:22" s="28" customFormat="1" x14ac:dyDescent="0.35">
      <c r="B40" s="13">
        <v>39</v>
      </c>
      <c r="C40" s="29" t="s">
        <v>54</v>
      </c>
      <c r="D40" s="29" t="s">
        <v>22</v>
      </c>
      <c r="E40" s="14" t="s">
        <v>18</v>
      </c>
      <c r="F40" s="36" t="s">
        <v>19</v>
      </c>
      <c r="G40" s="15">
        <v>330500</v>
      </c>
      <c r="H40" s="15">
        <v>330500</v>
      </c>
      <c r="I40" s="31">
        <v>364</v>
      </c>
      <c r="J40" s="31">
        <f>I40*2</f>
        <v>728</v>
      </c>
      <c r="K40" s="21">
        <v>0.17</v>
      </c>
      <c r="L40" s="18">
        <f t="shared" si="3"/>
        <v>43017</v>
      </c>
      <c r="M40" s="22">
        <v>43017</v>
      </c>
      <c r="N40" s="22">
        <v>43745</v>
      </c>
      <c r="O40" s="32">
        <f t="shared" si="11"/>
        <v>154.35439560439562</v>
      </c>
      <c r="P40" s="32">
        <f t="shared" si="12"/>
        <v>112370.00000000001</v>
      </c>
      <c r="Q40" s="33">
        <f t="shared" si="13"/>
        <v>330500</v>
      </c>
      <c r="R40" s="33">
        <v>0</v>
      </c>
      <c r="S40" s="33">
        <v>0</v>
      </c>
      <c r="T40" s="33">
        <f t="shared" si="4"/>
        <v>728</v>
      </c>
      <c r="U40" s="38">
        <v>12965.769230769234</v>
      </c>
      <c r="V40" s="17">
        <v>43381</v>
      </c>
    </row>
    <row r="41" spans="2:22" s="28" customFormat="1" x14ac:dyDescent="0.35">
      <c r="B41" s="13">
        <v>40</v>
      </c>
      <c r="C41" s="29" t="s">
        <v>54</v>
      </c>
      <c r="D41" s="37" t="s">
        <v>24</v>
      </c>
      <c r="E41" s="14" t="s">
        <v>18</v>
      </c>
      <c r="F41" s="36" t="s">
        <v>19</v>
      </c>
      <c r="G41" s="15">
        <v>108900</v>
      </c>
      <c r="H41" s="15">
        <v>108900</v>
      </c>
      <c r="I41" s="31">
        <v>364</v>
      </c>
      <c r="J41" s="31">
        <f>I41*3</f>
        <v>1092</v>
      </c>
      <c r="K41" s="21">
        <v>0.19500000000000001</v>
      </c>
      <c r="L41" s="18">
        <f t="shared" si="3"/>
        <v>43399</v>
      </c>
      <c r="M41" s="22">
        <v>43395</v>
      </c>
      <c r="N41" s="22">
        <v>44491</v>
      </c>
      <c r="O41" s="32">
        <f t="shared" si="11"/>
        <v>58.339285714285715</v>
      </c>
      <c r="P41" s="32">
        <f t="shared" si="12"/>
        <v>63706.5</v>
      </c>
      <c r="Q41" s="33">
        <f t="shared" si="13"/>
        <v>108900</v>
      </c>
      <c r="R41" s="33">
        <v>0</v>
      </c>
      <c r="S41" s="33">
        <v>0</v>
      </c>
      <c r="T41" s="33">
        <f t="shared" si="4"/>
        <v>1092</v>
      </c>
      <c r="U41" s="38">
        <v>4083.7500000000009</v>
      </c>
      <c r="V41" s="17">
        <v>43395</v>
      </c>
    </row>
    <row r="42" spans="2:22" s="28" customFormat="1" x14ac:dyDescent="0.35">
      <c r="B42" s="13">
        <v>41</v>
      </c>
      <c r="C42" s="29" t="s">
        <v>54</v>
      </c>
      <c r="D42" s="29" t="s">
        <v>22</v>
      </c>
      <c r="E42" s="14" t="s">
        <v>18</v>
      </c>
      <c r="F42" s="36" t="s">
        <v>19</v>
      </c>
      <c r="G42" s="15">
        <v>250000</v>
      </c>
      <c r="H42" s="15">
        <v>250000</v>
      </c>
      <c r="I42" s="31">
        <v>364</v>
      </c>
      <c r="J42" s="31">
        <f>I42*2</f>
        <v>728</v>
      </c>
      <c r="K42" s="21">
        <v>0.19500000000000001</v>
      </c>
      <c r="L42" s="18">
        <f t="shared" si="3"/>
        <v>43381</v>
      </c>
      <c r="M42" s="22">
        <v>43381</v>
      </c>
      <c r="N42" s="22">
        <v>44109</v>
      </c>
      <c r="O42" s="32">
        <f t="shared" si="11"/>
        <v>133.92857142857142</v>
      </c>
      <c r="P42" s="32">
        <f t="shared" si="12"/>
        <v>97500</v>
      </c>
      <c r="Q42" s="33">
        <f t="shared" si="13"/>
        <v>250000</v>
      </c>
      <c r="R42" s="33">
        <v>0</v>
      </c>
      <c r="S42" s="33">
        <v>0</v>
      </c>
      <c r="T42" s="33">
        <f t="shared" si="4"/>
        <v>728</v>
      </c>
      <c r="U42" s="38">
        <v>11250.000000000002</v>
      </c>
      <c r="V42" s="17">
        <v>43381</v>
      </c>
    </row>
    <row r="43" spans="2:22" s="28" customFormat="1" x14ac:dyDescent="0.35">
      <c r="B43" s="13">
        <v>42</v>
      </c>
      <c r="C43" s="29" t="s">
        <v>54</v>
      </c>
      <c r="D43" s="29" t="s">
        <v>22</v>
      </c>
      <c r="E43" s="14" t="s">
        <v>18</v>
      </c>
      <c r="F43" s="36" t="s">
        <v>19</v>
      </c>
      <c r="G43" s="39">
        <v>120000</v>
      </c>
      <c r="H43" s="39">
        <v>120000</v>
      </c>
      <c r="I43" s="31">
        <v>364</v>
      </c>
      <c r="J43" s="31">
        <f>I43*2</f>
        <v>728</v>
      </c>
      <c r="K43" s="40">
        <v>0.19500000000000001</v>
      </c>
      <c r="L43" s="18">
        <f t="shared" si="3"/>
        <v>43418</v>
      </c>
      <c r="M43" s="41">
        <v>43416</v>
      </c>
      <c r="N43" s="41">
        <v>44146</v>
      </c>
      <c r="O43" s="32">
        <f t="shared" si="11"/>
        <v>64.285714285714292</v>
      </c>
      <c r="P43" s="32">
        <f t="shared" si="12"/>
        <v>46800</v>
      </c>
      <c r="Q43" s="33">
        <f t="shared" si="13"/>
        <v>120000</v>
      </c>
      <c r="R43" s="28">
        <v>0</v>
      </c>
      <c r="S43" s="33">
        <v>0</v>
      </c>
      <c r="T43" s="33">
        <f t="shared" si="4"/>
        <v>728</v>
      </c>
      <c r="U43" s="30">
        <v>3150</v>
      </c>
      <c r="V43" s="41">
        <v>43416</v>
      </c>
    </row>
    <row r="44" spans="2:22" s="28" customFormat="1" x14ac:dyDescent="0.35">
      <c r="B44" s="13">
        <v>43</v>
      </c>
      <c r="C44" s="29" t="s">
        <v>54</v>
      </c>
      <c r="D44" s="29" t="s">
        <v>22</v>
      </c>
      <c r="E44" s="14" t="s">
        <v>18</v>
      </c>
      <c r="F44" s="36" t="s">
        <v>19</v>
      </c>
      <c r="G44" s="20">
        <v>151000</v>
      </c>
      <c r="H44" s="20">
        <v>151000</v>
      </c>
      <c r="I44" s="31">
        <v>364</v>
      </c>
      <c r="J44" s="31">
        <f>I44*2</f>
        <v>728</v>
      </c>
      <c r="K44" s="21">
        <v>0.1724</v>
      </c>
      <c r="L44" s="18">
        <f t="shared" si="3"/>
        <v>43052</v>
      </c>
      <c r="M44" s="22">
        <v>43052</v>
      </c>
      <c r="N44" s="22">
        <v>43780</v>
      </c>
      <c r="O44" s="32">
        <f t="shared" si="11"/>
        <v>71.517582417582418</v>
      </c>
      <c r="P44" s="32">
        <f t="shared" si="12"/>
        <v>52064.799999999996</v>
      </c>
      <c r="Q44" s="33">
        <f t="shared" si="13"/>
        <v>151000</v>
      </c>
      <c r="R44" s="28">
        <v>0</v>
      </c>
      <c r="S44" s="33">
        <v>0</v>
      </c>
      <c r="T44" s="33">
        <f t="shared" si="4"/>
        <v>728</v>
      </c>
      <c r="U44" s="30">
        <v>3504.3615384615382</v>
      </c>
      <c r="V44" s="22">
        <v>43416</v>
      </c>
    </row>
    <row r="45" spans="2:22" s="28" customFormat="1" x14ac:dyDescent="0.35">
      <c r="B45" s="13">
        <v>44</v>
      </c>
      <c r="C45" s="29" t="s">
        <v>54</v>
      </c>
      <c r="D45" s="29" t="s">
        <v>23</v>
      </c>
      <c r="E45" s="14" t="s">
        <v>18</v>
      </c>
      <c r="F45" s="36" t="s">
        <v>19</v>
      </c>
      <c r="G45" s="20">
        <v>51976.94</v>
      </c>
      <c r="H45" s="20">
        <v>51976.94</v>
      </c>
      <c r="I45" s="31">
        <v>364</v>
      </c>
      <c r="J45" s="31">
        <v>182</v>
      </c>
      <c r="K45" s="21">
        <v>0.17499999999999999</v>
      </c>
      <c r="L45" s="18">
        <f t="shared" si="3"/>
        <v>43419</v>
      </c>
      <c r="M45" s="22">
        <v>43419</v>
      </c>
      <c r="N45" s="22">
        <v>43601</v>
      </c>
      <c r="O45" s="32">
        <f t="shared" si="11"/>
        <v>24.988913461538463</v>
      </c>
      <c r="P45" s="32">
        <f t="shared" si="12"/>
        <v>4547.98225</v>
      </c>
      <c r="Q45" s="33">
        <f t="shared" si="13"/>
        <v>51976.94</v>
      </c>
      <c r="R45" s="28">
        <v>0</v>
      </c>
      <c r="S45" s="33">
        <v>0</v>
      </c>
      <c r="T45" s="33">
        <f t="shared" si="4"/>
        <v>182</v>
      </c>
      <c r="U45" s="30">
        <v>1074.5232788461537</v>
      </c>
      <c r="V45" s="22">
        <v>43422</v>
      </c>
    </row>
    <row r="46" spans="2:22" s="28" customFormat="1" x14ac:dyDescent="0.35">
      <c r="B46" s="13">
        <v>45</v>
      </c>
      <c r="C46" s="29" t="s">
        <v>54</v>
      </c>
      <c r="D46" s="29" t="s">
        <v>23</v>
      </c>
      <c r="E46" s="14" t="s">
        <v>18</v>
      </c>
      <c r="F46" s="36" t="s">
        <v>19</v>
      </c>
      <c r="G46" s="20">
        <v>150000</v>
      </c>
      <c r="H46" s="20">
        <v>150000</v>
      </c>
      <c r="I46" s="31">
        <v>364</v>
      </c>
      <c r="J46" s="31">
        <v>182</v>
      </c>
      <c r="K46" s="21">
        <v>0.1918</v>
      </c>
      <c r="L46" s="18">
        <f t="shared" si="3"/>
        <v>43426</v>
      </c>
      <c r="M46" s="22">
        <v>43426</v>
      </c>
      <c r="N46" s="22">
        <v>43608</v>
      </c>
      <c r="O46" s="32">
        <f t="shared" si="11"/>
        <v>79.038461538461533</v>
      </c>
      <c r="P46" s="32">
        <f t="shared" si="12"/>
        <v>14385</v>
      </c>
      <c r="Q46" s="33">
        <f t="shared" si="13"/>
        <v>150000</v>
      </c>
      <c r="R46" s="28">
        <v>0</v>
      </c>
      <c r="S46" s="33">
        <v>0</v>
      </c>
      <c r="T46" s="33">
        <f t="shared" si="4"/>
        <v>182</v>
      </c>
      <c r="U46" s="30">
        <v>3082.5</v>
      </c>
      <c r="V46" s="22">
        <v>43426</v>
      </c>
    </row>
    <row r="47" spans="2:22" s="28" customFormat="1" x14ac:dyDescent="0.35">
      <c r="B47" s="13">
        <v>46</v>
      </c>
      <c r="C47" s="29" t="s">
        <v>54</v>
      </c>
      <c r="D47" s="29" t="s">
        <v>20</v>
      </c>
      <c r="E47" s="14" t="s">
        <v>18</v>
      </c>
      <c r="F47" s="36" t="s">
        <v>19</v>
      </c>
      <c r="G47" s="15">
        <v>395079</v>
      </c>
      <c r="H47" s="15">
        <v>395079</v>
      </c>
      <c r="I47" s="31">
        <v>364</v>
      </c>
      <c r="J47" s="31">
        <f t="shared" ref="J47" si="14">I47*5</f>
        <v>1820</v>
      </c>
      <c r="K47" s="16">
        <v>0.1825</v>
      </c>
      <c r="L47" s="18">
        <f t="shared" si="3"/>
        <v>42947</v>
      </c>
      <c r="M47" s="27">
        <v>43440</v>
      </c>
      <c r="N47" s="17">
        <v>44767</v>
      </c>
      <c r="O47" s="32">
        <f t="shared" si="11"/>
        <v>198.08219093406592</v>
      </c>
      <c r="P47" s="32">
        <f t="shared" si="12"/>
        <v>360509.58749999997</v>
      </c>
      <c r="Q47" s="33">
        <f t="shared" si="13"/>
        <v>395079</v>
      </c>
      <c r="R47" s="28">
        <v>0</v>
      </c>
      <c r="S47" s="33">
        <v>0</v>
      </c>
      <c r="T47" s="33">
        <f t="shared" si="4"/>
        <v>1820</v>
      </c>
      <c r="U47" s="30">
        <v>30504.657403846151</v>
      </c>
      <c r="V47" s="17">
        <v>43311</v>
      </c>
    </row>
    <row r="48" spans="2:22" s="28" customFormat="1" x14ac:dyDescent="0.35">
      <c r="B48" s="13">
        <v>47</v>
      </c>
      <c r="C48" s="29" t="s">
        <v>54</v>
      </c>
      <c r="D48" s="29" t="s">
        <v>21</v>
      </c>
      <c r="E48" s="14" t="s">
        <v>18</v>
      </c>
      <c r="F48" s="36" t="s">
        <v>19</v>
      </c>
      <c r="G48" s="15">
        <v>768050</v>
      </c>
      <c r="H48" s="15">
        <v>768050</v>
      </c>
      <c r="I48" s="31">
        <v>364</v>
      </c>
      <c r="J48" s="31">
        <f>I48*2</f>
        <v>728</v>
      </c>
      <c r="K48" s="16">
        <v>0.1825</v>
      </c>
      <c r="L48" s="18">
        <f t="shared" si="3"/>
        <v>43367</v>
      </c>
      <c r="M48" s="27">
        <v>43465</v>
      </c>
      <c r="N48" s="17">
        <v>44095</v>
      </c>
      <c r="O48" s="32">
        <f t="shared" si="11"/>
        <v>385.08001373626371</v>
      </c>
      <c r="P48" s="32">
        <f t="shared" si="12"/>
        <v>280338.25</v>
      </c>
      <c r="Q48" s="33">
        <f t="shared" si="13"/>
        <v>768050</v>
      </c>
      <c r="R48" s="28">
        <v>0</v>
      </c>
      <c r="S48" s="33">
        <v>0</v>
      </c>
      <c r="T48" s="33">
        <f t="shared" si="4"/>
        <v>728</v>
      </c>
      <c r="U48" s="30">
        <v>37737.841346153844</v>
      </c>
      <c r="V48" s="17">
        <v>43367</v>
      </c>
    </row>
    <row r="49" spans="1:22" s="52" customFormat="1" x14ac:dyDescent="0.35">
      <c r="B49" s="13">
        <v>48</v>
      </c>
      <c r="C49" s="29" t="s">
        <v>54</v>
      </c>
      <c r="D49" s="53" t="s">
        <v>36</v>
      </c>
      <c r="E49" s="54" t="s">
        <v>45</v>
      </c>
      <c r="F49" s="55" t="s">
        <v>19</v>
      </c>
      <c r="G49" s="56">
        <v>129000</v>
      </c>
      <c r="H49" s="56">
        <v>129000</v>
      </c>
      <c r="I49" s="57">
        <v>364</v>
      </c>
      <c r="J49" s="57">
        <f>I49*5</f>
        <v>1820</v>
      </c>
      <c r="K49" s="58">
        <v>0.19869999999999999</v>
      </c>
      <c r="L49" s="59">
        <f t="shared" si="3"/>
        <v>42927</v>
      </c>
      <c r="M49" s="62">
        <v>42927</v>
      </c>
      <c r="N49" s="63">
        <v>44747</v>
      </c>
      <c r="O49" s="32">
        <f t="shared" si="11"/>
        <v>70.418406593406587</v>
      </c>
      <c r="P49" s="32">
        <f t="shared" si="12"/>
        <v>128161.5</v>
      </c>
      <c r="Q49" s="33">
        <f t="shared" si="13"/>
        <v>129000</v>
      </c>
      <c r="R49" s="28">
        <v>0</v>
      </c>
      <c r="S49" s="33">
        <v>0</v>
      </c>
      <c r="T49" s="60">
        <f t="shared" si="4"/>
        <v>1820</v>
      </c>
      <c r="U49" s="61">
        <v>12252.802747252746</v>
      </c>
      <c r="V49" s="62">
        <v>43291</v>
      </c>
    </row>
    <row r="50" spans="1:22" s="52" customFormat="1" x14ac:dyDescent="0.35">
      <c r="B50" s="13">
        <v>49</v>
      </c>
      <c r="C50" s="29" t="s">
        <v>54</v>
      </c>
      <c r="D50" s="53" t="s">
        <v>37</v>
      </c>
      <c r="E50" s="54" t="s">
        <v>41</v>
      </c>
      <c r="F50" s="55" t="s">
        <v>19</v>
      </c>
      <c r="G50" s="56">
        <v>23652</v>
      </c>
      <c r="H50" s="56">
        <v>23652</v>
      </c>
      <c r="I50" s="57">
        <v>364</v>
      </c>
      <c r="J50" s="57">
        <f>I50*3</f>
        <v>1092</v>
      </c>
      <c r="K50" s="58">
        <v>0.19500000000000001</v>
      </c>
      <c r="L50" s="59">
        <f t="shared" si="3"/>
        <v>42970</v>
      </c>
      <c r="M50" s="62">
        <v>42986</v>
      </c>
      <c r="N50" s="63">
        <v>44062</v>
      </c>
      <c r="O50" s="32">
        <f t="shared" si="11"/>
        <v>12.670714285714288</v>
      </c>
      <c r="P50" s="32">
        <f t="shared" si="12"/>
        <v>13836.420000000002</v>
      </c>
      <c r="Q50" s="33">
        <f t="shared" si="13"/>
        <v>23652</v>
      </c>
      <c r="R50" s="28">
        <v>0</v>
      </c>
      <c r="S50" s="33">
        <v>0</v>
      </c>
      <c r="T50" s="60">
        <f t="shared" si="4"/>
        <v>1092</v>
      </c>
      <c r="U50" s="61">
        <v>1659.8635714285715</v>
      </c>
      <c r="V50" s="62">
        <v>43334</v>
      </c>
    </row>
    <row r="51" spans="1:22" s="52" customFormat="1" x14ac:dyDescent="0.35">
      <c r="B51" s="13">
        <v>50</v>
      </c>
      <c r="C51" s="29" t="s">
        <v>54</v>
      </c>
      <c r="D51" s="53" t="s">
        <v>36</v>
      </c>
      <c r="E51" s="54" t="s">
        <v>42</v>
      </c>
      <c r="F51" s="55" t="s">
        <v>19</v>
      </c>
      <c r="G51" s="56">
        <v>300000</v>
      </c>
      <c r="H51" s="56">
        <v>300000</v>
      </c>
      <c r="I51" s="57">
        <v>364</v>
      </c>
      <c r="J51" s="57">
        <f>I51*5</f>
        <v>1820</v>
      </c>
      <c r="K51" s="58">
        <v>0.19</v>
      </c>
      <c r="L51" s="59">
        <f t="shared" si="3"/>
        <v>43044</v>
      </c>
      <c r="M51" s="62">
        <v>43038</v>
      </c>
      <c r="N51" s="63">
        <v>44864</v>
      </c>
      <c r="O51" s="32">
        <f t="shared" si="11"/>
        <v>156.5934065934066</v>
      </c>
      <c r="P51" s="32">
        <f t="shared" si="12"/>
        <v>285000</v>
      </c>
      <c r="Q51" s="33">
        <f t="shared" si="13"/>
        <v>300000</v>
      </c>
      <c r="R51" s="28">
        <v>0</v>
      </c>
      <c r="S51" s="33">
        <v>0</v>
      </c>
      <c r="T51" s="60">
        <f t="shared" si="4"/>
        <v>1820</v>
      </c>
      <c r="U51" s="61">
        <v>9865.3846153846152</v>
      </c>
      <c r="V51" s="62">
        <v>43402</v>
      </c>
    </row>
    <row r="52" spans="1:22" s="52" customFormat="1" x14ac:dyDescent="0.35">
      <c r="B52" s="13">
        <v>51</v>
      </c>
      <c r="C52" s="29" t="s">
        <v>54</v>
      </c>
      <c r="D52" s="53" t="s">
        <v>38</v>
      </c>
      <c r="E52" s="54" t="s">
        <v>18</v>
      </c>
      <c r="F52" s="55" t="s">
        <v>19</v>
      </c>
      <c r="G52" s="64">
        <v>200000</v>
      </c>
      <c r="H52" s="64">
        <v>200000</v>
      </c>
      <c r="I52" s="57">
        <v>364</v>
      </c>
      <c r="J52" s="57">
        <f>I52*3</f>
        <v>1092</v>
      </c>
      <c r="K52" s="65">
        <v>0.1419</v>
      </c>
      <c r="L52" s="59">
        <f t="shared" si="3"/>
        <v>43407</v>
      </c>
      <c r="M52" s="66">
        <v>43403</v>
      </c>
      <c r="N52" s="66">
        <v>44499</v>
      </c>
      <c r="O52" s="32">
        <f t="shared" si="11"/>
        <v>77.967032967032964</v>
      </c>
      <c r="P52" s="32">
        <f t="shared" si="12"/>
        <v>85140</v>
      </c>
      <c r="Q52" s="33">
        <f t="shared" si="13"/>
        <v>200000</v>
      </c>
      <c r="R52" s="28">
        <v>0</v>
      </c>
      <c r="S52" s="33">
        <v>0</v>
      </c>
      <c r="T52" s="60">
        <f t="shared" si="4"/>
        <v>1092</v>
      </c>
      <c r="U52" s="61">
        <v>6783.1318681318689</v>
      </c>
      <c r="V52" s="67">
        <v>43378</v>
      </c>
    </row>
    <row r="53" spans="1:22" s="52" customFormat="1" x14ac:dyDescent="0.35">
      <c r="B53" s="13">
        <v>52</v>
      </c>
      <c r="C53" s="29" t="s">
        <v>54</v>
      </c>
      <c r="D53" s="53" t="s">
        <v>36</v>
      </c>
      <c r="E53" s="54" t="s">
        <v>44</v>
      </c>
      <c r="F53" s="55" t="s">
        <v>19</v>
      </c>
      <c r="G53" s="64">
        <v>74830</v>
      </c>
      <c r="H53" s="64">
        <v>74830</v>
      </c>
      <c r="I53" s="57">
        <v>364</v>
      </c>
      <c r="J53" s="57">
        <f>I53*5</f>
        <v>1820</v>
      </c>
      <c r="K53" s="65">
        <v>0.21</v>
      </c>
      <c r="L53" s="59">
        <f t="shared" si="3"/>
        <v>43257</v>
      </c>
      <c r="M53" s="66">
        <v>43251</v>
      </c>
      <c r="N53" s="66">
        <v>45077</v>
      </c>
      <c r="O53" s="32">
        <f t="shared" si="11"/>
        <v>43.17115384615385</v>
      </c>
      <c r="P53" s="32">
        <f t="shared" si="12"/>
        <v>78571.5</v>
      </c>
      <c r="Q53" s="33">
        <f t="shared" si="13"/>
        <v>74830</v>
      </c>
      <c r="R53" s="28">
        <v>0</v>
      </c>
      <c r="S53" s="33">
        <v>0</v>
      </c>
      <c r="T53" s="60">
        <f t="shared" si="4"/>
        <v>1820</v>
      </c>
      <c r="U53" s="61">
        <v>1381.4769230769232</v>
      </c>
      <c r="V53" s="67">
        <v>43433</v>
      </c>
    </row>
    <row r="54" spans="1:22" s="4" customFormat="1" x14ac:dyDescent="0.35">
      <c r="B54" s="13">
        <v>53</v>
      </c>
      <c r="C54" s="29" t="s">
        <v>55</v>
      </c>
      <c r="D54" s="73" t="s">
        <v>39</v>
      </c>
      <c r="E54" s="4" t="s">
        <v>43</v>
      </c>
      <c r="F54" s="11" t="s">
        <v>19</v>
      </c>
      <c r="G54" s="42">
        <v>100835</v>
      </c>
      <c r="H54" s="42">
        <v>100835</v>
      </c>
      <c r="I54" s="7">
        <v>365</v>
      </c>
      <c r="J54" s="6">
        <v>365</v>
      </c>
      <c r="K54" s="45">
        <v>0.17</v>
      </c>
      <c r="L54" s="47">
        <v>43110</v>
      </c>
      <c r="M54" s="47">
        <v>43110</v>
      </c>
      <c r="N54" s="48">
        <v>43475</v>
      </c>
      <c r="O54" s="32">
        <f t="shared" si="11"/>
        <v>46.964246575342464</v>
      </c>
      <c r="P54" s="32">
        <f t="shared" si="12"/>
        <v>17141.95</v>
      </c>
      <c r="Q54" s="33">
        <f t="shared" si="13"/>
        <v>100835</v>
      </c>
      <c r="R54" s="28">
        <v>0</v>
      </c>
      <c r="S54" s="33">
        <v>0</v>
      </c>
      <c r="U54" s="12">
        <v>16672.307534246578</v>
      </c>
    </row>
    <row r="55" spans="1:22" s="4" customFormat="1" x14ac:dyDescent="0.35">
      <c r="B55" s="13">
        <v>54</v>
      </c>
      <c r="C55" s="29" t="s">
        <v>55</v>
      </c>
      <c r="D55" s="73" t="s">
        <v>39</v>
      </c>
      <c r="E55" s="4" t="s">
        <v>47</v>
      </c>
      <c r="F55" s="11" t="s">
        <v>19</v>
      </c>
      <c r="G55" s="42">
        <v>199480</v>
      </c>
      <c r="H55" s="42">
        <v>199480</v>
      </c>
      <c r="I55" s="7">
        <v>365</v>
      </c>
      <c r="J55" s="6">
        <v>365</v>
      </c>
      <c r="K55" s="45">
        <v>0.17</v>
      </c>
      <c r="L55" s="47">
        <v>43133</v>
      </c>
      <c r="M55" s="47">
        <v>43133</v>
      </c>
      <c r="N55" s="48">
        <v>43498</v>
      </c>
      <c r="O55" s="32">
        <f t="shared" si="11"/>
        <v>92.908493150684947</v>
      </c>
      <c r="P55" s="32">
        <f t="shared" si="12"/>
        <v>33911.600000000006</v>
      </c>
      <c r="Q55" s="33">
        <f t="shared" si="13"/>
        <v>199480</v>
      </c>
      <c r="R55" s="28">
        <v>0</v>
      </c>
      <c r="S55" s="33">
        <v>0</v>
      </c>
      <c r="U55" s="12">
        <v>30845.619726027398</v>
      </c>
    </row>
    <row r="56" spans="1:22" s="4" customFormat="1" x14ac:dyDescent="0.35">
      <c r="B56" s="13">
        <v>55</v>
      </c>
      <c r="C56" s="29" t="s">
        <v>55</v>
      </c>
      <c r="D56" s="73" t="s">
        <v>39</v>
      </c>
      <c r="E56" s="4" t="s">
        <v>43</v>
      </c>
      <c r="F56" s="11" t="s">
        <v>19</v>
      </c>
      <c r="G56" s="42">
        <v>73824</v>
      </c>
      <c r="H56" s="42">
        <v>73824</v>
      </c>
      <c r="I56" s="7">
        <v>365</v>
      </c>
      <c r="J56" s="6">
        <v>365</v>
      </c>
      <c r="K56" s="45">
        <v>0.17</v>
      </c>
      <c r="L56" s="47">
        <v>43147</v>
      </c>
      <c r="M56" s="47">
        <v>43147</v>
      </c>
      <c r="N56" s="48">
        <v>43512</v>
      </c>
      <c r="O56" s="32">
        <f t="shared" si="11"/>
        <v>34.38378082191781</v>
      </c>
      <c r="P56" s="32">
        <f t="shared" si="12"/>
        <v>12550.08</v>
      </c>
      <c r="Q56" s="33">
        <f t="shared" si="13"/>
        <v>73824</v>
      </c>
      <c r="R56" s="28">
        <v>0</v>
      </c>
      <c r="S56" s="33">
        <v>0</v>
      </c>
      <c r="U56" s="12">
        <v>10934.042301369864</v>
      </c>
    </row>
    <row r="57" spans="1:22" s="1" customFormat="1" x14ac:dyDescent="0.35">
      <c r="A57" s="4"/>
      <c r="B57" s="13">
        <v>56</v>
      </c>
      <c r="C57" s="29" t="s">
        <v>55</v>
      </c>
      <c r="D57" s="73" t="s">
        <v>39</v>
      </c>
      <c r="E57" s="4" t="s">
        <v>53</v>
      </c>
      <c r="F57" s="11" t="s">
        <v>19</v>
      </c>
      <c r="G57" s="42">
        <v>232000</v>
      </c>
      <c r="H57" s="42">
        <v>232000</v>
      </c>
      <c r="I57" s="7">
        <v>365</v>
      </c>
      <c r="J57" s="6">
        <v>365</v>
      </c>
      <c r="K57" s="45">
        <v>0.19</v>
      </c>
      <c r="L57" s="47">
        <v>43440</v>
      </c>
      <c r="M57" s="47">
        <v>43440</v>
      </c>
      <c r="N57" s="49">
        <v>43805</v>
      </c>
      <c r="O57" s="32">
        <f t="shared" si="11"/>
        <v>120.76712328767124</v>
      </c>
      <c r="P57" s="32">
        <f t="shared" si="12"/>
        <v>44080</v>
      </c>
      <c r="Q57" s="33">
        <f t="shared" si="13"/>
        <v>232000</v>
      </c>
      <c r="R57" s="28">
        <v>0</v>
      </c>
      <c r="S57" s="33">
        <v>0</v>
      </c>
      <c r="U57" s="10"/>
    </row>
    <row r="58" spans="1:22" s="1" customFormat="1" x14ac:dyDescent="0.35">
      <c r="A58" s="4"/>
      <c r="B58" s="13">
        <v>57</v>
      </c>
      <c r="C58" s="29" t="s">
        <v>55</v>
      </c>
      <c r="D58" s="73" t="s">
        <v>24</v>
      </c>
      <c r="E58" s="4" t="s">
        <v>48</v>
      </c>
      <c r="F58" s="11" t="s">
        <v>19</v>
      </c>
      <c r="G58" s="42">
        <v>100000</v>
      </c>
      <c r="H58" s="42">
        <v>100000</v>
      </c>
      <c r="I58" s="7">
        <v>365</v>
      </c>
      <c r="J58" s="6">
        <v>182</v>
      </c>
      <c r="K58" s="45">
        <v>0.15</v>
      </c>
      <c r="L58" s="47">
        <v>43304</v>
      </c>
      <c r="M58" s="47">
        <v>43304</v>
      </c>
      <c r="N58" s="48">
        <v>43486</v>
      </c>
      <c r="O58" s="32">
        <f t="shared" si="11"/>
        <v>41.095890410958901</v>
      </c>
      <c r="P58" s="32">
        <f t="shared" si="12"/>
        <v>7479.4520547945203</v>
      </c>
      <c r="Q58" s="33">
        <f t="shared" si="13"/>
        <v>100000</v>
      </c>
      <c r="R58" s="28">
        <v>0</v>
      </c>
      <c r="S58" s="33">
        <v>0</v>
      </c>
      <c r="U58" s="10">
        <v>6616.4383561643835</v>
      </c>
    </row>
    <row r="59" spans="1:22" s="1" customFormat="1" x14ac:dyDescent="0.35">
      <c r="A59" s="4"/>
      <c r="B59" s="13">
        <v>58</v>
      </c>
      <c r="C59" s="29" t="s">
        <v>55</v>
      </c>
      <c r="D59" s="73" t="s">
        <v>24</v>
      </c>
      <c r="E59" s="4" t="s">
        <v>52</v>
      </c>
      <c r="F59" s="11" t="s">
        <v>19</v>
      </c>
      <c r="G59" s="43">
        <v>400000</v>
      </c>
      <c r="H59" s="43">
        <v>400000</v>
      </c>
      <c r="I59" s="7">
        <v>365</v>
      </c>
      <c r="J59" s="6">
        <v>182</v>
      </c>
      <c r="K59" s="46">
        <v>0.16500000000000001</v>
      </c>
      <c r="L59" s="47">
        <v>43350</v>
      </c>
      <c r="M59" s="47">
        <v>43350</v>
      </c>
      <c r="N59" s="50">
        <v>43532</v>
      </c>
      <c r="O59" s="32">
        <f t="shared" si="11"/>
        <v>180.82191780821918</v>
      </c>
      <c r="P59" s="32">
        <f t="shared" si="12"/>
        <v>32909.589041095889</v>
      </c>
      <c r="Q59" s="33">
        <f t="shared" si="13"/>
        <v>400000</v>
      </c>
      <c r="R59" s="28">
        <v>0</v>
      </c>
      <c r="S59" s="33">
        <v>0</v>
      </c>
      <c r="U59" s="10">
        <v>20794.520547945205</v>
      </c>
    </row>
    <row r="60" spans="1:22" s="1" customFormat="1" x14ac:dyDescent="0.35">
      <c r="A60" s="4"/>
      <c r="B60" s="13">
        <v>59</v>
      </c>
      <c r="C60" s="29" t="s">
        <v>55</v>
      </c>
      <c r="D60" s="73" t="s">
        <v>24</v>
      </c>
      <c r="E60" s="4" t="s">
        <v>46</v>
      </c>
      <c r="F60" s="11" t="s">
        <v>19</v>
      </c>
      <c r="G60" s="43">
        <v>105000</v>
      </c>
      <c r="H60" s="43">
        <v>105000</v>
      </c>
      <c r="I60" s="7">
        <v>365</v>
      </c>
      <c r="J60" s="6">
        <v>182</v>
      </c>
      <c r="K60" s="46">
        <v>0.18</v>
      </c>
      <c r="L60" s="47">
        <v>43360</v>
      </c>
      <c r="M60" s="47">
        <v>43360</v>
      </c>
      <c r="N60" s="50">
        <v>43542</v>
      </c>
      <c r="O60" s="32">
        <f t="shared" si="11"/>
        <v>51.780821917808218</v>
      </c>
      <c r="P60" s="32">
        <f t="shared" si="12"/>
        <v>9424.1095890410961</v>
      </c>
      <c r="Q60" s="33">
        <f t="shared" si="13"/>
        <v>105000</v>
      </c>
      <c r="R60" s="28">
        <v>0</v>
      </c>
      <c r="S60" s="33">
        <v>0</v>
      </c>
      <c r="U60" s="10">
        <v>5436.9863013698623</v>
      </c>
    </row>
    <row r="61" spans="1:22" s="1" customFormat="1" x14ac:dyDescent="0.35">
      <c r="A61" s="4"/>
      <c r="B61" s="13">
        <v>60</v>
      </c>
      <c r="C61" s="29" t="s">
        <v>55</v>
      </c>
      <c r="D61" s="73" t="s">
        <v>24</v>
      </c>
      <c r="E61" s="4" t="s">
        <v>46</v>
      </c>
      <c r="F61" s="11" t="s">
        <v>19</v>
      </c>
      <c r="G61" s="43">
        <v>280856.95</v>
      </c>
      <c r="H61" s="43">
        <v>280856.95</v>
      </c>
      <c r="I61" s="7">
        <v>365</v>
      </c>
      <c r="J61" s="6">
        <v>182</v>
      </c>
      <c r="K61" s="46">
        <v>0.18</v>
      </c>
      <c r="L61" s="47">
        <v>43354</v>
      </c>
      <c r="M61" s="47">
        <v>43354</v>
      </c>
      <c r="N61" s="50">
        <v>43536</v>
      </c>
      <c r="O61" s="32">
        <f t="shared" si="11"/>
        <v>138.50479726027399</v>
      </c>
      <c r="P61" s="32">
        <f t="shared" si="12"/>
        <v>25207.873101369863</v>
      </c>
      <c r="Q61" s="33">
        <f t="shared" si="13"/>
        <v>280856.95</v>
      </c>
      <c r="R61" s="28">
        <v>0</v>
      </c>
      <c r="S61" s="33">
        <v>0</v>
      </c>
      <c r="U61" s="10">
        <v>15374.032495890411</v>
      </c>
    </row>
    <row r="62" spans="1:22" s="1" customFormat="1" x14ac:dyDescent="0.35">
      <c r="A62" s="4"/>
      <c r="B62" s="13">
        <v>61</v>
      </c>
      <c r="C62" s="29" t="s">
        <v>55</v>
      </c>
      <c r="D62" s="73" t="s">
        <v>24</v>
      </c>
      <c r="E62" s="4" t="s">
        <v>46</v>
      </c>
      <c r="F62" s="11" t="s">
        <v>19</v>
      </c>
      <c r="G62" s="44">
        <v>261009.15</v>
      </c>
      <c r="H62" s="44">
        <v>261009.15</v>
      </c>
      <c r="I62" s="7">
        <v>365</v>
      </c>
      <c r="J62" s="6">
        <v>182</v>
      </c>
      <c r="K62" s="46">
        <v>0.155</v>
      </c>
      <c r="L62" s="47">
        <v>43361</v>
      </c>
      <c r="M62" s="47">
        <v>43361</v>
      </c>
      <c r="N62" s="50">
        <v>43543</v>
      </c>
      <c r="O62" s="32">
        <f t="shared" si="11"/>
        <v>110.83950205479452</v>
      </c>
      <c r="P62" s="32">
        <f t="shared" si="12"/>
        <v>20172.789373972602</v>
      </c>
      <c r="Q62" s="33">
        <f t="shared" si="13"/>
        <v>261009.15</v>
      </c>
      <c r="R62" s="28">
        <v>0</v>
      </c>
      <c r="S62" s="33">
        <v>0</v>
      </c>
      <c r="U62" s="10">
        <v>11527.30821369863</v>
      </c>
    </row>
    <row r="63" spans="1:22" s="1" customFormat="1" x14ac:dyDescent="0.35">
      <c r="A63" s="4"/>
      <c r="B63" s="13">
        <v>62</v>
      </c>
      <c r="C63" s="29" t="s">
        <v>55</v>
      </c>
      <c r="D63" s="73" t="s">
        <v>40</v>
      </c>
      <c r="E63" s="4" t="s">
        <v>50</v>
      </c>
      <c r="F63" s="11" t="s">
        <v>19</v>
      </c>
      <c r="G63" s="43">
        <v>125525.07</v>
      </c>
      <c r="H63" s="43">
        <v>125525.07</v>
      </c>
      <c r="I63" s="7">
        <v>365</v>
      </c>
      <c r="J63" s="6">
        <v>91</v>
      </c>
      <c r="K63" s="46">
        <v>0.1525</v>
      </c>
      <c r="L63" s="47">
        <v>43381</v>
      </c>
      <c r="M63" s="47">
        <v>43381</v>
      </c>
      <c r="N63" s="50">
        <v>43472</v>
      </c>
      <c r="O63" s="32">
        <f t="shared" si="11"/>
        <v>52.445405958904111</v>
      </c>
      <c r="P63" s="32">
        <f t="shared" si="12"/>
        <v>4772.5319422602743</v>
      </c>
      <c r="Q63" s="33">
        <f t="shared" si="13"/>
        <v>125525.07</v>
      </c>
      <c r="R63" s="28">
        <v>0</v>
      </c>
      <c r="S63" s="33">
        <v>0</v>
      </c>
      <c r="U63" s="10">
        <v>4405.4141005479451</v>
      </c>
    </row>
    <row r="64" spans="1:22" x14ac:dyDescent="0.35">
      <c r="A64" s="4"/>
      <c r="B64" s="13">
        <v>63</v>
      </c>
      <c r="C64" s="29" t="s">
        <v>55</v>
      </c>
      <c r="D64" s="73" t="s">
        <v>24</v>
      </c>
      <c r="E64" s="4" t="s">
        <v>51</v>
      </c>
      <c r="F64" s="11" t="s">
        <v>19</v>
      </c>
      <c r="G64" s="43">
        <v>149760.95999999999</v>
      </c>
      <c r="H64" s="43">
        <v>149760.95999999999</v>
      </c>
      <c r="I64" s="7">
        <v>365</v>
      </c>
      <c r="J64" s="6">
        <v>182</v>
      </c>
      <c r="K64" s="46">
        <v>0.17499999999999999</v>
      </c>
      <c r="L64" s="47">
        <v>43393</v>
      </c>
      <c r="M64" s="47">
        <v>43393</v>
      </c>
      <c r="N64" s="50">
        <v>43575</v>
      </c>
      <c r="O64" s="32">
        <f t="shared" si="11"/>
        <v>71.80319999999999</v>
      </c>
      <c r="P64" s="32">
        <f t="shared" si="12"/>
        <v>13068.182399999998</v>
      </c>
      <c r="Q64" s="33">
        <f t="shared" si="13"/>
        <v>149760.95999999999</v>
      </c>
      <c r="R64" s="28">
        <v>0</v>
      </c>
      <c r="S64" s="33">
        <v>0</v>
      </c>
      <c r="U64" s="51">
        <v>5169.8303999999989</v>
      </c>
    </row>
    <row r="65" spans="1:21" x14ac:dyDescent="0.35">
      <c r="A65" s="4"/>
      <c r="B65" s="13">
        <v>64</v>
      </c>
      <c r="C65" s="29" t="s">
        <v>55</v>
      </c>
      <c r="D65" s="73" t="s">
        <v>40</v>
      </c>
      <c r="E65" s="4" t="s">
        <v>50</v>
      </c>
      <c r="F65" s="11" t="s">
        <v>19</v>
      </c>
      <c r="G65" s="43">
        <v>123502.29</v>
      </c>
      <c r="H65" s="43">
        <v>123502.29</v>
      </c>
      <c r="I65" s="7">
        <v>365</v>
      </c>
      <c r="J65" s="6">
        <v>91</v>
      </c>
      <c r="K65" s="46">
        <v>0.1525</v>
      </c>
      <c r="L65" s="47">
        <v>43426</v>
      </c>
      <c r="M65" s="47">
        <v>43426</v>
      </c>
      <c r="N65" s="50">
        <v>43517</v>
      </c>
      <c r="O65" s="32">
        <f t="shared" si="11"/>
        <v>51.600271849315064</v>
      </c>
      <c r="P65" s="32">
        <f t="shared" si="12"/>
        <v>4695.6247382876709</v>
      </c>
      <c r="Q65" s="33">
        <f t="shared" si="13"/>
        <v>123502.29</v>
      </c>
      <c r="R65" s="28">
        <v>0</v>
      </c>
      <c r="S65" s="33">
        <v>0</v>
      </c>
      <c r="U65" s="51">
        <v>2012.4106021232876</v>
      </c>
    </row>
    <row r="66" spans="1:21" x14ac:dyDescent="0.35">
      <c r="A66" s="4"/>
      <c r="B66" s="13">
        <v>65</v>
      </c>
      <c r="C66" s="29" t="s">
        <v>55</v>
      </c>
      <c r="D66" s="73" t="s">
        <v>40</v>
      </c>
      <c r="E66" s="4" t="s">
        <v>50</v>
      </c>
      <c r="F66" s="11" t="s">
        <v>19</v>
      </c>
      <c r="G66" s="43">
        <v>87852.61</v>
      </c>
      <c r="H66" s="43">
        <v>87852.61</v>
      </c>
      <c r="I66" s="7">
        <v>365</v>
      </c>
      <c r="J66" s="6">
        <v>91</v>
      </c>
      <c r="K66" s="46">
        <v>0.1525</v>
      </c>
      <c r="L66" s="47">
        <v>43440</v>
      </c>
      <c r="M66" s="47">
        <v>43440</v>
      </c>
      <c r="N66" s="50">
        <v>43531</v>
      </c>
      <c r="O66" s="32">
        <f t="shared" si="11"/>
        <v>36.705542534246575</v>
      </c>
      <c r="P66" s="32">
        <f t="shared" si="12"/>
        <v>3340.2043706164382</v>
      </c>
      <c r="Q66" s="33">
        <f t="shared" si="13"/>
        <v>87852.61</v>
      </c>
      <c r="R66" s="28">
        <v>0</v>
      </c>
      <c r="S66" s="33">
        <v>0</v>
      </c>
      <c r="U66" s="51">
        <v>917.63856335616424</v>
      </c>
    </row>
    <row r="67" spans="1:21" x14ac:dyDescent="0.35">
      <c r="A67" s="4"/>
      <c r="B67" s="13">
        <v>66</v>
      </c>
      <c r="C67" s="29" t="s">
        <v>55</v>
      </c>
      <c r="D67" s="73" t="s">
        <v>39</v>
      </c>
      <c r="E67" s="4" t="s">
        <v>49</v>
      </c>
      <c r="F67" s="11" t="s">
        <v>19</v>
      </c>
      <c r="G67" s="43">
        <v>595998.43999999994</v>
      </c>
      <c r="H67" s="43">
        <v>595998.43999999994</v>
      </c>
      <c r="I67" s="7">
        <v>365</v>
      </c>
      <c r="J67" s="6">
        <v>365</v>
      </c>
      <c r="K67" s="46">
        <v>0.15</v>
      </c>
      <c r="L67" s="47">
        <v>43346</v>
      </c>
      <c r="M67" s="47">
        <v>43346</v>
      </c>
      <c r="N67" s="50">
        <v>43711</v>
      </c>
      <c r="O67" s="32">
        <f t="shared" si="11"/>
        <v>244.93086575342463</v>
      </c>
      <c r="P67" s="32">
        <f t="shared" si="12"/>
        <v>89399.765999999989</v>
      </c>
      <c r="Q67" s="33">
        <f t="shared" si="13"/>
        <v>595998.43999999994</v>
      </c>
      <c r="R67" s="28">
        <v>0</v>
      </c>
      <c r="S67" s="33">
        <v>0</v>
      </c>
      <c r="U67" s="51">
        <v>29146.77302465753</v>
      </c>
    </row>
    <row r="85" spans="23:201" s="3" customFormat="1" x14ac:dyDescent="0.35"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</row>
    <row r="86" spans="23:201" s="3" customFormat="1" x14ac:dyDescent="0.35"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</row>
    <row r="87" spans="23:201" s="2" customFormat="1" x14ac:dyDescent="0.35"/>
    <row r="88" spans="23:201" s="2" customFormat="1" ht="15.75" customHeight="1" x14ac:dyDescent="0.35"/>
    <row r="89" spans="23:201" s="2" customFormat="1" ht="15" customHeight="1" x14ac:dyDescent="0.35"/>
    <row r="90" spans="23:201" s="2" customFormat="1" ht="15" customHeight="1" x14ac:dyDescent="0.35"/>
    <row r="91" spans="23:201" s="2" customFormat="1" ht="14.25" customHeight="1" x14ac:dyDescent="0.35"/>
    <row r="92" spans="23:201" s="2" customFormat="1" ht="14.25" customHeight="1" x14ac:dyDescent="0.35"/>
    <row r="93" spans="23:201" s="2" customFormat="1" ht="16.5" customHeight="1" x14ac:dyDescent="0.35"/>
    <row r="94" spans="23:201" s="2" customFormat="1" ht="15.75" customHeight="1" x14ac:dyDescent="0.35"/>
    <row r="95" spans="23:201" s="2" customFormat="1" ht="15.75" customHeight="1" x14ac:dyDescent="0.35"/>
    <row r="96" spans="23:201" s="2" customFormat="1" ht="15.75" customHeight="1" x14ac:dyDescent="0.35"/>
    <row r="97" spans="23:201" s="2" customFormat="1" ht="15.75" customHeight="1" x14ac:dyDescent="0.35"/>
    <row r="98" spans="23:201" s="2" customFormat="1" ht="15.75" customHeight="1" x14ac:dyDescent="0.35"/>
    <row r="99" spans="23:201" s="2" customFormat="1" ht="15.75" customHeight="1" x14ac:dyDescent="0.35"/>
    <row r="100" spans="23:201" s="2" customFormat="1" ht="15.75" customHeight="1" x14ac:dyDescent="0.35"/>
    <row r="101" spans="23:201" s="2" customFormat="1" ht="15.75" customHeight="1" x14ac:dyDescent="0.35"/>
    <row r="102" spans="23:201" s="3" customFormat="1" x14ac:dyDescent="0.35"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</row>
    <row r="103" spans="23:201" s="3" customFormat="1" x14ac:dyDescent="0.35"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</row>
    <row r="104" spans="23:201" s="1" customFormat="1" x14ac:dyDescent="0.35"/>
    <row r="105" spans="23:201" s="1" customFormat="1" x14ac:dyDescent="0.35"/>
    <row r="106" spans="23:201" s="1" customFormat="1" x14ac:dyDescent="0.35"/>
    <row r="107" spans="23:201" s="1" customFormat="1" x14ac:dyDescent="0.35"/>
    <row r="108" spans="23:201" s="1" customFormat="1" x14ac:dyDescent="0.35"/>
    <row r="109" spans="23:201" s="1" customFormat="1" x14ac:dyDescent="0.35"/>
    <row r="110" spans="23:201" s="1" customFormat="1" x14ac:dyDescent="0.35"/>
    <row r="111" spans="23:201" s="1" customFormat="1" x14ac:dyDescent="0.35"/>
    <row r="112" spans="23:201" s="1" customFormat="1" x14ac:dyDescent="0.35"/>
    <row r="113" s="1" customFormat="1" x14ac:dyDescent="0.35"/>
    <row r="114" s="1" customFormat="1" x14ac:dyDescent="0.35"/>
    <row r="115" s="1" customFormat="1" x14ac:dyDescent="0.35"/>
    <row r="116" s="1" customFormat="1" x14ac:dyDescent="0.35"/>
    <row r="117" s="1" customFormat="1" x14ac:dyDescent="0.35"/>
    <row r="118" s="1" customFormat="1" x14ac:dyDescent="0.35"/>
    <row r="119" s="1" customFormat="1" x14ac:dyDescent="0.35"/>
    <row r="120" s="1" customFormat="1" x14ac:dyDescent="0.35"/>
    <row r="121" s="1" customFormat="1" x14ac:dyDescent="0.35"/>
    <row r="122" s="1" customFormat="1" x14ac:dyDescent="0.35"/>
    <row r="123" s="1" customFormat="1" x14ac:dyDescent="0.35"/>
    <row r="124" s="1" customFormat="1" x14ac:dyDescent="0.35"/>
    <row r="125" s="1" customFormat="1" x14ac:dyDescent="0.35"/>
    <row r="126" s="1" customFormat="1" x14ac:dyDescent="0.35"/>
    <row r="127" s="1" customFormat="1" x14ac:dyDescent="0.35"/>
    <row r="128" s="1" customFormat="1" x14ac:dyDescent="0.35"/>
    <row r="129" s="1" customFormat="1" x14ac:dyDescent="0.35"/>
    <row r="130" s="1" customFormat="1" x14ac:dyDescent="0.35"/>
    <row r="131" s="1" customFormat="1" x14ac:dyDescent="0.35"/>
    <row r="132" s="1" customFormat="1" x14ac:dyDescent="0.35"/>
    <row r="133" s="1" customFormat="1" x14ac:dyDescent="0.35"/>
    <row r="134" s="1" customFormat="1" x14ac:dyDescent="0.35"/>
    <row r="135" s="1" customFormat="1" x14ac:dyDescent="0.35"/>
    <row r="136" s="1" customFormat="1" x14ac:dyDescent="0.35"/>
    <row r="137" s="1" customFormat="1" x14ac:dyDescent="0.35"/>
    <row r="138" s="1" customFormat="1" x14ac:dyDescent="0.35"/>
    <row r="139" s="1" customFormat="1" x14ac:dyDescent="0.35"/>
    <row r="140" s="1" customFormat="1" x14ac:dyDescent="0.35"/>
    <row r="141" s="1" customFormat="1" x14ac:dyDescent="0.35"/>
    <row r="142" s="1" customFormat="1" x14ac:dyDescent="0.35"/>
    <row r="143" s="1" customFormat="1" x14ac:dyDescent="0.35"/>
    <row r="144" s="1" customFormat="1" x14ac:dyDescent="0.35"/>
    <row r="145" s="1" customFormat="1" x14ac:dyDescent="0.35"/>
    <row r="146" s="1" customFormat="1" x14ac:dyDescent="0.35"/>
    <row r="147" s="1" customFormat="1" x14ac:dyDescent="0.35"/>
    <row r="148" s="1" customFormat="1" x14ac:dyDescent="0.35"/>
    <row r="149" s="1" customFormat="1" x14ac:dyDescent="0.35"/>
    <row r="150" s="1" customFormat="1" x14ac:dyDescent="0.35"/>
    <row r="151" s="1" customFormat="1" x14ac:dyDescent="0.35"/>
    <row r="152" s="1" customFormat="1" x14ac:dyDescent="0.35"/>
    <row r="153" s="1" customFormat="1" x14ac:dyDescent="0.35"/>
    <row r="154" s="1" customFormat="1" x14ac:dyDescent="0.35"/>
    <row r="155" s="1" customFormat="1" x14ac:dyDescent="0.35"/>
    <row r="156" s="1" customFormat="1" x14ac:dyDescent="0.35"/>
    <row r="157" s="1" customFormat="1" x14ac:dyDescent="0.35"/>
    <row r="158" s="1" customFormat="1" x14ac:dyDescent="0.35"/>
    <row r="159" s="1" customFormat="1" x14ac:dyDescent="0.35"/>
    <row r="160" s="1" customFormat="1" x14ac:dyDescent="0.35"/>
    <row r="161" s="1" customFormat="1" x14ac:dyDescent="0.35"/>
    <row r="162" s="1" customFormat="1" x14ac:dyDescent="0.35"/>
    <row r="163" s="1" customFormat="1" x14ac:dyDescent="0.35"/>
    <row r="164" s="1" customFormat="1" x14ac:dyDescent="0.35"/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3" sqref="A3:XFD1048576"/>
    </sheetView>
  </sheetViews>
  <sheetFormatPr defaultRowHeight="14.5" x14ac:dyDescent="0.35"/>
  <cols>
    <col min="1" max="1" width="29.453125" bestFit="1" customWidth="1"/>
    <col min="4" max="4" width="9.54296875" bestFit="1" customWidth="1"/>
    <col min="5" max="5" width="8.1796875" bestFit="1" customWidth="1"/>
    <col min="6" max="6" width="15.54296875" bestFit="1" customWidth="1"/>
    <col min="7" max="7" width="13.81640625" bestFit="1" customWidth="1"/>
    <col min="8" max="8" width="9.81640625" bestFit="1" customWidth="1"/>
    <col min="9" max="9" width="14" bestFit="1" customWidth="1"/>
    <col min="10" max="10" width="13.7265625" bestFit="1" customWidth="1"/>
    <col min="11" max="11" width="10.54296875" bestFit="1" customWidth="1"/>
    <col min="12" max="12" width="11.26953125" bestFit="1" customWidth="1"/>
    <col min="13" max="13" width="11.54296875" bestFit="1" customWidth="1"/>
  </cols>
  <sheetData>
    <row r="1" spans="1:11" x14ac:dyDescent="0.35">
      <c r="A1" s="68" t="s">
        <v>28</v>
      </c>
      <c r="B1" s="68" t="s">
        <v>29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30</v>
      </c>
      <c r="H1" s="68" t="s">
        <v>58</v>
      </c>
      <c r="I1" s="68" t="s">
        <v>31</v>
      </c>
      <c r="J1" s="68" t="s">
        <v>32</v>
      </c>
      <c r="K1" s="68" t="s">
        <v>33</v>
      </c>
    </row>
    <row r="2" spans="1:11" x14ac:dyDescent="0.35">
      <c r="B2" s="69">
        <v>1</v>
      </c>
      <c r="C2" s="72" t="s">
        <v>59</v>
      </c>
      <c r="D2" s="72" t="s">
        <v>34</v>
      </c>
      <c r="E2" t="s">
        <v>25</v>
      </c>
      <c r="F2" t="s">
        <v>19</v>
      </c>
      <c r="G2" s="70">
        <v>16000</v>
      </c>
      <c r="H2" s="69">
        <v>0.79</v>
      </c>
      <c r="J2" s="74">
        <v>43465</v>
      </c>
      <c r="K2" s="71"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2019-04-11T17:11:57Z</dcterms:modified>
</cp:coreProperties>
</file>