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\xampp\htdocs\sales-calc\media\"/>
    </mc:Choice>
  </mc:AlternateContent>
  <bookViews>
    <workbookView xWindow="0" yWindow="0" windowWidth="20490" windowHeight="7065"/>
  </bookViews>
  <sheets>
    <sheet name="Direct" sheetId="4" r:id="rId1"/>
    <sheet name="Indirect" sheetId="1" r:id="rId2"/>
    <sheet name="Sheet2" sheetId="2" state="hidden" r:id="rId3"/>
    <sheet name="Sheet3" sheetId="3" state="hidden" r:id="rId4"/>
  </sheets>
  <calcPr calcId="162913" calcMode="manual"/>
</workbook>
</file>

<file path=xl/calcChain.xml><?xml version="1.0" encoding="utf-8"?>
<calcChain xmlns="http://schemas.openxmlformats.org/spreadsheetml/2006/main">
  <c r="E25" i="4" l="1"/>
  <c r="C25" i="4"/>
  <c r="E24" i="4"/>
  <c r="C24" i="4"/>
  <c r="E23" i="4"/>
  <c r="C23" i="4"/>
  <c r="E21" i="4"/>
  <c r="C21" i="4"/>
  <c r="E20" i="4"/>
  <c r="C20" i="4"/>
  <c r="E19" i="4"/>
  <c r="C19" i="4"/>
  <c r="E17" i="4"/>
  <c r="C17" i="4"/>
  <c r="E16" i="4"/>
  <c r="C16" i="4"/>
  <c r="E15" i="4"/>
  <c r="C15" i="4"/>
  <c r="E13" i="4"/>
  <c r="C13" i="4"/>
  <c r="E12" i="4"/>
  <c r="C12" i="4"/>
  <c r="E11" i="4"/>
  <c r="C11" i="4"/>
  <c r="E9" i="4"/>
  <c r="C9" i="4"/>
  <c r="E8" i="4"/>
  <c r="C8" i="4"/>
  <c r="E7" i="4"/>
  <c r="C7" i="4"/>
  <c r="E5" i="4"/>
  <c r="C5" i="4"/>
  <c r="E4" i="4"/>
  <c r="C4" i="4"/>
  <c r="E3" i="4"/>
  <c r="C3" i="4"/>
  <c r="F9" i="4" l="1"/>
  <c r="G9" i="4" s="1"/>
  <c r="F15" i="4"/>
  <c r="G15" i="4" s="1"/>
  <c r="F20" i="4"/>
  <c r="G20" i="4" s="1"/>
  <c r="F23" i="4"/>
  <c r="G23" i="4" s="1"/>
  <c r="F25" i="4"/>
  <c r="G25" i="4" s="1"/>
  <c r="F5" i="4"/>
  <c r="G5" i="4" s="1"/>
  <c r="N5" i="4" s="1"/>
  <c r="F8" i="4"/>
  <c r="G8" i="4" s="1"/>
  <c r="F4" i="4"/>
  <c r="G4" i="4" s="1"/>
  <c r="F16" i="4"/>
  <c r="G16" i="4" s="1"/>
  <c r="F19" i="4"/>
  <c r="G19" i="4" s="1"/>
  <c r="F21" i="4"/>
  <c r="G21" i="4" s="1"/>
  <c r="F24" i="4"/>
  <c r="G24" i="4" s="1"/>
  <c r="F11" i="4"/>
  <c r="G11" i="4" s="1"/>
  <c r="F13" i="4"/>
  <c r="G13" i="4" s="1"/>
  <c r="F3" i="4"/>
  <c r="G3" i="4" s="1"/>
  <c r="F7" i="4"/>
  <c r="G7" i="4" s="1"/>
  <c r="F12" i="4"/>
  <c r="G12" i="4" s="1"/>
  <c r="F17" i="4"/>
  <c r="G17" i="4" s="1"/>
  <c r="E4" i="1"/>
  <c r="F4" i="1" s="1"/>
  <c r="G4" i="1" s="1"/>
  <c r="H4" i="1" s="1"/>
  <c r="E5" i="1"/>
  <c r="E7" i="1"/>
  <c r="E8" i="1"/>
  <c r="E9" i="1"/>
  <c r="F9" i="1" s="1"/>
  <c r="G9" i="1" s="1"/>
  <c r="H9" i="1" s="1"/>
  <c r="E11" i="1"/>
  <c r="E12" i="1"/>
  <c r="E13" i="1"/>
  <c r="E15" i="1"/>
  <c r="F15" i="1" s="1"/>
  <c r="G15" i="1" s="1"/>
  <c r="H15" i="1" s="1"/>
  <c r="E16" i="1"/>
  <c r="E17" i="1"/>
  <c r="E19" i="1"/>
  <c r="E20" i="1"/>
  <c r="F20" i="1" s="1"/>
  <c r="G20" i="1" s="1"/>
  <c r="H20" i="1" s="1"/>
  <c r="E21" i="1"/>
  <c r="E23" i="1"/>
  <c r="E24" i="1"/>
  <c r="E25" i="1"/>
  <c r="F25" i="1" s="1"/>
  <c r="G25" i="1" s="1"/>
  <c r="H25" i="1" s="1"/>
  <c r="E3" i="1"/>
  <c r="C3" i="1"/>
  <c r="C25" i="1"/>
  <c r="C24" i="1"/>
  <c r="C23" i="1"/>
  <c r="C21" i="1"/>
  <c r="C20" i="1"/>
  <c r="C19" i="1"/>
  <c r="C17" i="1"/>
  <c r="C16" i="1"/>
  <c r="C15" i="1"/>
  <c r="C13" i="1"/>
  <c r="C12" i="1"/>
  <c r="C11" i="1"/>
  <c r="C9" i="1"/>
  <c r="C8" i="1"/>
  <c r="C7" i="1"/>
  <c r="C5" i="1"/>
  <c r="C4" i="1"/>
  <c r="F3" i="1" l="1"/>
  <c r="G3" i="1" s="1"/>
  <c r="H3" i="1" s="1"/>
  <c r="F21" i="1"/>
  <c r="G21" i="1" s="1"/>
  <c r="H21" i="1" s="1"/>
  <c r="F16" i="1"/>
  <c r="G16" i="1" s="1"/>
  <c r="H16" i="1" s="1"/>
  <c r="F11" i="1"/>
  <c r="G11" i="1" s="1"/>
  <c r="H11" i="1" s="1"/>
  <c r="F5" i="1"/>
  <c r="G5" i="1" s="1"/>
  <c r="H5" i="1" s="1"/>
  <c r="F24" i="1"/>
  <c r="G24" i="1" s="1"/>
  <c r="H24" i="1" s="1"/>
  <c r="F19" i="1"/>
  <c r="G19" i="1" s="1"/>
  <c r="H19" i="1" s="1"/>
  <c r="F13" i="1"/>
  <c r="G13" i="1" s="1"/>
  <c r="H13" i="1" s="1"/>
  <c r="F8" i="1"/>
  <c r="G8" i="1" s="1"/>
  <c r="H8" i="1" s="1"/>
  <c r="F23" i="1"/>
  <c r="G23" i="1" s="1"/>
  <c r="H23" i="1" s="1"/>
  <c r="F17" i="1"/>
  <c r="G17" i="1" s="1"/>
  <c r="H17" i="1" s="1"/>
  <c r="F12" i="1"/>
  <c r="G12" i="1" s="1"/>
  <c r="H12" i="1" s="1"/>
  <c r="F7" i="1"/>
  <c r="G7" i="1" s="1"/>
  <c r="H7" i="1" s="1"/>
  <c r="H17" i="4"/>
  <c r="J17" i="4"/>
  <c r="K17" i="4"/>
  <c r="M17" i="4"/>
  <c r="L17" i="4"/>
  <c r="I17" i="4"/>
  <c r="H13" i="4"/>
  <c r="K13" i="4"/>
  <c r="M13" i="4"/>
  <c r="I13" i="4"/>
  <c r="J13" i="4"/>
  <c r="L13" i="4"/>
  <c r="H19" i="4"/>
  <c r="K19" i="4"/>
  <c r="L19" i="4"/>
  <c r="J19" i="4"/>
  <c r="M19" i="4"/>
  <c r="I19" i="4"/>
  <c r="M5" i="4"/>
  <c r="I5" i="4"/>
  <c r="L5" i="4"/>
  <c r="K5" i="4"/>
  <c r="H5" i="4"/>
  <c r="J5" i="4"/>
  <c r="H15" i="4"/>
  <c r="L15" i="4"/>
  <c r="I15" i="4"/>
  <c r="M15" i="4"/>
  <c r="K15" i="4"/>
  <c r="J15" i="4"/>
  <c r="H12" i="4"/>
  <c r="J12" i="4"/>
  <c r="L12" i="4"/>
  <c r="M12" i="4"/>
  <c r="K12" i="4"/>
  <c r="I12" i="4"/>
  <c r="H11" i="4"/>
  <c r="M11" i="4"/>
  <c r="I11" i="4"/>
  <c r="K11" i="4"/>
  <c r="J11" i="4"/>
  <c r="L11" i="4"/>
  <c r="H16" i="4"/>
  <c r="M16" i="4"/>
  <c r="I16" i="4"/>
  <c r="J16" i="4"/>
  <c r="L16" i="4"/>
  <c r="K16" i="4"/>
  <c r="H25" i="4"/>
  <c r="L25" i="4"/>
  <c r="K25" i="4"/>
  <c r="M25" i="4"/>
  <c r="I25" i="4"/>
  <c r="J25" i="4"/>
  <c r="H9" i="4"/>
  <c r="L9" i="4"/>
  <c r="J9" i="4"/>
  <c r="I9" i="4"/>
  <c r="M9" i="4"/>
  <c r="K9" i="4"/>
  <c r="H7" i="4"/>
  <c r="J7" i="4"/>
  <c r="M7" i="4"/>
  <c r="L7" i="4"/>
  <c r="I7" i="4"/>
  <c r="K7" i="4"/>
  <c r="H24" i="4"/>
  <c r="K24" i="4"/>
  <c r="J24" i="4"/>
  <c r="L24" i="4"/>
  <c r="I24" i="4"/>
  <c r="M24" i="4"/>
  <c r="L4" i="4"/>
  <c r="H4" i="4"/>
  <c r="K4" i="4"/>
  <c r="I4" i="4"/>
  <c r="M4" i="4"/>
  <c r="J4" i="4"/>
  <c r="H23" i="4"/>
  <c r="J23" i="4"/>
  <c r="I23" i="4"/>
  <c r="M23" i="4"/>
  <c r="K23" i="4"/>
  <c r="L23" i="4"/>
  <c r="H21" i="4"/>
  <c r="M21" i="4"/>
  <c r="I21" i="4"/>
  <c r="K21" i="4"/>
  <c r="L21" i="4"/>
  <c r="J21" i="4"/>
  <c r="H8" i="4"/>
  <c r="K8" i="4"/>
  <c r="I8" i="4"/>
  <c r="M8" i="4"/>
  <c r="J8" i="4"/>
  <c r="L8" i="4"/>
  <c r="H20" i="4"/>
  <c r="L20" i="4"/>
  <c r="M20" i="4"/>
  <c r="J20" i="4"/>
  <c r="K20" i="4"/>
  <c r="I20" i="4"/>
  <c r="O24" i="4"/>
  <c r="O15" i="4"/>
  <c r="O25" i="4"/>
  <c r="O9" i="4"/>
  <c r="O23" i="4"/>
  <c r="N20" i="4"/>
  <c r="O20" i="4"/>
  <c r="O21" i="4"/>
  <c r="O8" i="4"/>
  <c r="O5" i="4"/>
  <c r="O11" i="4"/>
  <c r="O16" i="4"/>
  <c r="O4" i="4"/>
  <c r="O19" i="4"/>
  <c r="J21" i="1"/>
  <c r="J16" i="1"/>
  <c r="J11" i="1"/>
  <c r="J5" i="1"/>
  <c r="N24" i="4"/>
  <c r="N19" i="4"/>
  <c r="N9" i="4"/>
  <c r="O13" i="4"/>
  <c r="O17" i="4"/>
  <c r="O7" i="4"/>
  <c r="O12" i="4"/>
  <c r="O3" i="4"/>
  <c r="I3" i="1"/>
  <c r="I20" i="1"/>
  <c r="J20" i="1"/>
  <c r="I9" i="1"/>
  <c r="J9" i="1"/>
  <c r="J25" i="1"/>
  <c r="J4" i="1"/>
  <c r="J15" i="1"/>
  <c r="J24" i="1"/>
  <c r="J19" i="1"/>
  <c r="J13" i="1"/>
  <c r="J8" i="1"/>
  <c r="I25" i="1"/>
  <c r="I15" i="1"/>
  <c r="I4" i="1"/>
  <c r="J3" i="1"/>
  <c r="J23" i="1" l="1"/>
  <c r="J7" i="1"/>
  <c r="J12" i="1"/>
  <c r="J17" i="1"/>
  <c r="U20" i="4"/>
  <c r="AA20" i="4" s="1"/>
  <c r="Q20" i="4"/>
  <c r="W20" i="4" s="1"/>
  <c r="S24" i="4"/>
  <c r="Y24" i="4" s="1"/>
  <c r="P20" i="4"/>
  <c r="V20" i="4" s="1"/>
  <c r="S20" i="4"/>
  <c r="Y20" i="4" s="1"/>
  <c r="T20" i="4"/>
  <c r="Z20" i="4" s="1"/>
  <c r="Q24" i="4"/>
  <c r="W24" i="4" s="1"/>
  <c r="T24" i="4"/>
  <c r="Z24" i="4" s="1"/>
  <c r="R19" i="4"/>
  <c r="X19" i="4" s="1"/>
  <c r="R24" i="4"/>
  <c r="X24" i="4" s="1"/>
  <c r="Q9" i="4"/>
  <c r="W9" i="4" s="1"/>
  <c r="U24" i="4"/>
  <c r="AA24" i="4" s="1"/>
  <c r="R9" i="4"/>
  <c r="X9" i="4" s="1"/>
  <c r="U19" i="4"/>
  <c r="AA19" i="4" s="1"/>
  <c r="I3" i="4"/>
  <c r="M3" i="4"/>
  <c r="L3" i="4"/>
  <c r="K3" i="4"/>
  <c r="J3" i="4"/>
  <c r="H3" i="4"/>
  <c r="T19" i="4"/>
  <c r="Z19" i="4" s="1"/>
  <c r="P19" i="4"/>
  <c r="V19" i="4" s="1"/>
  <c r="T9" i="4"/>
  <c r="Z9" i="4" s="1"/>
  <c r="P9" i="4"/>
  <c r="V9" i="4" s="1"/>
  <c r="S9" i="4"/>
  <c r="Y9" i="4" s="1"/>
  <c r="U9" i="4"/>
  <c r="AA9" i="4" s="1"/>
  <c r="Q19" i="4"/>
  <c r="W19" i="4" s="1"/>
  <c r="S19" i="4"/>
  <c r="Y19" i="4" s="1"/>
  <c r="R20" i="4"/>
  <c r="X20" i="4" s="1"/>
  <c r="P24" i="4"/>
  <c r="V24" i="4" s="1"/>
  <c r="N15" i="4"/>
  <c r="S15" i="4" s="1"/>
  <c r="Y15" i="4" s="1"/>
  <c r="N25" i="4"/>
  <c r="N23" i="4"/>
  <c r="S23" i="4" s="1"/>
  <c r="Y23" i="4" s="1"/>
  <c r="N8" i="4"/>
  <c r="N16" i="4"/>
  <c r="R16" i="4" s="1"/>
  <c r="X16" i="4" s="1"/>
  <c r="T5" i="4"/>
  <c r="Z5" i="4" s="1"/>
  <c r="N4" i="4"/>
  <c r="T4" i="4" s="1"/>
  <c r="Z4" i="4" s="1"/>
  <c r="N11" i="4"/>
  <c r="N21" i="4"/>
  <c r="Q21" i="4" s="1"/>
  <c r="W21" i="4" s="1"/>
  <c r="N13" i="4"/>
  <c r="S13" i="4" s="1"/>
  <c r="Y13" i="4" s="1"/>
  <c r="N17" i="4"/>
  <c r="Q17" i="4" s="1"/>
  <c r="W17" i="4" s="1"/>
  <c r="N12" i="4"/>
  <c r="N7" i="4"/>
  <c r="S7" i="4" s="1"/>
  <c r="Y7" i="4" s="1"/>
  <c r="N3" i="4"/>
  <c r="K3" i="1"/>
  <c r="L3" i="1" s="1"/>
  <c r="K25" i="1"/>
  <c r="L25" i="1" s="1"/>
  <c r="K20" i="1"/>
  <c r="L20" i="1" s="1"/>
  <c r="K9" i="1"/>
  <c r="L9" i="1" s="1"/>
  <c r="I5" i="1"/>
  <c r="I8" i="1"/>
  <c r="I19" i="1"/>
  <c r="I11" i="1"/>
  <c r="I7" i="1"/>
  <c r="I16" i="1"/>
  <c r="K4" i="1"/>
  <c r="L4" i="1" s="1"/>
  <c r="I17" i="1"/>
  <c r="I13" i="1"/>
  <c r="I24" i="1"/>
  <c r="I23" i="1"/>
  <c r="K15" i="1"/>
  <c r="L15" i="1" s="1"/>
  <c r="I21" i="1"/>
  <c r="I12" i="1"/>
  <c r="S4" i="4" l="1"/>
  <c r="Y4" i="4" s="1"/>
  <c r="R15" i="4"/>
  <c r="X15" i="4" s="1"/>
  <c r="P16" i="4"/>
  <c r="V16" i="4" s="1"/>
  <c r="U15" i="4"/>
  <c r="AA15" i="4" s="1"/>
  <c r="U21" i="4"/>
  <c r="AA21" i="4" s="1"/>
  <c r="U4" i="4"/>
  <c r="AA4" i="4" s="1"/>
  <c r="U23" i="4"/>
  <c r="AA23" i="4" s="1"/>
  <c r="U12" i="4"/>
  <c r="AA12" i="4" s="1"/>
  <c r="P12" i="4"/>
  <c r="V12" i="4" s="1"/>
  <c r="S12" i="4"/>
  <c r="Y12" i="4" s="1"/>
  <c r="P8" i="4"/>
  <c r="V8" i="4" s="1"/>
  <c r="Q8" i="4"/>
  <c r="W8" i="4" s="1"/>
  <c r="P13" i="4"/>
  <c r="V13" i="4" s="1"/>
  <c r="U13" i="4"/>
  <c r="AA13" i="4" s="1"/>
  <c r="R13" i="4"/>
  <c r="X13" i="4" s="1"/>
  <c r="R25" i="4"/>
  <c r="X25" i="4" s="1"/>
  <c r="Q25" i="4"/>
  <c r="W25" i="4" s="1"/>
  <c r="S5" i="4"/>
  <c r="Y5" i="4" s="1"/>
  <c r="U5" i="4"/>
  <c r="AA5" i="4" s="1"/>
  <c r="T8" i="4"/>
  <c r="Z8" i="4" s="1"/>
  <c r="Q5" i="4"/>
  <c r="W5" i="4" s="1"/>
  <c r="Q12" i="4"/>
  <c r="W12" i="4" s="1"/>
  <c r="U25" i="4"/>
  <c r="AA25" i="4" s="1"/>
  <c r="U8" i="4"/>
  <c r="AA8" i="4" s="1"/>
  <c r="R7" i="4"/>
  <c r="X7" i="4" s="1"/>
  <c r="T7" i="4"/>
  <c r="Z7" i="4" s="1"/>
  <c r="U7" i="4"/>
  <c r="AA7" i="4" s="1"/>
  <c r="P21" i="4"/>
  <c r="V21" i="4" s="1"/>
  <c r="T21" i="4"/>
  <c r="Z21" i="4" s="1"/>
  <c r="U16" i="4"/>
  <c r="AA16" i="4" s="1"/>
  <c r="S16" i="4"/>
  <c r="Y16" i="4" s="1"/>
  <c r="T16" i="4"/>
  <c r="Z16" i="4" s="1"/>
  <c r="P15" i="4"/>
  <c r="V15" i="4" s="1"/>
  <c r="Q15" i="4"/>
  <c r="W15" i="4" s="1"/>
  <c r="P25" i="4"/>
  <c r="V25" i="4" s="1"/>
  <c r="Q13" i="4"/>
  <c r="W13" i="4" s="1"/>
  <c r="T15" i="4"/>
  <c r="Z15" i="4" s="1"/>
  <c r="Q7" i="4"/>
  <c r="W7" i="4" s="1"/>
  <c r="P5" i="4"/>
  <c r="V5" i="4" s="1"/>
  <c r="R5" i="4"/>
  <c r="X5" i="4" s="1"/>
  <c r="P7" i="4"/>
  <c r="V7" i="4" s="1"/>
  <c r="R21" i="4"/>
  <c r="X21" i="4" s="1"/>
  <c r="S25" i="4"/>
  <c r="Y25" i="4" s="1"/>
  <c r="T12" i="4"/>
  <c r="Z12" i="4" s="1"/>
  <c r="P17" i="4"/>
  <c r="V17" i="4" s="1"/>
  <c r="U17" i="4"/>
  <c r="AA17" i="4" s="1"/>
  <c r="T17" i="4"/>
  <c r="Z17" i="4" s="1"/>
  <c r="S17" i="4"/>
  <c r="Y17" i="4" s="1"/>
  <c r="P4" i="4"/>
  <c r="V4" i="4" s="1"/>
  <c r="R4" i="4"/>
  <c r="X4" i="4" s="1"/>
  <c r="Q4" i="4"/>
  <c r="W4" i="4" s="1"/>
  <c r="R23" i="4"/>
  <c r="X23" i="4" s="1"/>
  <c r="P23" i="4"/>
  <c r="V23" i="4" s="1"/>
  <c r="R17" i="4"/>
  <c r="X17" i="4" s="1"/>
  <c r="R8" i="4"/>
  <c r="X8" i="4" s="1"/>
  <c r="T25" i="4"/>
  <c r="Z25" i="4" s="1"/>
  <c r="S8" i="4"/>
  <c r="Y8" i="4" s="1"/>
  <c r="T13" i="4"/>
  <c r="Z13" i="4" s="1"/>
  <c r="R12" i="4"/>
  <c r="X12" i="4" s="1"/>
  <c r="T23" i="4"/>
  <c r="Z23" i="4" s="1"/>
  <c r="Q16" i="4"/>
  <c r="W16" i="4" s="1"/>
  <c r="S21" i="4"/>
  <c r="Y21" i="4" s="1"/>
  <c r="Q23" i="4"/>
  <c r="W23" i="4" s="1"/>
  <c r="R3" i="4"/>
  <c r="X3" i="4" s="1"/>
  <c r="T3" i="4"/>
  <c r="Z3" i="4" s="1"/>
  <c r="Q3" i="4"/>
  <c r="W3" i="4" s="1"/>
  <c r="U3" i="4"/>
  <c r="AA3" i="4" s="1"/>
  <c r="S3" i="4"/>
  <c r="Y3" i="4" s="1"/>
  <c r="P3" i="4"/>
  <c r="V3" i="4" s="1"/>
  <c r="R11" i="4"/>
  <c r="X11" i="4" s="1"/>
  <c r="T11" i="4"/>
  <c r="Z11" i="4" s="1"/>
  <c r="Q11" i="4"/>
  <c r="W11" i="4" s="1"/>
  <c r="U11" i="4"/>
  <c r="AA11" i="4" s="1"/>
  <c r="S11" i="4"/>
  <c r="Y11" i="4" s="1"/>
  <c r="P11" i="4"/>
  <c r="V11" i="4" s="1"/>
  <c r="K19" i="1"/>
  <c r="L19" i="1" s="1"/>
  <c r="K24" i="1"/>
  <c r="L24" i="1" s="1"/>
  <c r="K17" i="1"/>
  <c r="L17" i="1" s="1"/>
  <c r="K11" i="1"/>
  <c r="L11" i="1" s="1"/>
  <c r="K7" i="1"/>
  <c r="L7" i="1" s="1"/>
  <c r="K16" i="1"/>
  <c r="L16" i="1" s="1"/>
  <c r="K12" i="1"/>
  <c r="L12" i="1" s="1"/>
  <c r="K5" i="1"/>
  <c r="L5" i="1" s="1"/>
  <c r="K21" i="1"/>
  <c r="L21" i="1" s="1"/>
  <c r="K23" i="1"/>
  <c r="L23" i="1" s="1"/>
  <c r="K13" i="1"/>
  <c r="L13" i="1" s="1"/>
  <c r="K8" i="1"/>
  <c r="L8" i="1" s="1"/>
</calcChain>
</file>

<file path=xl/sharedStrings.xml><?xml version="1.0" encoding="utf-8"?>
<sst xmlns="http://schemas.openxmlformats.org/spreadsheetml/2006/main" count="89" uniqueCount="27">
  <si>
    <t>6 x 9</t>
  </si>
  <si>
    <t>8.5 x 11</t>
  </si>
  <si>
    <t>B&amp;W Paperback</t>
  </si>
  <si>
    <t>B&amp;W Hardcover</t>
  </si>
  <si>
    <t>Standard Paperback</t>
  </si>
  <si>
    <t>Standard Hardcover</t>
  </si>
  <si>
    <t>Premium Paperback</t>
  </si>
  <si>
    <t>Premium Hardcover</t>
  </si>
  <si>
    <t>Cost per Page</t>
  </si>
  <si>
    <t>Cover Cost</t>
  </si>
  <si>
    <t>5 x 8</t>
  </si>
  <si>
    <t>x Page</t>
  </si>
  <si>
    <t>w/ Cover</t>
  </si>
  <si>
    <t>Retail Price</t>
  </si>
  <si>
    <t>15% Royalty</t>
  </si>
  <si>
    <t>Print Cost</t>
  </si>
  <si>
    <t>Net</t>
  </si>
  <si>
    <t>Page Count:</t>
  </si>
  <si>
    <t>25% Royalty</t>
  </si>
  <si>
    <t>50% Wholesale Discount</t>
  </si>
  <si>
    <t>Discount</t>
  </si>
  <si>
    <t>Margin</t>
  </si>
  <si>
    <t>Black and White Packages</t>
  </si>
  <si>
    <r>
      <rPr>
        <b/>
        <sz val="9"/>
        <color rgb="FF0000FF"/>
        <rFont val="Calibri"/>
        <family val="2"/>
        <scheme val="minor"/>
      </rPr>
      <t>Iron Full Color
Bronze Full Color
Silver Full Color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Folklore 
Fairytale</t>
    </r>
    <r>
      <rPr>
        <sz val="9"/>
        <color theme="1"/>
        <rFont val="Calibri"/>
        <family val="2"/>
        <scheme val="minor"/>
      </rPr>
      <t xml:space="preserve">
</t>
    </r>
  </si>
  <si>
    <r>
      <rPr>
        <b/>
        <sz val="9"/>
        <color rgb="FF0000FF"/>
        <rFont val="Calibri"/>
        <family val="2"/>
        <scheme val="minor"/>
      </rPr>
      <t>Gold Full Color
Platinum Full Color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Fantasy</t>
    </r>
    <r>
      <rPr>
        <sz val="9"/>
        <color theme="1"/>
        <rFont val="Calibri"/>
        <family val="2"/>
        <scheme val="minor"/>
      </rPr>
      <t xml:space="preserve">
</t>
    </r>
  </si>
  <si>
    <r>
      <t xml:space="preserve">Author Volume Discount:
</t>
    </r>
    <r>
      <rPr>
        <b/>
        <sz val="9"/>
        <color theme="1"/>
        <rFont val="Calibri"/>
        <family val="2"/>
        <scheme val="minor"/>
      </rPr>
      <t>VOLUME DISCOUNT</t>
    </r>
    <r>
      <rPr>
        <sz val="9"/>
        <color theme="1"/>
        <rFont val="Calibri"/>
        <family val="2"/>
        <scheme val="minor"/>
      </rPr>
      <t xml:space="preserve">
10 to 24 - 30%
25 to 49 - 40%
50 to 99 - 45%
100 to 199 - 50%
200 to 499 - 55%
500 up - 60%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</si>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</sst>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9" fontId="5" fillId="0" borderId="5" xfId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9" fontId="4" fillId="0" borderId="7" xfId="1" applyFont="1" applyBorder="1" applyAlignment="1">
      <alignment horizontal="center" vertical="center"/>
    </xf>
    <xf numFmtId="9" fontId="1" fillId="0" borderId="7" xfId="1" applyFont="1" applyBorder="1" applyAlignment="1">
      <alignment horizontal="center" vertical="center"/>
    </xf>
    <xf numFmtId="9" fontId="5" fillId="0" borderId="7" xfId="1" applyFont="1" applyBorder="1" applyAlignment="1">
      <alignment horizontal="center" vertical="center"/>
    </xf>
    <xf numFmtId="9" fontId="5" fillId="0" borderId="8" xfId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showGridLines="0" tabSelected="1" zoomScale="130" zoomScaleNormal="130" workbookViewId="0">
      <selection activeCell="E2" sqref="E2"/>
    </sheetView>
  </sheetViews>
  <sheetFormatPr defaultRowHeight="15" x14ac:dyDescent="0.25"/>
  <cols>
    <col min="1" max="1" width="15.42578125" style="34" customWidth="1"/>
    <col min="2" max="2" width="19" style="4" bestFit="1" customWidth="1"/>
    <col min="3" max="3" width="10.42578125" style="3" bestFit="1" customWidth="1"/>
    <col min="4" max="4" width="13.140625" style="3" bestFit="1" customWidth="1"/>
    <col min="5" max="6" width="9.140625" style="3"/>
    <col min="7" max="7" width="11" style="3" bestFit="1" customWidth="1"/>
    <col min="8" max="13" width="11" style="3" customWidth="1"/>
    <col min="14" max="14" width="11.5703125" style="3" bestFit="1" customWidth="1"/>
    <col min="15" max="15" width="9.140625" style="3"/>
    <col min="16" max="21" width="11" style="3" customWidth="1"/>
    <col min="22" max="27" width="9.140625" style="4"/>
    <col min="28" max="16384" width="9.140625" style="1"/>
  </cols>
  <sheetData>
    <row r="1" spans="1:30" ht="15.75" thickBot="1" x14ac:dyDescent="0.3">
      <c r="D1" s="3" t="s">
        <v>17</v>
      </c>
      <c r="E1" s="8">
        <v>300</v>
      </c>
      <c r="H1" s="10">
        <v>0.3</v>
      </c>
      <c r="I1" s="10">
        <v>0.4</v>
      </c>
      <c r="J1" s="10">
        <v>0.45</v>
      </c>
      <c r="K1" s="10">
        <v>0.5</v>
      </c>
      <c r="L1" s="10">
        <v>0.55000000000000004</v>
      </c>
      <c r="M1" s="10">
        <v>0.65</v>
      </c>
      <c r="P1" s="10">
        <v>0.3</v>
      </c>
      <c r="Q1" s="10">
        <v>0.4</v>
      </c>
      <c r="R1" s="10">
        <v>0.45</v>
      </c>
      <c r="S1" s="10">
        <v>0.5</v>
      </c>
      <c r="T1" s="10">
        <v>0.55000000000000004</v>
      </c>
      <c r="U1" s="10">
        <v>0.65</v>
      </c>
      <c r="V1" s="10">
        <v>0.3</v>
      </c>
      <c r="W1" s="10">
        <v>0.4</v>
      </c>
      <c r="X1" s="10">
        <v>0.45</v>
      </c>
      <c r="Y1" s="10">
        <v>0.5</v>
      </c>
      <c r="Z1" s="10">
        <v>0.55000000000000004</v>
      </c>
      <c r="AA1" s="10">
        <v>0.65</v>
      </c>
    </row>
    <row r="2" spans="1:30" ht="30" customHeight="1" x14ac:dyDescent="0.25">
      <c r="A2" s="44" t="s">
        <v>22</v>
      </c>
      <c r="B2" s="12" t="s">
        <v>2</v>
      </c>
      <c r="C2" s="13" t="s">
        <v>9</v>
      </c>
      <c r="D2" s="13" t="s">
        <v>8</v>
      </c>
      <c r="E2" s="13" t="s">
        <v>26</v>
      </c>
      <c r="F2" s="13" t="s">
        <v>12</v>
      </c>
      <c r="G2" s="13" t="s">
        <v>13</v>
      </c>
      <c r="H2" s="13" t="s">
        <v>20</v>
      </c>
      <c r="I2" s="13" t="s">
        <v>20</v>
      </c>
      <c r="J2" s="13" t="s">
        <v>20</v>
      </c>
      <c r="K2" s="13" t="s">
        <v>20</v>
      </c>
      <c r="L2" s="13" t="s">
        <v>20</v>
      </c>
      <c r="M2" s="13" t="s">
        <v>20</v>
      </c>
      <c r="N2" s="13" t="s">
        <v>18</v>
      </c>
      <c r="O2" s="13" t="s">
        <v>15</v>
      </c>
      <c r="P2" s="13" t="s">
        <v>16</v>
      </c>
      <c r="Q2" s="13" t="s">
        <v>16</v>
      </c>
      <c r="R2" s="13" t="s">
        <v>16</v>
      </c>
      <c r="S2" s="13" t="s">
        <v>16</v>
      </c>
      <c r="T2" s="13" t="s">
        <v>16</v>
      </c>
      <c r="U2" s="13" t="s">
        <v>16</v>
      </c>
      <c r="V2" s="13" t="s">
        <v>21</v>
      </c>
      <c r="W2" s="13" t="s">
        <v>21</v>
      </c>
      <c r="X2" s="13" t="s">
        <v>21</v>
      </c>
      <c r="Y2" s="13" t="s">
        <v>21</v>
      </c>
      <c r="Z2" s="13" t="s">
        <v>21</v>
      </c>
      <c r="AA2" s="14" t="s">
        <v>21</v>
      </c>
      <c r="AC2" s="35" t="s">
        <v>25</v>
      </c>
      <c r="AD2" s="36"/>
    </row>
    <row r="3" spans="1:30" x14ac:dyDescent="0.25">
      <c r="A3" s="42"/>
      <c r="B3" s="15" t="s">
        <v>10</v>
      </c>
      <c r="C3" s="16">
        <f>1.12</f>
        <v>1.1200000000000001</v>
      </c>
      <c r="D3" s="16">
        <v>1.23E-2</v>
      </c>
      <c r="E3" s="17">
        <f>D3*$E$1</f>
        <v>3.69</v>
      </c>
      <c r="F3" s="17">
        <f>C3+E3</f>
        <v>4.8100000000000005</v>
      </c>
      <c r="G3" s="18">
        <f>F3/30%</f>
        <v>16.033333333333335</v>
      </c>
      <c r="H3" s="19">
        <f>G3*$H$1</f>
        <v>4.8100000000000005</v>
      </c>
      <c r="I3" s="19">
        <f>G3*$I$1</f>
        <v>6.413333333333334</v>
      </c>
      <c r="J3" s="19">
        <f>G3*$J$1</f>
        <v>7.2150000000000007</v>
      </c>
      <c r="K3" s="19">
        <f>G3*$K$1</f>
        <v>8.0166666666666675</v>
      </c>
      <c r="L3" s="19">
        <f>G3*$L$1</f>
        <v>8.8183333333333351</v>
      </c>
      <c r="M3" s="19">
        <f>G3*$M$1</f>
        <v>10.421666666666669</v>
      </c>
      <c r="N3" s="17">
        <f>G3*25%</f>
        <v>4.0083333333333337</v>
      </c>
      <c r="O3" s="17">
        <f>F3</f>
        <v>4.8100000000000005</v>
      </c>
      <c r="P3" s="19">
        <f>$G3-$H3-$N3-$O3</f>
        <v>2.4050000000000002</v>
      </c>
      <c r="Q3" s="19">
        <f>$G3-$I3-$N3-$O3</f>
        <v>0.80166666666666675</v>
      </c>
      <c r="R3" s="19">
        <f>$G3-$J3-$N3-$O3</f>
        <v>0</v>
      </c>
      <c r="S3" s="19">
        <f>$G3-$K3-$N3-$O3</f>
        <v>-0.80166666666666675</v>
      </c>
      <c r="T3" s="19">
        <f>$G3-$L3-$N3-$O3</f>
        <v>-1.6033333333333344</v>
      </c>
      <c r="U3" s="19">
        <f>$G3-$M3-$N3-$O3</f>
        <v>-3.2066666666666679</v>
      </c>
      <c r="V3" s="20">
        <f>P3/$G3</f>
        <v>0.15</v>
      </c>
      <c r="W3" s="20">
        <f>Q3/$G3</f>
        <v>0.05</v>
      </c>
      <c r="X3" s="21">
        <f>R3/$G3</f>
        <v>0</v>
      </c>
      <c r="Y3" s="22">
        <f>S3/G3</f>
        <v>-0.05</v>
      </c>
      <c r="Z3" s="22">
        <f>T3/G3</f>
        <v>-0.10000000000000006</v>
      </c>
      <c r="AA3" s="23">
        <f>U3/G3</f>
        <v>-0.20000000000000007</v>
      </c>
      <c r="AC3" s="37"/>
      <c r="AD3" s="38"/>
    </row>
    <row r="4" spans="1:30" x14ac:dyDescent="0.25">
      <c r="A4" s="42"/>
      <c r="B4" s="15" t="s">
        <v>0</v>
      </c>
      <c r="C4" s="16">
        <f t="shared" ref="C4:C5" si="0">1.12</f>
        <v>1.1200000000000001</v>
      </c>
      <c r="D4" s="16">
        <v>1.23E-2</v>
      </c>
      <c r="E4" s="17">
        <f t="shared" ref="E4:E25" si="1">D4*$E$1</f>
        <v>3.69</v>
      </c>
      <c r="F4" s="17">
        <f t="shared" ref="F4:F25" si="2">C4+E4</f>
        <v>4.8100000000000005</v>
      </c>
      <c r="G4" s="18">
        <f t="shared" ref="G4:G25" si="3">F4/30%</f>
        <v>16.033333333333335</v>
      </c>
      <c r="H4" s="19">
        <f t="shared" ref="H4:H5" si="4">G4*$H$1</f>
        <v>4.8100000000000005</v>
      </c>
      <c r="I4" s="19">
        <f t="shared" ref="I4:I25" si="5">G4*$I$1</f>
        <v>6.413333333333334</v>
      </c>
      <c r="J4" s="19">
        <f t="shared" ref="J4:J25" si="6">G4*$J$1</f>
        <v>7.2150000000000007</v>
      </c>
      <c r="K4" s="19">
        <f t="shared" ref="K4:K25" si="7">G4*$K$1</f>
        <v>8.0166666666666675</v>
      </c>
      <c r="L4" s="19">
        <f t="shared" ref="L4:L25" si="8">G4*$L$1</f>
        <v>8.8183333333333351</v>
      </c>
      <c r="M4" s="19">
        <f t="shared" ref="M4:M25" si="9">G4*$M$1</f>
        <v>10.421666666666669</v>
      </c>
      <c r="N4" s="17">
        <f t="shared" ref="N4:N25" si="10">G4*25%</f>
        <v>4.0083333333333337</v>
      </c>
      <c r="O4" s="17">
        <f t="shared" ref="O4:O25" si="11">F4</f>
        <v>4.8100000000000005</v>
      </c>
      <c r="P4" s="19">
        <f t="shared" ref="P4:P25" si="12">$G4-$H4-$N4-$O4</f>
        <v>2.4050000000000002</v>
      </c>
      <c r="Q4" s="19">
        <f t="shared" ref="Q4:Q25" si="13">$G4-$I4-$N4-$O4</f>
        <v>0.80166666666666675</v>
      </c>
      <c r="R4" s="19">
        <f t="shared" ref="R4:R25" si="14">$G4-$J4-$N4-$O4</f>
        <v>0</v>
      </c>
      <c r="S4" s="19">
        <f t="shared" ref="S4:S25" si="15">$G4-$K4-$N4-$O4</f>
        <v>-0.80166666666666675</v>
      </c>
      <c r="T4" s="19">
        <f t="shared" ref="T4:T25" si="16">$G4-$L4-$N4-$O4</f>
        <v>-1.6033333333333344</v>
      </c>
      <c r="U4" s="19">
        <f t="shared" ref="U4:U25" si="17">$G4-$M4-$N4-$O4</f>
        <v>-3.2066666666666679</v>
      </c>
      <c r="V4" s="20">
        <f t="shared" ref="V4:V25" si="18">P4/$G4</f>
        <v>0.15</v>
      </c>
      <c r="W4" s="20">
        <f t="shared" ref="W4:W25" si="19">Q4/$G4</f>
        <v>0.05</v>
      </c>
      <c r="X4" s="21">
        <f t="shared" ref="X4:X25" si="20">R4/$G4</f>
        <v>0</v>
      </c>
      <c r="Y4" s="22">
        <f t="shared" ref="Y4:Y25" si="21">S4/G4</f>
        <v>-0.05</v>
      </c>
      <c r="Z4" s="22">
        <f t="shared" ref="Z4:Z25" si="22">T4/G4</f>
        <v>-0.10000000000000006</v>
      </c>
      <c r="AA4" s="23">
        <f t="shared" ref="AA4:AA25" si="23">U4/G4</f>
        <v>-0.20000000000000007</v>
      </c>
      <c r="AC4" s="37"/>
      <c r="AD4" s="38"/>
    </row>
    <row r="5" spans="1:30" x14ac:dyDescent="0.25">
      <c r="A5" s="42"/>
      <c r="B5" s="15" t="s">
        <v>1</v>
      </c>
      <c r="C5" s="16">
        <f t="shared" si="0"/>
        <v>1.1200000000000001</v>
      </c>
      <c r="D5" s="16">
        <v>1.8100000000000002E-2</v>
      </c>
      <c r="E5" s="17">
        <f t="shared" si="1"/>
        <v>5.4300000000000006</v>
      </c>
      <c r="F5" s="17">
        <f t="shared" si="2"/>
        <v>6.5500000000000007</v>
      </c>
      <c r="G5" s="18">
        <f t="shared" si="3"/>
        <v>21.833333333333336</v>
      </c>
      <c r="H5" s="19">
        <f t="shared" si="4"/>
        <v>6.5500000000000007</v>
      </c>
      <c r="I5" s="19">
        <f t="shared" si="5"/>
        <v>8.7333333333333343</v>
      </c>
      <c r="J5" s="19">
        <f t="shared" si="6"/>
        <v>9.8250000000000011</v>
      </c>
      <c r="K5" s="19">
        <f t="shared" si="7"/>
        <v>10.916666666666668</v>
      </c>
      <c r="L5" s="19">
        <f t="shared" si="8"/>
        <v>12.008333333333336</v>
      </c>
      <c r="M5" s="19">
        <f t="shared" si="9"/>
        <v>14.191666666666668</v>
      </c>
      <c r="N5" s="17">
        <f>G5*25%</f>
        <v>5.4583333333333339</v>
      </c>
      <c r="O5" s="17">
        <f t="shared" si="11"/>
        <v>6.5500000000000007</v>
      </c>
      <c r="P5" s="19">
        <f t="shared" si="12"/>
        <v>3.2750000000000004</v>
      </c>
      <c r="Q5" s="19">
        <f t="shared" si="13"/>
        <v>1.0916666666666668</v>
      </c>
      <c r="R5" s="19">
        <f t="shared" si="14"/>
        <v>0</v>
      </c>
      <c r="S5" s="19">
        <f t="shared" si="15"/>
        <v>-1.0916666666666668</v>
      </c>
      <c r="T5" s="19">
        <f t="shared" si="16"/>
        <v>-2.1833333333333353</v>
      </c>
      <c r="U5" s="19">
        <f t="shared" si="17"/>
        <v>-4.3666666666666671</v>
      </c>
      <c r="V5" s="20">
        <f t="shared" si="18"/>
        <v>0.15</v>
      </c>
      <c r="W5" s="20">
        <f t="shared" si="19"/>
        <v>0.05</v>
      </c>
      <c r="X5" s="21">
        <f t="shared" si="20"/>
        <v>0</v>
      </c>
      <c r="Y5" s="22">
        <f t="shared" si="21"/>
        <v>-0.05</v>
      </c>
      <c r="Z5" s="22">
        <f t="shared" si="22"/>
        <v>-0.10000000000000007</v>
      </c>
      <c r="AA5" s="23">
        <f t="shared" si="23"/>
        <v>-0.2</v>
      </c>
      <c r="AC5" s="37"/>
      <c r="AD5" s="38"/>
    </row>
    <row r="6" spans="1:30" ht="15" customHeight="1" x14ac:dyDescent="0.25">
      <c r="A6" s="42"/>
      <c r="B6" s="33" t="s">
        <v>3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6"/>
      <c r="AC6" s="37"/>
      <c r="AD6" s="38"/>
    </row>
    <row r="7" spans="1:30" x14ac:dyDescent="0.25">
      <c r="A7" s="42"/>
      <c r="B7" s="15" t="s">
        <v>10</v>
      </c>
      <c r="C7" s="16">
        <f>5.68</f>
        <v>5.68</v>
      </c>
      <c r="D7" s="16">
        <v>1.23E-2</v>
      </c>
      <c r="E7" s="17">
        <f t="shared" si="1"/>
        <v>3.69</v>
      </c>
      <c r="F7" s="17">
        <f t="shared" si="2"/>
        <v>9.3699999999999992</v>
      </c>
      <c r="G7" s="18">
        <f t="shared" si="3"/>
        <v>31.233333333333331</v>
      </c>
      <c r="H7" s="19">
        <f t="shared" ref="H7:H25" si="24">G7*$H$1</f>
        <v>9.3699999999999992</v>
      </c>
      <c r="I7" s="19">
        <f t="shared" si="5"/>
        <v>12.493333333333332</v>
      </c>
      <c r="J7" s="19">
        <f t="shared" si="6"/>
        <v>14.055</v>
      </c>
      <c r="K7" s="19">
        <f t="shared" si="7"/>
        <v>15.616666666666665</v>
      </c>
      <c r="L7" s="19">
        <f t="shared" si="8"/>
        <v>17.178333333333335</v>
      </c>
      <c r="M7" s="19">
        <f t="shared" si="9"/>
        <v>20.301666666666666</v>
      </c>
      <c r="N7" s="17">
        <f t="shared" si="10"/>
        <v>7.8083333333333327</v>
      </c>
      <c r="O7" s="17">
        <f t="shared" si="11"/>
        <v>9.3699999999999992</v>
      </c>
      <c r="P7" s="19">
        <f t="shared" si="12"/>
        <v>4.6849999999999969</v>
      </c>
      <c r="Q7" s="19">
        <f t="shared" si="13"/>
        <v>1.5616666666666656</v>
      </c>
      <c r="R7" s="19">
        <f t="shared" si="14"/>
        <v>0</v>
      </c>
      <c r="S7" s="19">
        <f t="shared" si="15"/>
        <v>-1.5616666666666665</v>
      </c>
      <c r="T7" s="19">
        <f t="shared" si="16"/>
        <v>-3.1233333333333357</v>
      </c>
      <c r="U7" s="19">
        <f t="shared" si="17"/>
        <v>-6.246666666666667</v>
      </c>
      <c r="V7" s="20">
        <f t="shared" si="18"/>
        <v>0.14999999999999991</v>
      </c>
      <c r="W7" s="20">
        <f t="shared" si="19"/>
        <v>4.9999999999999975E-2</v>
      </c>
      <c r="X7" s="21">
        <f t="shared" si="20"/>
        <v>0</v>
      </c>
      <c r="Y7" s="22">
        <f t="shared" si="21"/>
        <v>-0.05</v>
      </c>
      <c r="Z7" s="22">
        <f t="shared" si="22"/>
        <v>-0.10000000000000009</v>
      </c>
      <c r="AA7" s="23">
        <f t="shared" si="23"/>
        <v>-0.20000000000000004</v>
      </c>
      <c r="AC7" s="39"/>
      <c r="AD7" s="40"/>
    </row>
    <row r="8" spans="1:30" ht="15" customHeight="1" x14ac:dyDescent="0.25">
      <c r="A8" s="42"/>
      <c r="B8" s="15" t="s">
        <v>0</v>
      </c>
      <c r="C8" s="16">
        <f t="shared" ref="C8:C9" si="25">5.68</f>
        <v>5.68</v>
      </c>
      <c r="D8" s="16">
        <v>1.23E-2</v>
      </c>
      <c r="E8" s="17">
        <f t="shared" si="1"/>
        <v>3.69</v>
      </c>
      <c r="F8" s="17">
        <f t="shared" si="2"/>
        <v>9.3699999999999992</v>
      </c>
      <c r="G8" s="18">
        <f t="shared" si="3"/>
        <v>31.233333333333331</v>
      </c>
      <c r="H8" s="19">
        <f t="shared" si="24"/>
        <v>9.3699999999999992</v>
      </c>
      <c r="I8" s="19">
        <f t="shared" si="5"/>
        <v>12.493333333333332</v>
      </c>
      <c r="J8" s="19">
        <f t="shared" si="6"/>
        <v>14.055</v>
      </c>
      <c r="K8" s="19">
        <f t="shared" si="7"/>
        <v>15.616666666666665</v>
      </c>
      <c r="L8" s="19">
        <f t="shared" si="8"/>
        <v>17.178333333333335</v>
      </c>
      <c r="M8" s="19">
        <f t="shared" si="9"/>
        <v>20.301666666666666</v>
      </c>
      <c r="N8" s="17">
        <f t="shared" si="10"/>
        <v>7.8083333333333327</v>
      </c>
      <c r="O8" s="17">
        <f t="shared" si="11"/>
        <v>9.3699999999999992</v>
      </c>
      <c r="P8" s="19">
        <f t="shared" si="12"/>
        <v>4.6849999999999969</v>
      </c>
      <c r="Q8" s="19">
        <f t="shared" si="13"/>
        <v>1.5616666666666656</v>
      </c>
      <c r="R8" s="19">
        <f t="shared" si="14"/>
        <v>0</v>
      </c>
      <c r="S8" s="19">
        <f t="shared" si="15"/>
        <v>-1.5616666666666665</v>
      </c>
      <c r="T8" s="19">
        <f t="shared" si="16"/>
        <v>-3.1233333333333357</v>
      </c>
      <c r="U8" s="19">
        <f t="shared" si="17"/>
        <v>-6.246666666666667</v>
      </c>
      <c r="V8" s="20">
        <f t="shared" si="18"/>
        <v>0.14999999999999991</v>
      </c>
      <c r="W8" s="20">
        <f t="shared" si="19"/>
        <v>4.9999999999999975E-2</v>
      </c>
      <c r="X8" s="21">
        <f t="shared" si="20"/>
        <v>0</v>
      </c>
      <c r="Y8" s="22">
        <f t="shared" si="21"/>
        <v>-0.05</v>
      </c>
      <c r="Z8" s="22">
        <f t="shared" si="22"/>
        <v>-0.10000000000000009</v>
      </c>
      <c r="AA8" s="23">
        <f t="shared" si="23"/>
        <v>-0.20000000000000004</v>
      </c>
    </row>
    <row r="9" spans="1:30" ht="15.75" thickBot="1" x14ac:dyDescent="0.3">
      <c r="A9" s="43"/>
      <c r="B9" s="24" t="s">
        <v>1</v>
      </c>
      <c r="C9" s="25">
        <f t="shared" si="25"/>
        <v>5.68</v>
      </c>
      <c r="D9" s="25">
        <v>1.8100000000000002E-2</v>
      </c>
      <c r="E9" s="26">
        <f t="shared" si="1"/>
        <v>5.4300000000000006</v>
      </c>
      <c r="F9" s="26">
        <f t="shared" si="2"/>
        <v>11.11</v>
      </c>
      <c r="G9" s="27">
        <f t="shared" si="3"/>
        <v>37.033333333333331</v>
      </c>
      <c r="H9" s="28">
        <f t="shared" si="24"/>
        <v>11.11</v>
      </c>
      <c r="I9" s="28">
        <f t="shared" si="5"/>
        <v>14.813333333333333</v>
      </c>
      <c r="J9" s="28">
        <f t="shared" si="6"/>
        <v>16.664999999999999</v>
      </c>
      <c r="K9" s="28">
        <f t="shared" si="7"/>
        <v>18.516666666666666</v>
      </c>
      <c r="L9" s="28">
        <f t="shared" si="8"/>
        <v>20.368333333333332</v>
      </c>
      <c r="M9" s="28">
        <f t="shared" si="9"/>
        <v>24.071666666666665</v>
      </c>
      <c r="N9" s="26">
        <f t="shared" si="10"/>
        <v>9.2583333333333329</v>
      </c>
      <c r="O9" s="26">
        <f t="shared" si="11"/>
        <v>11.11</v>
      </c>
      <c r="P9" s="28">
        <f t="shared" si="12"/>
        <v>5.5549999999999997</v>
      </c>
      <c r="Q9" s="28">
        <f t="shared" si="13"/>
        <v>1.8516666666666666</v>
      </c>
      <c r="R9" s="28">
        <f t="shared" si="14"/>
        <v>0</v>
      </c>
      <c r="S9" s="28">
        <f t="shared" si="15"/>
        <v>-1.8516666666666666</v>
      </c>
      <c r="T9" s="28">
        <f t="shared" si="16"/>
        <v>-3.7033333333333331</v>
      </c>
      <c r="U9" s="28">
        <f t="shared" si="17"/>
        <v>-7.4066666666666663</v>
      </c>
      <c r="V9" s="29">
        <f t="shared" si="18"/>
        <v>0.15</v>
      </c>
      <c r="W9" s="29">
        <f t="shared" si="19"/>
        <v>0.05</v>
      </c>
      <c r="X9" s="30">
        <f t="shared" si="20"/>
        <v>0</v>
      </c>
      <c r="Y9" s="31">
        <f t="shared" si="21"/>
        <v>-0.05</v>
      </c>
      <c r="Z9" s="31">
        <f t="shared" si="22"/>
        <v>-0.1</v>
      </c>
      <c r="AA9" s="32">
        <f t="shared" si="23"/>
        <v>-0.2</v>
      </c>
    </row>
    <row r="10" spans="1:30" x14ac:dyDescent="0.25">
      <c r="A10" s="41" t="s">
        <v>23</v>
      </c>
      <c r="B10" s="12" t="s">
        <v>4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8"/>
    </row>
    <row r="11" spans="1:30" x14ac:dyDescent="0.25">
      <c r="A11" s="42"/>
      <c r="B11" s="15" t="s">
        <v>10</v>
      </c>
      <c r="C11" s="16">
        <f>1.12</f>
        <v>1.1200000000000001</v>
      </c>
      <c r="D11" s="16">
        <v>3.1600000000000003E-2</v>
      </c>
      <c r="E11" s="17">
        <f t="shared" si="1"/>
        <v>9.48</v>
      </c>
      <c r="F11" s="17">
        <f t="shared" si="2"/>
        <v>10.600000000000001</v>
      </c>
      <c r="G11" s="18">
        <f t="shared" si="3"/>
        <v>35.333333333333343</v>
      </c>
      <c r="H11" s="19">
        <f t="shared" si="24"/>
        <v>10.600000000000003</v>
      </c>
      <c r="I11" s="19">
        <f t="shared" si="5"/>
        <v>14.133333333333338</v>
      </c>
      <c r="J11" s="19">
        <f t="shared" si="6"/>
        <v>15.900000000000004</v>
      </c>
      <c r="K11" s="19">
        <f t="shared" si="7"/>
        <v>17.666666666666671</v>
      </c>
      <c r="L11" s="19">
        <f t="shared" si="8"/>
        <v>19.433333333333341</v>
      </c>
      <c r="M11" s="19">
        <f t="shared" si="9"/>
        <v>22.966666666666672</v>
      </c>
      <c r="N11" s="17">
        <f t="shared" si="10"/>
        <v>8.8333333333333357</v>
      </c>
      <c r="O11" s="17">
        <f t="shared" si="11"/>
        <v>10.600000000000001</v>
      </c>
      <c r="P11" s="19">
        <f t="shared" si="12"/>
        <v>5.3000000000000043</v>
      </c>
      <c r="Q11" s="19">
        <f t="shared" si="13"/>
        <v>1.7666666666666657</v>
      </c>
      <c r="R11" s="19">
        <f t="shared" si="14"/>
        <v>0</v>
      </c>
      <c r="S11" s="19">
        <f t="shared" si="15"/>
        <v>-1.7666666666666657</v>
      </c>
      <c r="T11" s="19">
        <f t="shared" si="16"/>
        <v>-3.533333333333335</v>
      </c>
      <c r="U11" s="19">
        <f t="shared" si="17"/>
        <v>-7.0666666666666664</v>
      </c>
      <c r="V11" s="20">
        <f t="shared" si="18"/>
        <v>0.15000000000000008</v>
      </c>
      <c r="W11" s="20">
        <f t="shared" si="19"/>
        <v>4.9999999999999961E-2</v>
      </c>
      <c r="X11" s="21">
        <f t="shared" si="20"/>
        <v>0</v>
      </c>
      <c r="Y11" s="22">
        <f t="shared" si="21"/>
        <v>-4.9999999999999961E-2</v>
      </c>
      <c r="Z11" s="22">
        <f t="shared" si="22"/>
        <v>-0.10000000000000002</v>
      </c>
      <c r="AA11" s="23">
        <f t="shared" si="23"/>
        <v>-0.19999999999999993</v>
      </c>
    </row>
    <row r="12" spans="1:30" x14ac:dyDescent="0.25">
      <c r="A12" s="42"/>
      <c r="B12" s="15" t="s">
        <v>0</v>
      </c>
      <c r="C12" s="16">
        <f t="shared" ref="C12:C13" si="26">1.12</f>
        <v>1.1200000000000001</v>
      </c>
      <c r="D12" s="16">
        <v>3.1600000000000003E-2</v>
      </c>
      <c r="E12" s="17">
        <f t="shared" si="1"/>
        <v>9.48</v>
      </c>
      <c r="F12" s="17">
        <f t="shared" si="2"/>
        <v>10.600000000000001</v>
      </c>
      <c r="G12" s="18">
        <f t="shared" si="3"/>
        <v>35.333333333333343</v>
      </c>
      <c r="H12" s="19">
        <f t="shared" si="24"/>
        <v>10.600000000000003</v>
      </c>
      <c r="I12" s="19">
        <f t="shared" si="5"/>
        <v>14.133333333333338</v>
      </c>
      <c r="J12" s="19">
        <f t="shared" si="6"/>
        <v>15.900000000000004</v>
      </c>
      <c r="K12" s="19">
        <f t="shared" si="7"/>
        <v>17.666666666666671</v>
      </c>
      <c r="L12" s="19">
        <f t="shared" si="8"/>
        <v>19.433333333333341</v>
      </c>
      <c r="M12" s="19">
        <f t="shared" si="9"/>
        <v>22.966666666666672</v>
      </c>
      <c r="N12" s="17">
        <f t="shared" si="10"/>
        <v>8.8333333333333357</v>
      </c>
      <c r="O12" s="17">
        <f t="shared" si="11"/>
        <v>10.600000000000001</v>
      </c>
      <c r="P12" s="19">
        <f t="shared" si="12"/>
        <v>5.3000000000000043</v>
      </c>
      <c r="Q12" s="19">
        <f t="shared" si="13"/>
        <v>1.7666666666666657</v>
      </c>
      <c r="R12" s="19">
        <f t="shared" si="14"/>
        <v>0</v>
      </c>
      <c r="S12" s="19">
        <f t="shared" si="15"/>
        <v>-1.7666666666666657</v>
      </c>
      <c r="T12" s="19">
        <f t="shared" si="16"/>
        <v>-3.533333333333335</v>
      </c>
      <c r="U12" s="19">
        <f t="shared" si="17"/>
        <v>-7.0666666666666664</v>
      </c>
      <c r="V12" s="20">
        <f t="shared" si="18"/>
        <v>0.15000000000000008</v>
      </c>
      <c r="W12" s="20">
        <f t="shared" si="19"/>
        <v>4.9999999999999961E-2</v>
      </c>
      <c r="X12" s="21">
        <f t="shared" si="20"/>
        <v>0</v>
      </c>
      <c r="Y12" s="22">
        <f t="shared" si="21"/>
        <v>-4.9999999999999961E-2</v>
      </c>
      <c r="Z12" s="22">
        <f t="shared" si="22"/>
        <v>-0.10000000000000002</v>
      </c>
      <c r="AA12" s="23">
        <f t="shared" si="23"/>
        <v>-0.19999999999999993</v>
      </c>
    </row>
    <row r="13" spans="1:30" x14ac:dyDescent="0.25">
      <c r="A13" s="42"/>
      <c r="B13" s="15" t="s">
        <v>1</v>
      </c>
      <c r="C13" s="16">
        <f t="shared" si="26"/>
        <v>1.1200000000000001</v>
      </c>
      <c r="D13" s="16">
        <v>5.0299999999999997E-2</v>
      </c>
      <c r="E13" s="17">
        <f t="shared" si="1"/>
        <v>15.09</v>
      </c>
      <c r="F13" s="17">
        <f t="shared" si="2"/>
        <v>16.21</v>
      </c>
      <c r="G13" s="18">
        <f t="shared" si="3"/>
        <v>54.033333333333339</v>
      </c>
      <c r="H13" s="19">
        <f t="shared" si="24"/>
        <v>16.21</v>
      </c>
      <c r="I13" s="19">
        <f t="shared" si="5"/>
        <v>21.613333333333337</v>
      </c>
      <c r="J13" s="19">
        <f t="shared" si="6"/>
        <v>24.315000000000001</v>
      </c>
      <c r="K13" s="19">
        <f t="shared" si="7"/>
        <v>27.016666666666669</v>
      </c>
      <c r="L13" s="19">
        <f t="shared" si="8"/>
        <v>29.718333333333337</v>
      </c>
      <c r="M13" s="19">
        <f t="shared" si="9"/>
        <v>35.12166666666667</v>
      </c>
      <c r="N13" s="17">
        <f t="shared" si="10"/>
        <v>13.508333333333335</v>
      </c>
      <c r="O13" s="17">
        <f t="shared" si="11"/>
        <v>16.21</v>
      </c>
      <c r="P13" s="19">
        <f t="shared" si="12"/>
        <v>8.105000000000004</v>
      </c>
      <c r="Q13" s="19">
        <f t="shared" si="13"/>
        <v>2.701666666666668</v>
      </c>
      <c r="R13" s="19">
        <f t="shared" si="14"/>
        <v>0</v>
      </c>
      <c r="S13" s="19">
        <f t="shared" si="15"/>
        <v>-2.7016666666666662</v>
      </c>
      <c r="T13" s="19">
        <f t="shared" si="16"/>
        <v>-5.4033333333333342</v>
      </c>
      <c r="U13" s="19">
        <f t="shared" si="17"/>
        <v>-10.806666666666667</v>
      </c>
      <c r="V13" s="20">
        <f t="shared" si="18"/>
        <v>0.15000000000000005</v>
      </c>
      <c r="W13" s="20">
        <f t="shared" si="19"/>
        <v>5.0000000000000017E-2</v>
      </c>
      <c r="X13" s="21">
        <f t="shared" si="20"/>
        <v>0</v>
      </c>
      <c r="Y13" s="22">
        <f t="shared" si="21"/>
        <v>-4.9999999999999989E-2</v>
      </c>
      <c r="Z13" s="22">
        <f t="shared" si="22"/>
        <v>-0.1</v>
      </c>
      <c r="AA13" s="23">
        <f t="shared" si="23"/>
        <v>-0.19999999999999998</v>
      </c>
    </row>
    <row r="14" spans="1:30" x14ac:dyDescent="0.25">
      <c r="A14" s="42"/>
      <c r="B14" s="33" t="s">
        <v>5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6"/>
    </row>
    <row r="15" spans="1:30" x14ac:dyDescent="0.25">
      <c r="A15" s="42"/>
      <c r="B15" s="15" t="s">
        <v>10</v>
      </c>
      <c r="C15" s="16">
        <f>5.68</f>
        <v>5.68</v>
      </c>
      <c r="D15" s="16">
        <v>3.1600000000000003E-2</v>
      </c>
      <c r="E15" s="17">
        <f t="shared" si="1"/>
        <v>9.48</v>
      </c>
      <c r="F15" s="17">
        <f t="shared" si="2"/>
        <v>15.16</v>
      </c>
      <c r="G15" s="18">
        <f t="shared" si="3"/>
        <v>50.533333333333339</v>
      </c>
      <c r="H15" s="19">
        <f t="shared" si="24"/>
        <v>15.16</v>
      </c>
      <c r="I15" s="19">
        <f t="shared" si="5"/>
        <v>20.213333333333338</v>
      </c>
      <c r="J15" s="19">
        <f t="shared" si="6"/>
        <v>22.740000000000002</v>
      </c>
      <c r="K15" s="19">
        <f t="shared" si="7"/>
        <v>25.266666666666669</v>
      </c>
      <c r="L15" s="19">
        <f t="shared" si="8"/>
        <v>27.79333333333334</v>
      </c>
      <c r="M15" s="19">
        <f t="shared" si="9"/>
        <v>32.846666666666671</v>
      </c>
      <c r="N15" s="17">
        <f t="shared" si="10"/>
        <v>12.633333333333335</v>
      </c>
      <c r="O15" s="17">
        <f t="shared" si="11"/>
        <v>15.16</v>
      </c>
      <c r="P15" s="19">
        <f t="shared" si="12"/>
        <v>7.5800000000000018</v>
      </c>
      <c r="Q15" s="19">
        <f t="shared" si="13"/>
        <v>2.5266666666666673</v>
      </c>
      <c r="R15" s="19">
        <f t="shared" si="14"/>
        <v>0</v>
      </c>
      <c r="S15" s="19">
        <f t="shared" si="15"/>
        <v>-2.5266666666666655</v>
      </c>
      <c r="T15" s="19">
        <f t="shared" si="16"/>
        <v>-5.0533333333333363</v>
      </c>
      <c r="U15" s="19">
        <f t="shared" si="17"/>
        <v>-10.106666666666667</v>
      </c>
      <c r="V15" s="20">
        <f t="shared" si="18"/>
        <v>0.15000000000000002</v>
      </c>
      <c r="W15" s="20">
        <f t="shared" si="19"/>
        <v>5.000000000000001E-2</v>
      </c>
      <c r="X15" s="21">
        <f t="shared" si="20"/>
        <v>0</v>
      </c>
      <c r="Y15" s="22">
        <f t="shared" si="21"/>
        <v>-4.9999999999999975E-2</v>
      </c>
      <c r="Z15" s="22">
        <f t="shared" si="22"/>
        <v>-0.10000000000000005</v>
      </c>
      <c r="AA15" s="23">
        <f t="shared" si="23"/>
        <v>-0.19999999999999998</v>
      </c>
    </row>
    <row r="16" spans="1:30" x14ac:dyDescent="0.25">
      <c r="A16" s="42"/>
      <c r="B16" s="15" t="s">
        <v>0</v>
      </c>
      <c r="C16" s="16">
        <f t="shared" ref="C16:C17" si="27">5.68</f>
        <v>5.68</v>
      </c>
      <c r="D16" s="16">
        <v>3.1600000000000003E-2</v>
      </c>
      <c r="E16" s="17">
        <f t="shared" si="1"/>
        <v>9.48</v>
      </c>
      <c r="F16" s="17">
        <f t="shared" si="2"/>
        <v>15.16</v>
      </c>
      <c r="G16" s="18">
        <f t="shared" si="3"/>
        <v>50.533333333333339</v>
      </c>
      <c r="H16" s="19">
        <f t="shared" si="24"/>
        <v>15.16</v>
      </c>
      <c r="I16" s="19">
        <f t="shared" si="5"/>
        <v>20.213333333333338</v>
      </c>
      <c r="J16" s="19">
        <f t="shared" si="6"/>
        <v>22.740000000000002</v>
      </c>
      <c r="K16" s="19">
        <f t="shared" si="7"/>
        <v>25.266666666666669</v>
      </c>
      <c r="L16" s="19">
        <f t="shared" si="8"/>
        <v>27.79333333333334</v>
      </c>
      <c r="M16" s="19">
        <f t="shared" si="9"/>
        <v>32.846666666666671</v>
      </c>
      <c r="N16" s="17">
        <f t="shared" si="10"/>
        <v>12.633333333333335</v>
      </c>
      <c r="O16" s="17">
        <f t="shared" si="11"/>
        <v>15.16</v>
      </c>
      <c r="P16" s="19">
        <f t="shared" si="12"/>
        <v>7.5800000000000018</v>
      </c>
      <c r="Q16" s="19">
        <f t="shared" si="13"/>
        <v>2.5266666666666673</v>
      </c>
      <c r="R16" s="19">
        <f t="shared" si="14"/>
        <v>0</v>
      </c>
      <c r="S16" s="19">
        <f t="shared" si="15"/>
        <v>-2.5266666666666655</v>
      </c>
      <c r="T16" s="19">
        <f t="shared" si="16"/>
        <v>-5.0533333333333363</v>
      </c>
      <c r="U16" s="19">
        <f t="shared" si="17"/>
        <v>-10.106666666666667</v>
      </c>
      <c r="V16" s="20">
        <f t="shared" si="18"/>
        <v>0.15000000000000002</v>
      </c>
      <c r="W16" s="20">
        <f t="shared" si="19"/>
        <v>5.000000000000001E-2</v>
      </c>
      <c r="X16" s="21">
        <f t="shared" si="20"/>
        <v>0</v>
      </c>
      <c r="Y16" s="22">
        <f t="shared" si="21"/>
        <v>-4.9999999999999975E-2</v>
      </c>
      <c r="Z16" s="22">
        <f t="shared" si="22"/>
        <v>-0.10000000000000005</v>
      </c>
      <c r="AA16" s="23">
        <f t="shared" si="23"/>
        <v>-0.19999999999999998</v>
      </c>
    </row>
    <row r="17" spans="1:27" ht="15.75" thickBot="1" x14ac:dyDescent="0.3">
      <c r="A17" s="43"/>
      <c r="B17" s="24" t="s">
        <v>1</v>
      </c>
      <c r="C17" s="25">
        <f t="shared" si="27"/>
        <v>5.68</v>
      </c>
      <c r="D17" s="25">
        <v>5.0299999999999997E-2</v>
      </c>
      <c r="E17" s="26">
        <f t="shared" si="1"/>
        <v>15.09</v>
      </c>
      <c r="F17" s="26">
        <f t="shared" si="2"/>
        <v>20.77</v>
      </c>
      <c r="G17" s="27">
        <f t="shared" si="3"/>
        <v>69.233333333333334</v>
      </c>
      <c r="H17" s="28">
        <f t="shared" si="24"/>
        <v>20.77</v>
      </c>
      <c r="I17" s="28">
        <f t="shared" si="5"/>
        <v>27.693333333333335</v>
      </c>
      <c r="J17" s="28">
        <f t="shared" si="6"/>
        <v>31.155000000000001</v>
      </c>
      <c r="K17" s="28">
        <f t="shared" si="7"/>
        <v>34.616666666666667</v>
      </c>
      <c r="L17" s="28">
        <f t="shared" si="8"/>
        <v>38.07833333333334</v>
      </c>
      <c r="M17" s="28">
        <f t="shared" si="9"/>
        <v>45.001666666666672</v>
      </c>
      <c r="N17" s="26">
        <f t="shared" si="10"/>
        <v>17.308333333333334</v>
      </c>
      <c r="O17" s="26">
        <f t="shared" si="11"/>
        <v>20.77</v>
      </c>
      <c r="P17" s="28">
        <f t="shared" si="12"/>
        <v>10.385000000000005</v>
      </c>
      <c r="Q17" s="28">
        <f t="shared" si="13"/>
        <v>3.461666666666666</v>
      </c>
      <c r="R17" s="28">
        <f t="shared" si="14"/>
        <v>0</v>
      </c>
      <c r="S17" s="28">
        <f t="shared" si="15"/>
        <v>-3.461666666666666</v>
      </c>
      <c r="T17" s="28">
        <f t="shared" si="16"/>
        <v>-6.9233333333333391</v>
      </c>
      <c r="U17" s="28">
        <f t="shared" si="17"/>
        <v>-13.846666666666671</v>
      </c>
      <c r="V17" s="29">
        <f t="shared" si="18"/>
        <v>0.15000000000000008</v>
      </c>
      <c r="W17" s="29">
        <f t="shared" si="19"/>
        <v>4.9999999999999989E-2</v>
      </c>
      <c r="X17" s="30">
        <f t="shared" si="20"/>
        <v>0</v>
      </c>
      <c r="Y17" s="31">
        <f t="shared" si="21"/>
        <v>-4.9999999999999989E-2</v>
      </c>
      <c r="Z17" s="31">
        <f t="shared" si="22"/>
        <v>-0.10000000000000009</v>
      </c>
      <c r="AA17" s="32">
        <f t="shared" si="23"/>
        <v>-0.20000000000000007</v>
      </c>
    </row>
    <row r="18" spans="1:27" x14ac:dyDescent="0.25">
      <c r="A18" s="41" t="s">
        <v>24</v>
      </c>
      <c r="B18" s="12" t="s">
        <v>6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8"/>
    </row>
    <row r="19" spans="1:27" x14ac:dyDescent="0.25">
      <c r="A19" s="42"/>
      <c r="B19" s="15" t="s">
        <v>10</v>
      </c>
      <c r="C19" s="16">
        <f>1.12</f>
        <v>1.1200000000000001</v>
      </c>
      <c r="D19" s="16">
        <v>6.7599999999999993E-2</v>
      </c>
      <c r="E19" s="17">
        <f t="shared" si="1"/>
        <v>20.279999999999998</v>
      </c>
      <c r="F19" s="17">
        <f t="shared" si="2"/>
        <v>21.4</v>
      </c>
      <c r="G19" s="18">
        <f t="shared" si="3"/>
        <v>71.333333333333329</v>
      </c>
      <c r="H19" s="19">
        <f t="shared" si="24"/>
        <v>21.4</v>
      </c>
      <c r="I19" s="19">
        <f t="shared" si="5"/>
        <v>28.533333333333331</v>
      </c>
      <c r="J19" s="19">
        <f t="shared" si="6"/>
        <v>32.1</v>
      </c>
      <c r="K19" s="19">
        <f t="shared" si="7"/>
        <v>35.666666666666664</v>
      </c>
      <c r="L19" s="19">
        <f t="shared" si="8"/>
        <v>39.233333333333334</v>
      </c>
      <c r="M19" s="19">
        <f t="shared" si="9"/>
        <v>46.366666666666667</v>
      </c>
      <c r="N19" s="17">
        <f t="shared" si="10"/>
        <v>17.833333333333332</v>
      </c>
      <c r="O19" s="17">
        <f t="shared" si="11"/>
        <v>21.4</v>
      </c>
      <c r="P19" s="19">
        <f t="shared" si="12"/>
        <v>10.699999999999996</v>
      </c>
      <c r="Q19" s="19">
        <f t="shared" si="13"/>
        <v>3.5666666666666664</v>
      </c>
      <c r="R19" s="19">
        <f t="shared" si="14"/>
        <v>0</v>
      </c>
      <c r="S19" s="19">
        <f t="shared" si="15"/>
        <v>-3.5666666666666664</v>
      </c>
      <c r="T19" s="19">
        <f t="shared" si="16"/>
        <v>-7.1333333333333364</v>
      </c>
      <c r="U19" s="19">
        <f t="shared" si="17"/>
        <v>-14.266666666666669</v>
      </c>
      <c r="V19" s="20">
        <f t="shared" si="18"/>
        <v>0.14999999999999994</v>
      </c>
      <c r="W19" s="20">
        <f t="shared" si="19"/>
        <v>0.05</v>
      </c>
      <c r="X19" s="21">
        <f t="shared" si="20"/>
        <v>0</v>
      </c>
      <c r="Y19" s="22">
        <f t="shared" si="21"/>
        <v>-0.05</v>
      </c>
      <c r="Z19" s="22">
        <f t="shared" si="22"/>
        <v>-0.10000000000000005</v>
      </c>
      <c r="AA19" s="23">
        <f t="shared" si="23"/>
        <v>-0.20000000000000004</v>
      </c>
    </row>
    <row r="20" spans="1:27" x14ac:dyDescent="0.25">
      <c r="A20" s="42"/>
      <c r="B20" s="15" t="s">
        <v>0</v>
      </c>
      <c r="C20" s="16">
        <f t="shared" ref="C20:C21" si="28">1.12</f>
        <v>1.1200000000000001</v>
      </c>
      <c r="D20" s="16">
        <v>6.7599999999999993E-2</v>
      </c>
      <c r="E20" s="17">
        <f t="shared" si="1"/>
        <v>20.279999999999998</v>
      </c>
      <c r="F20" s="17">
        <f t="shared" si="2"/>
        <v>21.4</v>
      </c>
      <c r="G20" s="18">
        <f t="shared" si="3"/>
        <v>71.333333333333329</v>
      </c>
      <c r="H20" s="19">
        <f t="shared" si="24"/>
        <v>21.4</v>
      </c>
      <c r="I20" s="19">
        <f t="shared" si="5"/>
        <v>28.533333333333331</v>
      </c>
      <c r="J20" s="19">
        <f t="shared" si="6"/>
        <v>32.1</v>
      </c>
      <c r="K20" s="19">
        <f t="shared" si="7"/>
        <v>35.666666666666664</v>
      </c>
      <c r="L20" s="19">
        <f t="shared" si="8"/>
        <v>39.233333333333334</v>
      </c>
      <c r="M20" s="19">
        <f t="shared" si="9"/>
        <v>46.366666666666667</v>
      </c>
      <c r="N20" s="17">
        <f t="shared" si="10"/>
        <v>17.833333333333332</v>
      </c>
      <c r="O20" s="17">
        <f t="shared" si="11"/>
        <v>21.4</v>
      </c>
      <c r="P20" s="19">
        <f t="shared" si="12"/>
        <v>10.699999999999996</v>
      </c>
      <c r="Q20" s="19">
        <f t="shared" si="13"/>
        <v>3.5666666666666664</v>
      </c>
      <c r="R20" s="19">
        <f t="shared" si="14"/>
        <v>0</v>
      </c>
      <c r="S20" s="19">
        <f t="shared" si="15"/>
        <v>-3.5666666666666664</v>
      </c>
      <c r="T20" s="19">
        <f t="shared" si="16"/>
        <v>-7.1333333333333364</v>
      </c>
      <c r="U20" s="19">
        <f t="shared" si="17"/>
        <v>-14.266666666666669</v>
      </c>
      <c r="V20" s="20">
        <f t="shared" si="18"/>
        <v>0.14999999999999994</v>
      </c>
      <c r="W20" s="20">
        <f t="shared" si="19"/>
        <v>0.05</v>
      </c>
      <c r="X20" s="21">
        <f t="shared" si="20"/>
        <v>0</v>
      </c>
      <c r="Y20" s="22">
        <f t="shared" si="21"/>
        <v>-0.05</v>
      </c>
      <c r="Z20" s="22">
        <f t="shared" si="22"/>
        <v>-0.10000000000000005</v>
      </c>
      <c r="AA20" s="23">
        <f t="shared" si="23"/>
        <v>-0.20000000000000004</v>
      </c>
    </row>
    <row r="21" spans="1:27" x14ac:dyDescent="0.25">
      <c r="A21" s="42"/>
      <c r="B21" s="15" t="s">
        <v>1</v>
      </c>
      <c r="C21" s="16">
        <f t="shared" si="28"/>
        <v>1.1200000000000001</v>
      </c>
      <c r="D21" s="16">
        <v>9.0499999999999997E-2</v>
      </c>
      <c r="E21" s="17">
        <f t="shared" si="1"/>
        <v>27.15</v>
      </c>
      <c r="F21" s="17">
        <f t="shared" si="2"/>
        <v>28.27</v>
      </c>
      <c r="G21" s="18">
        <f t="shared" si="3"/>
        <v>94.233333333333334</v>
      </c>
      <c r="H21" s="19">
        <f t="shared" si="24"/>
        <v>28.27</v>
      </c>
      <c r="I21" s="19">
        <f t="shared" si="5"/>
        <v>37.693333333333335</v>
      </c>
      <c r="J21" s="19">
        <f t="shared" si="6"/>
        <v>42.405000000000001</v>
      </c>
      <c r="K21" s="19">
        <f t="shared" si="7"/>
        <v>47.116666666666667</v>
      </c>
      <c r="L21" s="19">
        <f t="shared" si="8"/>
        <v>51.82833333333334</v>
      </c>
      <c r="M21" s="19">
        <f t="shared" si="9"/>
        <v>61.251666666666672</v>
      </c>
      <c r="N21" s="17">
        <f t="shared" si="10"/>
        <v>23.558333333333334</v>
      </c>
      <c r="O21" s="17">
        <f t="shared" si="11"/>
        <v>28.27</v>
      </c>
      <c r="P21" s="19">
        <f t="shared" si="12"/>
        <v>14.135000000000002</v>
      </c>
      <c r="Q21" s="19">
        <f t="shared" si="13"/>
        <v>4.7116666666666696</v>
      </c>
      <c r="R21" s="19">
        <f t="shared" si="14"/>
        <v>0</v>
      </c>
      <c r="S21" s="19">
        <f t="shared" si="15"/>
        <v>-4.711666666666666</v>
      </c>
      <c r="T21" s="19">
        <f t="shared" si="16"/>
        <v>-9.4233333333333391</v>
      </c>
      <c r="U21" s="19">
        <f t="shared" si="17"/>
        <v>-18.846666666666671</v>
      </c>
      <c r="V21" s="20">
        <f t="shared" si="18"/>
        <v>0.15000000000000002</v>
      </c>
      <c r="W21" s="20">
        <f t="shared" si="19"/>
        <v>5.0000000000000031E-2</v>
      </c>
      <c r="X21" s="21">
        <f t="shared" si="20"/>
        <v>0</v>
      </c>
      <c r="Y21" s="22">
        <f t="shared" si="21"/>
        <v>-4.9999999999999996E-2</v>
      </c>
      <c r="Z21" s="22">
        <f t="shared" si="22"/>
        <v>-0.10000000000000006</v>
      </c>
      <c r="AA21" s="23">
        <f t="shared" si="23"/>
        <v>-0.20000000000000004</v>
      </c>
    </row>
    <row r="22" spans="1:27" x14ac:dyDescent="0.25">
      <c r="A22" s="42"/>
      <c r="B22" s="33" t="s">
        <v>7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</row>
    <row r="23" spans="1:27" x14ac:dyDescent="0.25">
      <c r="A23" s="42"/>
      <c r="B23" s="15" t="s">
        <v>10</v>
      </c>
      <c r="C23" s="16">
        <f>5.68</f>
        <v>5.68</v>
      </c>
      <c r="D23" s="16">
        <v>6.7599999999999993E-2</v>
      </c>
      <c r="E23" s="17">
        <f t="shared" si="1"/>
        <v>20.279999999999998</v>
      </c>
      <c r="F23" s="17">
        <f t="shared" si="2"/>
        <v>25.959999999999997</v>
      </c>
      <c r="G23" s="18">
        <f t="shared" si="3"/>
        <v>86.533333333333331</v>
      </c>
      <c r="H23" s="19">
        <f t="shared" si="24"/>
        <v>25.959999999999997</v>
      </c>
      <c r="I23" s="19">
        <f t="shared" si="5"/>
        <v>34.613333333333337</v>
      </c>
      <c r="J23" s="19">
        <f t="shared" si="6"/>
        <v>38.94</v>
      </c>
      <c r="K23" s="19">
        <f t="shared" si="7"/>
        <v>43.266666666666666</v>
      </c>
      <c r="L23" s="19">
        <f t="shared" si="8"/>
        <v>47.593333333333334</v>
      </c>
      <c r="M23" s="19">
        <f t="shared" si="9"/>
        <v>56.24666666666667</v>
      </c>
      <c r="N23" s="17">
        <f t="shared" si="10"/>
        <v>21.633333333333333</v>
      </c>
      <c r="O23" s="17">
        <f t="shared" si="11"/>
        <v>25.959999999999997</v>
      </c>
      <c r="P23" s="19">
        <f t="shared" si="12"/>
        <v>12.980000000000008</v>
      </c>
      <c r="Q23" s="19">
        <f t="shared" si="13"/>
        <v>4.3266666666666644</v>
      </c>
      <c r="R23" s="19">
        <f t="shared" si="14"/>
        <v>0</v>
      </c>
      <c r="S23" s="19">
        <f t="shared" si="15"/>
        <v>-4.3266666666666644</v>
      </c>
      <c r="T23" s="19">
        <f t="shared" si="16"/>
        <v>-8.6533333333333324</v>
      </c>
      <c r="U23" s="19">
        <f t="shared" si="17"/>
        <v>-17.306666666666668</v>
      </c>
      <c r="V23" s="20">
        <f t="shared" si="18"/>
        <v>0.15000000000000008</v>
      </c>
      <c r="W23" s="20">
        <f t="shared" si="19"/>
        <v>4.9999999999999975E-2</v>
      </c>
      <c r="X23" s="21">
        <f t="shared" si="20"/>
        <v>0</v>
      </c>
      <c r="Y23" s="22">
        <f t="shared" si="21"/>
        <v>-4.9999999999999975E-2</v>
      </c>
      <c r="Z23" s="22">
        <f t="shared" si="22"/>
        <v>-9.9999999999999992E-2</v>
      </c>
      <c r="AA23" s="23">
        <f t="shared" si="23"/>
        <v>-0.2</v>
      </c>
    </row>
    <row r="24" spans="1:27" x14ac:dyDescent="0.25">
      <c r="A24" s="42"/>
      <c r="B24" s="15" t="s">
        <v>0</v>
      </c>
      <c r="C24" s="16">
        <f t="shared" ref="C24:C25" si="29">5.68</f>
        <v>5.68</v>
      </c>
      <c r="D24" s="16">
        <v>6.7599999999999993E-2</v>
      </c>
      <c r="E24" s="17">
        <f t="shared" si="1"/>
        <v>20.279999999999998</v>
      </c>
      <c r="F24" s="17">
        <f t="shared" si="2"/>
        <v>25.959999999999997</v>
      </c>
      <c r="G24" s="18">
        <f t="shared" si="3"/>
        <v>86.533333333333331</v>
      </c>
      <c r="H24" s="19">
        <f t="shared" si="24"/>
        <v>25.959999999999997</v>
      </c>
      <c r="I24" s="19">
        <f t="shared" si="5"/>
        <v>34.613333333333337</v>
      </c>
      <c r="J24" s="19">
        <f t="shared" si="6"/>
        <v>38.94</v>
      </c>
      <c r="K24" s="19">
        <f t="shared" si="7"/>
        <v>43.266666666666666</v>
      </c>
      <c r="L24" s="19">
        <f t="shared" si="8"/>
        <v>47.593333333333334</v>
      </c>
      <c r="M24" s="19">
        <f t="shared" si="9"/>
        <v>56.24666666666667</v>
      </c>
      <c r="N24" s="17">
        <f t="shared" si="10"/>
        <v>21.633333333333333</v>
      </c>
      <c r="O24" s="17">
        <f t="shared" si="11"/>
        <v>25.959999999999997</v>
      </c>
      <c r="P24" s="19">
        <f t="shared" si="12"/>
        <v>12.980000000000008</v>
      </c>
      <c r="Q24" s="19">
        <f t="shared" si="13"/>
        <v>4.3266666666666644</v>
      </c>
      <c r="R24" s="19">
        <f t="shared" si="14"/>
        <v>0</v>
      </c>
      <c r="S24" s="19">
        <f t="shared" si="15"/>
        <v>-4.3266666666666644</v>
      </c>
      <c r="T24" s="19">
        <f t="shared" si="16"/>
        <v>-8.6533333333333324</v>
      </c>
      <c r="U24" s="19">
        <f t="shared" si="17"/>
        <v>-17.306666666666668</v>
      </c>
      <c r="V24" s="20">
        <f t="shared" si="18"/>
        <v>0.15000000000000008</v>
      </c>
      <c r="W24" s="20">
        <f t="shared" si="19"/>
        <v>4.9999999999999975E-2</v>
      </c>
      <c r="X24" s="21">
        <f t="shared" si="20"/>
        <v>0</v>
      </c>
      <c r="Y24" s="22">
        <f t="shared" si="21"/>
        <v>-4.9999999999999975E-2</v>
      </c>
      <c r="Z24" s="22">
        <f t="shared" si="22"/>
        <v>-9.9999999999999992E-2</v>
      </c>
      <c r="AA24" s="23">
        <f t="shared" si="23"/>
        <v>-0.2</v>
      </c>
    </row>
    <row r="25" spans="1:27" ht="15.75" thickBot="1" x14ac:dyDescent="0.3">
      <c r="A25" s="43"/>
      <c r="B25" s="24" t="s">
        <v>1</v>
      </c>
      <c r="C25" s="25">
        <f t="shared" si="29"/>
        <v>5.68</v>
      </c>
      <c r="D25" s="25">
        <v>9.0499999999999997E-2</v>
      </c>
      <c r="E25" s="26">
        <f t="shared" si="1"/>
        <v>27.15</v>
      </c>
      <c r="F25" s="26">
        <f t="shared" si="2"/>
        <v>32.83</v>
      </c>
      <c r="G25" s="27">
        <f t="shared" si="3"/>
        <v>109.43333333333334</v>
      </c>
      <c r="H25" s="28">
        <f t="shared" si="24"/>
        <v>32.83</v>
      </c>
      <c r="I25" s="28">
        <f t="shared" si="5"/>
        <v>43.773333333333341</v>
      </c>
      <c r="J25" s="28">
        <f t="shared" si="6"/>
        <v>49.245000000000005</v>
      </c>
      <c r="K25" s="28">
        <f t="shared" si="7"/>
        <v>54.716666666666669</v>
      </c>
      <c r="L25" s="28">
        <f t="shared" si="8"/>
        <v>60.18833333333334</v>
      </c>
      <c r="M25" s="28">
        <f t="shared" si="9"/>
        <v>71.131666666666675</v>
      </c>
      <c r="N25" s="26">
        <f t="shared" si="10"/>
        <v>27.358333333333334</v>
      </c>
      <c r="O25" s="26">
        <f t="shared" si="11"/>
        <v>32.83</v>
      </c>
      <c r="P25" s="28">
        <f t="shared" si="12"/>
        <v>16.415000000000006</v>
      </c>
      <c r="Q25" s="28">
        <f t="shared" si="13"/>
        <v>5.471666666666664</v>
      </c>
      <c r="R25" s="28">
        <f t="shared" si="14"/>
        <v>0</v>
      </c>
      <c r="S25" s="28">
        <f t="shared" si="15"/>
        <v>-5.471666666666664</v>
      </c>
      <c r="T25" s="28">
        <f t="shared" si="16"/>
        <v>-10.943333333333335</v>
      </c>
      <c r="U25" s="28">
        <f t="shared" si="17"/>
        <v>-21.88666666666667</v>
      </c>
      <c r="V25" s="29">
        <f t="shared" si="18"/>
        <v>0.15000000000000005</v>
      </c>
      <c r="W25" s="29">
        <f t="shared" si="19"/>
        <v>4.9999999999999975E-2</v>
      </c>
      <c r="X25" s="30">
        <f t="shared" si="20"/>
        <v>0</v>
      </c>
      <c r="Y25" s="31">
        <f t="shared" si="21"/>
        <v>-4.9999999999999975E-2</v>
      </c>
      <c r="Z25" s="31">
        <f t="shared" si="22"/>
        <v>-0.10000000000000002</v>
      </c>
      <c r="AA25" s="32">
        <f t="shared" si="23"/>
        <v>-0.20000000000000004</v>
      </c>
    </row>
  </sheetData>
  <mergeCells count="9">
    <mergeCell ref="AC2:AD7"/>
    <mergeCell ref="A18:A25"/>
    <mergeCell ref="A2:A9"/>
    <mergeCell ref="A10:A17"/>
    <mergeCell ref="C6:AA6"/>
    <mergeCell ref="C10:AA10"/>
    <mergeCell ref="C14:AA14"/>
    <mergeCell ref="C18:AA18"/>
    <mergeCell ref="C22:AA2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showGridLines="0" topLeftCell="C1" zoomScale="160" zoomScaleNormal="160" workbookViewId="0">
      <selection activeCell="E2" sqref="E2"/>
    </sheetView>
  </sheetViews>
  <sheetFormatPr defaultRowHeight="15" x14ac:dyDescent="0.25"/>
  <cols>
    <col min="1" max="1" width="9.140625" style="1"/>
    <col min="2" max="2" width="19" style="4" bestFit="1" customWidth="1"/>
    <col min="3" max="3" width="10.42578125" style="3" bestFit="1" customWidth="1"/>
    <col min="4" max="4" width="13.140625" style="3" bestFit="1" customWidth="1"/>
    <col min="5" max="6" width="9.140625" style="3"/>
    <col min="7" max="7" width="11" style="3" bestFit="1" customWidth="1"/>
    <col min="8" max="8" width="20.28515625" style="3" bestFit="1" customWidth="1"/>
    <col min="9" max="9" width="11.5703125" style="3" bestFit="1" customWidth="1"/>
    <col min="10" max="12" width="9.140625" style="3"/>
    <col min="13" max="16384" width="9.140625" style="1"/>
  </cols>
  <sheetData>
    <row r="1" spans="2:13" x14ac:dyDescent="0.25">
      <c r="D1" s="3" t="s">
        <v>17</v>
      </c>
      <c r="E1" s="8">
        <v>50</v>
      </c>
    </row>
    <row r="2" spans="2:13" x14ac:dyDescent="0.25">
      <c r="B2" s="5" t="s">
        <v>2</v>
      </c>
      <c r="C2" s="6" t="s">
        <v>9</v>
      </c>
      <c r="D2" s="6" t="s">
        <v>8</v>
      </c>
      <c r="E2" s="6" t="s">
        <v>11</v>
      </c>
      <c r="F2" s="6" t="s">
        <v>12</v>
      </c>
      <c r="G2" s="6" t="s">
        <v>13</v>
      </c>
      <c r="H2" s="6" t="s">
        <v>19</v>
      </c>
      <c r="I2" s="6" t="s">
        <v>14</v>
      </c>
      <c r="J2" s="6" t="s">
        <v>15</v>
      </c>
      <c r="K2" s="6" t="s">
        <v>16</v>
      </c>
      <c r="L2" s="6" t="s">
        <v>21</v>
      </c>
    </row>
    <row r="3" spans="2:13" x14ac:dyDescent="0.25">
      <c r="B3" s="4" t="s">
        <v>10</v>
      </c>
      <c r="C3" s="3">
        <f>1.12</f>
        <v>1.1200000000000001</v>
      </c>
      <c r="D3" s="3">
        <v>1.23E-2</v>
      </c>
      <c r="E3" s="7">
        <f>D3*$E$1</f>
        <v>0.61499999999999999</v>
      </c>
      <c r="F3" s="7">
        <f>C3+E3</f>
        <v>1.7350000000000001</v>
      </c>
      <c r="G3" s="9">
        <f>F3/30%</f>
        <v>5.7833333333333341</v>
      </c>
      <c r="H3" s="7">
        <f>G3*50%</f>
        <v>2.8916666666666671</v>
      </c>
      <c r="I3" s="7">
        <f>G3*15%</f>
        <v>0.86750000000000005</v>
      </c>
      <c r="J3" s="7">
        <f>F3</f>
        <v>1.7350000000000001</v>
      </c>
      <c r="K3" s="7">
        <f>G3-H3-I3-J3</f>
        <v>0.28916666666666679</v>
      </c>
      <c r="L3" s="11">
        <f>K3/G3</f>
        <v>5.0000000000000017E-2</v>
      </c>
      <c r="M3" s="2"/>
    </row>
    <row r="4" spans="2:13" x14ac:dyDescent="0.25">
      <c r="B4" s="4" t="s">
        <v>0</v>
      </c>
      <c r="C4" s="3">
        <f t="shared" ref="C4:C5" si="0">1.12</f>
        <v>1.1200000000000001</v>
      </c>
      <c r="D4" s="3">
        <v>1.23E-2</v>
      </c>
      <c r="E4" s="7">
        <f t="shared" ref="E4:E25" si="1">D4*$E$1</f>
        <v>0.61499999999999999</v>
      </c>
      <c r="F4" s="7">
        <f t="shared" ref="F4:F25" si="2">C4+E4</f>
        <v>1.7350000000000001</v>
      </c>
      <c r="G4" s="9">
        <f t="shared" ref="G4:G25" si="3">F4/30%</f>
        <v>5.7833333333333341</v>
      </c>
      <c r="H4" s="7">
        <f t="shared" ref="H4:H25" si="4">G4*50%</f>
        <v>2.8916666666666671</v>
      </c>
      <c r="I4" s="7">
        <f t="shared" ref="I4:I25" si="5">G4*15%</f>
        <v>0.86750000000000005</v>
      </c>
      <c r="J4" s="7">
        <f t="shared" ref="J4:J25" si="6">F4</f>
        <v>1.7350000000000001</v>
      </c>
      <c r="K4" s="7">
        <f t="shared" ref="K4:K25" si="7">G4-H4-I4-J4</f>
        <v>0.28916666666666679</v>
      </c>
      <c r="L4" s="11">
        <f t="shared" ref="L4:L9" si="8">K4/G4</f>
        <v>5.0000000000000017E-2</v>
      </c>
    </row>
    <row r="5" spans="2:13" x14ac:dyDescent="0.25">
      <c r="B5" s="4" t="s">
        <v>1</v>
      </c>
      <c r="C5" s="3">
        <f t="shared" si="0"/>
        <v>1.1200000000000001</v>
      </c>
      <c r="D5" s="3">
        <v>1.8100000000000002E-2</v>
      </c>
      <c r="E5" s="7">
        <f t="shared" si="1"/>
        <v>0.90500000000000003</v>
      </c>
      <c r="F5" s="7">
        <f t="shared" si="2"/>
        <v>2.0250000000000004</v>
      </c>
      <c r="G5" s="9">
        <f t="shared" si="3"/>
        <v>6.7500000000000018</v>
      </c>
      <c r="H5" s="7">
        <f t="shared" si="4"/>
        <v>3.3750000000000009</v>
      </c>
      <c r="I5" s="7">
        <f t="shared" si="5"/>
        <v>1.0125000000000002</v>
      </c>
      <c r="J5" s="7">
        <f t="shared" si="6"/>
        <v>2.0250000000000004</v>
      </c>
      <c r="K5" s="7">
        <f t="shared" si="7"/>
        <v>0.33750000000000036</v>
      </c>
      <c r="L5" s="11">
        <f t="shared" si="8"/>
        <v>5.0000000000000037E-2</v>
      </c>
    </row>
    <row r="6" spans="2:13" x14ac:dyDescent="0.25">
      <c r="B6" s="5" t="s">
        <v>3</v>
      </c>
      <c r="C6" s="49"/>
      <c r="D6" s="49"/>
      <c r="E6" s="49"/>
      <c r="F6" s="49"/>
      <c r="G6" s="49"/>
      <c r="H6" s="49"/>
      <c r="I6" s="49"/>
      <c r="J6" s="49"/>
      <c r="K6" s="49"/>
      <c r="L6" s="1"/>
    </row>
    <row r="7" spans="2:13" x14ac:dyDescent="0.25">
      <c r="B7" s="4" t="s">
        <v>10</v>
      </c>
      <c r="C7" s="3">
        <f>5.68</f>
        <v>5.68</v>
      </c>
      <c r="D7" s="3">
        <v>1.23E-2</v>
      </c>
      <c r="E7" s="7">
        <f t="shared" si="1"/>
        <v>0.61499999999999999</v>
      </c>
      <c r="F7" s="7">
        <f t="shared" si="2"/>
        <v>6.2949999999999999</v>
      </c>
      <c r="G7" s="9">
        <f t="shared" si="3"/>
        <v>20.983333333333334</v>
      </c>
      <c r="H7" s="7">
        <f t="shared" si="4"/>
        <v>10.491666666666667</v>
      </c>
      <c r="I7" s="7">
        <f t="shared" si="5"/>
        <v>3.1475</v>
      </c>
      <c r="J7" s="7">
        <f t="shared" si="6"/>
        <v>6.2949999999999999</v>
      </c>
      <c r="K7" s="7">
        <f t="shared" si="7"/>
        <v>1.0491666666666672</v>
      </c>
      <c r="L7" s="11">
        <f t="shared" si="8"/>
        <v>5.0000000000000024E-2</v>
      </c>
    </row>
    <row r="8" spans="2:13" x14ac:dyDescent="0.25">
      <c r="B8" s="4" t="s">
        <v>0</v>
      </c>
      <c r="C8" s="3">
        <f t="shared" ref="C8:C9" si="9">5.68</f>
        <v>5.68</v>
      </c>
      <c r="D8" s="3">
        <v>1.23E-2</v>
      </c>
      <c r="E8" s="7">
        <f t="shared" si="1"/>
        <v>0.61499999999999999</v>
      </c>
      <c r="F8" s="7">
        <f t="shared" si="2"/>
        <v>6.2949999999999999</v>
      </c>
      <c r="G8" s="9">
        <f t="shared" si="3"/>
        <v>20.983333333333334</v>
      </c>
      <c r="H8" s="7">
        <f t="shared" si="4"/>
        <v>10.491666666666667</v>
      </c>
      <c r="I8" s="7">
        <f t="shared" si="5"/>
        <v>3.1475</v>
      </c>
      <c r="J8" s="7">
        <f t="shared" si="6"/>
        <v>6.2949999999999999</v>
      </c>
      <c r="K8" s="7">
        <f t="shared" si="7"/>
        <v>1.0491666666666672</v>
      </c>
      <c r="L8" s="11">
        <f t="shared" si="8"/>
        <v>5.0000000000000024E-2</v>
      </c>
    </row>
    <row r="9" spans="2:13" x14ac:dyDescent="0.25">
      <c r="B9" s="4" t="s">
        <v>1</v>
      </c>
      <c r="C9" s="3">
        <f t="shared" si="9"/>
        <v>5.68</v>
      </c>
      <c r="D9" s="3">
        <v>1.8100000000000002E-2</v>
      </c>
      <c r="E9" s="7">
        <f t="shared" si="1"/>
        <v>0.90500000000000003</v>
      </c>
      <c r="F9" s="7">
        <f t="shared" si="2"/>
        <v>6.585</v>
      </c>
      <c r="G9" s="9">
        <f t="shared" si="3"/>
        <v>21.95</v>
      </c>
      <c r="H9" s="7">
        <f t="shared" si="4"/>
        <v>10.975</v>
      </c>
      <c r="I9" s="7">
        <f t="shared" si="5"/>
        <v>3.2925</v>
      </c>
      <c r="J9" s="7">
        <f t="shared" si="6"/>
        <v>6.585</v>
      </c>
      <c r="K9" s="7">
        <f t="shared" si="7"/>
        <v>1.0974999999999993</v>
      </c>
      <c r="L9" s="11">
        <f t="shared" si="8"/>
        <v>4.9999999999999968E-2</v>
      </c>
    </row>
    <row r="10" spans="2:13" x14ac:dyDescent="0.25">
      <c r="B10" s="5" t="s">
        <v>4</v>
      </c>
      <c r="C10" s="49"/>
      <c r="D10" s="49"/>
      <c r="E10" s="49"/>
      <c r="F10" s="49"/>
      <c r="G10" s="49"/>
      <c r="H10" s="49"/>
      <c r="I10" s="49"/>
      <c r="J10" s="49"/>
      <c r="K10" s="49"/>
      <c r="L10" s="1"/>
    </row>
    <row r="11" spans="2:13" x14ac:dyDescent="0.25">
      <c r="B11" s="4" t="s">
        <v>10</v>
      </c>
      <c r="C11" s="3">
        <f>1.12</f>
        <v>1.1200000000000001</v>
      </c>
      <c r="D11" s="3">
        <v>3.1600000000000003E-2</v>
      </c>
      <c r="E11" s="7">
        <f t="shared" si="1"/>
        <v>1.58</v>
      </c>
      <c r="F11" s="7">
        <f t="shared" si="2"/>
        <v>2.7</v>
      </c>
      <c r="G11" s="9">
        <f t="shared" si="3"/>
        <v>9.0000000000000018</v>
      </c>
      <c r="H11" s="7">
        <f t="shared" si="4"/>
        <v>4.5000000000000009</v>
      </c>
      <c r="I11" s="7">
        <f t="shared" si="5"/>
        <v>1.3500000000000003</v>
      </c>
      <c r="J11" s="7">
        <f t="shared" si="6"/>
        <v>2.7</v>
      </c>
      <c r="K11" s="7">
        <f t="shared" si="7"/>
        <v>0.45000000000000018</v>
      </c>
      <c r="L11" s="11">
        <f t="shared" ref="L11:L13" si="10">K11/G11</f>
        <v>5.000000000000001E-2</v>
      </c>
    </row>
    <row r="12" spans="2:13" x14ac:dyDescent="0.25">
      <c r="B12" s="4" t="s">
        <v>0</v>
      </c>
      <c r="C12" s="3">
        <f t="shared" ref="C12:C13" si="11">1.12</f>
        <v>1.1200000000000001</v>
      </c>
      <c r="D12" s="3">
        <v>3.1600000000000003E-2</v>
      </c>
      <c r="E12" s="7">
        <f t="shared" si="1"/>
        <v>1.58</v>
      </c>
      <c r="F12" s="7">
        <f t="shared" si="2"/>
        <v>2.7</v>
      </c>
      <c r="G12" s="9">
        <f t="shared" si="3"/>
        <v>9.0000000000000018</v>
      </c>
      <c r="H12" s="7">
        <f t="shared" si="4"/>
        <v>4.5000000000000009</v>
      </c>
      <c r="I12" s="7">
        <f t="shared" si="5"/>
        <v>1.3500000000000003</v>
      </c>
      <c r="J12" s="7">
        <f t="shared" si="6"/>
        <v>2.7</v>
      </c>
      <c r="K12" s="7">
        <f t="shared" si="7"/>
        <v>0.45000000000000018</v>
      </c>
      <c r="L12" s="11">
        <f t="shared" si="10"/>
        <v>5.000000000000001E-2</v>
      </c>
    </row>
    <row r="13" spans="2:13" x14ac:dyDescent="0.25">
      <c r="B13" s="4" t="s">
        <v>1</v>
      </c>
      <c r="C13" s="3">
        <f t="shared" si="11"/>
        <v>1.1200000000000001</v>
      </c>
      <c r="D13" s="3">
        <v>5.0299999999999997E-2</v>
      </c>
      <c r="E13" s="7">
        <f t="shared" si="1"/>
        <v>2.5149999999999997</v>
      </c>
      <c r="F13" s="7">
        <f t="shared" si="2"/>
        <v>3.6349999999999998</v>
      </c>
      <c r="G13" s="9">
        <f t="shared" si="3"/>
        <v>12.116666666666667</v>
      </c>
      <c r="H13" s="7">
        <f t="shared" si="4"/>
        <v>6.0583333333333336</v>
      </c>
      <c r="I13" s="7">
        <f t="shared" si="5"/>
        <v>1.8174999999999999</v>
      </c>
      <c r="J13" s="7">
        <f t="shared" si="6"/>
        <v>3.6349999999999998</v>
      </c>
      <c r="K13" s="7">
        <f t="shared" si="7"/>
        <v>0.60583333333333389</v>
      </c>
      <c r="L13" s="11">
        <f t="shared" si="10"/>
        <v>5.0000000000000044E-2</v>
      </c>
    </row>
    <row r="14" spans="2:13" x14ac:dyDescent="0.25">
      <c r="B14" s="5" t="s">
        <v>5</v>
      </c>
      <c r="C14" s="49"/>
      <c r="D14" s="49"/>
      <c r="E14" s="49"/>
      <c r="F14" s="49"/>
      <c r="G14" s="49"/>
      <c r="H14" s="49"/>
      <c r="I14" s="49"/>
      <c r="J14" s="49"/>
      <c r="K14" s="49"/>
      <c r="L14" s="1"/>
    </row>
    <row r="15" spans="2:13" x14ac:dyDescent="0.25">
      <c r="B15" s="4" t="s">
        <v>10</v>
      </c>
      <c r="C15" s="3">
        <f>5.68</f>
        <v>5.68</v>
      </c>
      <c r="D15" s="3">
        <v>3.1600000000000003E-2</v>
      </c>
      <c r="E15" s="7">
        <f t="shared" si="1"/>
        <v>1.58</v>
      </c>
      <c r="F15" s="7">
        <f t="shared" si="2"/>
        <v>7.26</v>
      </c>
      <c r="G15" s="9">
        <f t="shared" si="3"/>
        <v>24.2</v>
      </c>
      <c r="H15" s="7">
        <f t="shared" si="4"/>
        <v>12.1</v>
      </c>
      <c r="I15" s="7">
        <f t="shared" si="5"/>
        <v>3.63</v>
      </c>
      <c r="J15" s="7">
        <f t="shared" si="6"/>
        <v>7.26</v>
      </c>
      <c r="K15" s="7">
        <f t="shared" si="7"/>
        <v>1.2099999999999991</v>
      </c>
      <c r="L15" s="11">
        <f t="shared" ref="L15:L17" si="12">K15/G15</f>
        <v>4.9999999999999961E-2</v>
      </c>
    </row>
    <row r="16" spans="2:13" x14ac:dyDescent="0.25">
      <c r="B16" s="4" t="s">
        <v>0</v>
      </c>
      <c r="C16" s="3">
        <f t="shared" ref="C16:C17" si="13">5.68</f>
        <v>5.68</v>
      </c>
      <c r="D16" s="3">
        <v>3.1600000000000003E-2</v>
      </c>
      <c r="E16" s="7">
        <f t="shared" si="1"/>
        <v>1.58</v>
      </c>
      <c r="F16" s="7">
        <f t="shared" si="2"/>
        <v>7.26</v>
      </c>
      <c r="G16" s="9">
        <f t="shared" si="3"/>
        <v>24.2</v>
      </c>
      <c r="H16" s="7">
        <f t="shared" si="4"/>
        <v>12.1</v>
      </c>
      <c r="I16" s="7">
        <f t="shared" si="5"/>
        <v>3.63</v>
      </c>
      <c r="J16" s="7">
        <f t="shared" si="6"/>
        <v>7.26</v>
      </c>
      <c r="K16" s="7">
        <f t="shared" si="7"/>
        <v>1.2099999999999991</v>
      </c>
      <c r="L16" s="11">
        <f t="shared" si="12"/>
        <v>4.9999999999999961E-2</v>
      </c>
    </row>
    <row r="17" spans="2:12" x14ac:dyDescent="0.25">
      <c r="B17" s="4" t="s">
        <v>1</v>
      </c>
      <c r="C17" s="3">
        <f t="shared" si="13"/>
        <v>5.68</v>
      </c>
      <c r="D17" s="3">
        <v>5.0299999999999997E-2</v>
      </c>
      <c r="E17" s="7">
        <f t="shared" si="1"/>
        <v>2.5149999999999997</v>
      </c>
      <c r="F17" s="7">
        <f t="shared" si="2"/>
        <v>8.1950000000000003</v>
      </c>
      <c r="G17" s="9">
        <f t="shared" si="3"/>
        <v>27.31666666666667</v>
      </c>
      <c r="H17" s="7">
        <f t="shared" si="4"/>
        <v>13.658333333333335</v>
      </c>
      <c r="I17" s="7">
        <f t="shared" si="5"/>
        <v>4.0975000000000001</v>
      </c>
      <c r="J17" s="7">
        <f t="shared" si="6"/>
        <v>8.1950000000000003</v>
      </c>
      <c r="K17" s="7">
        <f t="shared" si="7"/>
        <v>1.3658333333333346</v>
      </c>
      <c r="L17" s="11">
        <f t="shared" si="12"/>
        <v>5.0000000000000037E-2</v>
      </c>
    </row>
    <row r="18" spans="2:12" x14ac:dyDescent="0.25">
      <c r="B18" s="5" t="s">
        <v>6</v>
      </c>
      <c r="C18" s="49"/>
      <c r="D18" s="49"/>
      <c r="E18" s="49"/>
      <c r="F18" s="49"/>
      <c r="G18" s="49"/>
      <c r="H18" s="49"/>
      <c r="I18" s="49"/>
      <c r="J18" s="49"/>
      <c r="K18" s="49"/>
      <c r="L18" s="1"/>
    </row>
    <row r="19" spans="2:12" x14ac:dyDescent="0.25">
      <c r="B19" s="4" t="s">
        <v>10</v>
      </c>
      <c r="C19" s="3">
        <f>1.12</f>
        <v>1.1200000000000001</v>
      </c>
      <c r="D19" s="3">
        <v>6.7599999999999993E-2</v>
      </c>
      <c r="E19" s="7">
        <f t="shared" si="1"/>
        <v>3.38</v>
      </c>
      <c r="F19" s="7">
        <f t="shared" si="2"/>
        <v>4.5</v>
      </c>
      <c r="G19" s="9">
        <f t="shared" si="3"/>
        <v>15</v>
      </c>
      <c r="H19" s="7">
        <f t="shared" si="4"/>
        <v>7.5</v>
      </c>
      <c r="I19" s="7">
        <f t="shared" si="5"/>
        <v>2.25</v>
      </c>
      <c r="J19" s="7">
        <f t="shared" si="6"/>
        <v>4.5</v>
      </c>
      <c r="K19" s="7">
        <f t="shared" si="7"/>
        <v>0.75</v>
      </c>
      <c r="L19" s="11">
        <f t="shared" ref="L19:L21" si="14">K19/G19</f>
        <v>0.05</v>
      </c>
    </row>
    <row r="20" spans="2:12" x14ac:dyDescent="0.25">
      <c r="B20" s="4" t="s">
        <v>0</v>
      </c>
      <c r="C20" s="3">
        <f t="shared" ref="C20:C21" si="15">1.12</f>
        <v>1.1200000000000001</v>
      </c>
      <c r="D20" s="3">
        <v>6.7599999999999993E-2</v>
      </c>
      <c r="E20" s="7">
        <f t="shared" si="1"/>
        <v>3.38</v>
      </c>
      <c r="F20" s="7">
        <f t="shared" si="2"/>
        <v>4.5</v>
      </c>
      <c r="G20" s="9">
        <f t="shared" si="3"/>
        <v>15</v>
      </c>
      <c r="H20" s="7">
        <f t="shared" si="4"/>
        <v>7.5</v>
      </c>
      <c r="I20" s="7">
        <f t="shared" si="5"/>
        <v>2.25</v>
      </c>
      <c r="J20" s="7">
        <f t="shared" si="6"/>
        <v>4.5</v>
      </c>
      <c r="K20" s="7">
        <f t="shared" si="7"/>
        <v>0.75</v>
      </c>
      <c r="L20" s="11">
        <f t="shared" si="14"/>
        <v>0.05</v>
      </c>
    </row>
    <row r="21" spans="2:12" x14ac:dyDescent="0.25">
      <c r="B21" s="4" t="s">
        <v>1</v>
      </c>
      <c r="C21" s="3">
        <f t="shared" si="15"/>
        <v>1.1200000000000001</v>
      </c>
      <c r="D21" s="3">
        <v>9.0499999999999997E-2</v>
      </c>
      <c r="E21" s="7">
        <f t="shared" si="1"/>
        <v>4.5249999999999995</v>
      </c>
      <c r="F21" s="7">
        <f t="shared" si="2"/>
        <v>5.6449999999999996</v>
      </c>
      <c r="G21" s="9">
        <f t="shared" si="3"/>
        <v>18.816666666666666</v>
      </c>
      <c r="H21" s="7">
        <f t="shared" si="4"/>
        <v>9.4083333333333332</v>
      </c>
      <c r="I21" s="7">
        <f t="shared" si="5"/>
        <v>2.8224999999999998</v>
      </c>
      <c r="J21" s="7">
        <f t="shared" si="6"/>
        <v>5.6449999999999996</v>
      </c>
      <c r="K21" s="7">
        <f t="shared" si="7"/>
        <v>0.94083333333333385</v>
      </c>
      <c r="L21" s="11">
        <f t="shared" si="14"/>
        <v>5.0000000000000031E-2</v>
      </c>
    </row>
    <row r="22" spans="2:12" x14ac:dyDescent="0.25">
      <c r="B22" s="5" t="s">
        <v>7</v>
      </c>
      <c r="C22" s="49"/>
      <c r="D22" s="49"/>
      <c r="E22" s="49"/>
      <c r="F22" s="49"/>
      <c r="G22" s="49"/>
      <c r="H22" s="49"/>
      <c r="I22" s="49"/>
      <c r="J22" s="49"/>
      <c r="K22" s="49"/>
      <c r="L22" s="1"/>
    </row>
    <row r="23" spans="2:12" x14ac:dyDescent="0.25">
      <c r="B23" s="4" t="s">
        <v>10</v>
      </c>
      <c r="C23" s="3">
        <f>5.68</f>
        <v>5.68</v>
      </c>
      <c r="D23" s="3">
        <v>6.7599999999999993E-2</v>
      </c>
      <c r="E23" s="7">
        <f t="shared" si="1"/>
        <v>3.38</v>
      </c>
      <c r="F23" s="7">
        <f t="shared" si="2"/>
        <v>9.0599999999999987</v>
      </c>
      <c r="G23" s="9">
        <f t="shared" si="3"/>
        <v>30.199999999999996</v>
      </c>
      <c r="H23" s="7">
        <f t="shared" si="4"/>
        <v>15.099999999999998</v>
      </c>
      <c r="I23" s="7">
        <f t="shared" si="5"/>
        <v>4.5299999999999994</v>
      </c>
      <c r="J23" s="7">
        <f t="shared" si="6"/>
        <v>9.0599999999999987</v>
      </c>
      <c r="K23" s="7">
        <f t="shared" si="7"/>
        <v>1.5099999999999998</v>
      </c>
      <c r="L23" s="11">
        <f t="shared" ref="L23:L25" si="16">K23/G23</f>
        <v>0.05</v>
      </c>
    </row>
    <row r="24" spans="2:12" x14ac:dyDescent="0.25">
      <c r="B24" s="4" t="s">
        <v>0</v>
      </c>
      <c r="C24" s="3">
        <f t="shared" ref="C24:C25" si="17">5.68</f>
        <v>5.68</v>
      </c>
      <c r="D24" s="3">
        <v>6.7599999999999993E-2</v>
      </c>
      <c r="E24" s="7">
        <f t="shared" si="1"/>
        <v>3.38</v>
      </c>
      <c r="F24" s="7">
        <f t="shared" si="2"/>
        <v>9.0599999999999987</v>
      </c>
      <c r="G24" s="9">
        <f t="shared" si="3"/>
        <v>30.199999999999996</v>
      </c>
      <c r="H24" s="7">
        <f t="shared" si="4"/>
        <v>15.099999999999998</v>
      </c>
      <c r="I24" s="7">
        <f t="shared" si="5"/>
        <v>4.5299999999999994</v>
      </c>
      <c r="J24" s="7">
        <f t="shared" si="6"/>
        <v>9.0599999999999987</v>
      </c>
      <c r="K24" s="7">
        <f t="shared" si="7"/>
        <v>1.5099999999999998</v>
      </c>
      <c r="L24" s="11">
        <f t="shared" si="16"/>
        <v>0.05</v>
      </c>
    </row>
    <row r="25" spans="2:12" x14ac:dyDescent="0.25">
      <c r="B25" s="4" t="s">
        <v>1</v>
      </c>
      <c r="C25" s="3">
        <f t="shared" si="17"/>
        <v>5.68</v>
      </c>
      <c r="D25" s="3">
        <v>9.0499999999999997E-2</v>
      </c>
      <c r="E25" s="7">
        <f t="shared" si="1"/>
        <v>4.5249999999999995</v>
      </c>
      <c r="F25" s="7">
        <f t="shared" si="2"/>
        <v>10.204999999999998</v>
      </c>
      <c r="G25" s="9">
        <f t="shared" si="3"/>
        <v>34.016666666666666</v>
      </c>
      <c r="H25" s="7">
        <f t="shared" si="4"/>
        <v>17.008333333333333</v>
      </c>
      <c r="I25" s="7">
        <f t="shared" si="5"/>
        <v>5.1025</v>
      </c>
      <c r="J25" s="7">
        <f t="shared" si="6"/>
        <v>10.204999999999998</v>
      </c>
      <c r="K25" s="7">
        <f t="shared" si="7"/>
        <v>1.7008333333333354</v>
      </c>
      <c r="L25" s="11">
        <f t="shared" si="16"/>
        <v>5.0000000000000065E-2</v>
      </c>
    </row>
  </sheetData>
  <mergeCells count="5">
    <mergeCell ref="C6:K6"/>
    <mergeCell ref="C10:K10"/>
    <mergeCell ref="C14:K14"/>
    <mergeCell ref="C18:K18"/>
    <mergeCell ref="C22:K2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</vt:lpstr>
      <vt:lpstr>Indirect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Juneilo O. Abueva</dc:creator>
  <cp:lastModifiedBy>Rene Abellana</cp:lastModifiedBy>
  <dcterms:created xsi:type="dcterms:W3CDTF">2017-09-14T18:25:16Z</dcterms:created>
  <dcterms:modified xsi:type="dcterms:W3CDTF">2021-04-27T20:45:00Z</dcterms:modified>
</cp:coreProperties>
</file>