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DOS\Portfólio\"/>
    </mc:Choice>
  </mc:AlternateContent>
  <xr:revisionPtr revIDLastSave="0" documentId="13_ncr:1_{5F701CDC-EF64-40F6-B250-A5666C789B60}" xr6:coauthVersionLast="47" xr6:coauthVersionMax="47" xr10:uidLastSave="{00000000-0000-0000-0000-000000000000}"/>
  <bookViews>
    <workbookView xWindow="-120" yWindow="-120" windowWidth="20730" windowHeight="11160" tabRatio="684" xr2:uid="{00000000-000D-0000-FFFF-FFFF00000000}"/>
  </bookViews>
  <sheets>
    <sheet name="Arquivo Original" sheetId="2" r:id="rId1"/>
    <sheet name="Metadados" sheetId="1" r:id="rId2"/>
    <sheet name="Objetivos" sheetId="13" r:id="rId3"/>
    <sheet name="1° Objetivo" sheetId="17" r:id="rId4"/>
    <sheet name="2° e 3° objetivos" sheetId="3" r:id="rId5"/>
    <sheet name="4°, 5° e 6° objetivos" sheetId="5" r:id="rId6"/>
    <sheet name="7° objetivo" sheetId="20" r:id="rId7"/>
    <sheet name="8° e 9° objetivos" sheetId="21" r:id="rId8"/>
    <sheet name="10° objetivo" sheetId="24" r:id="rId9"/>
    <sheet name="11° objetivo" sheetId="25" r:id="rId10"/>
  </sheets>
  <calcPr calcId="191029"/>
  <pivotCaches>
    <pivotCache cacheId="2" r:id="rId11"/>
    <pivotCache cacheId="3" r:id="rId12"/>
    <pivotCache cacheId="4" r:id="rId13"/>
    <pivotCache cacheId="5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25" l="1"/>
  <c r="L48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D17" i="24"/>
  <c r="D4" i="24"/>
  <c r="D5" i="24" s="1"/>
  <c r="B15" i="5"/>
  <c r="A15" i="5"/>
  <c r="D68" i="21"/>
  <c r="E68" i="21"/>
  <c r="K8" i="21"/>
  <c r="K9" i="21"/>
  <c r="K10" i="21"/>
  <c r="K11" i="21"/>
  <c r="K16" i="21"/>
  <c r="K17" i="21"/>
  <c r="K18" i="21"/>
  <c r="K19" i="21"/>
  <c r="K24" i="21"/>
  <c r="K25" i="21"/>
  <c r="K26" i="21"/>
  <c r="K27" i="21"/>
  <c r="K32" i="21"/>
  <c r="K33" i="21"/>
  <c r="K34" i="21"/>
  <c r="K35" i="21"/>
  <c r="K40" i="21"/>
  <c r="K41" i="21"/>
  <c r="K42" i="21"/>
  <c r="K43" i="21"/>
  <c r="K48" i="21"/>
  <c r="K49" i="21"/>
  <c r="K50" i="21"/>
  <c r="K51" i="21"/>
  <c r="K56" i="21"/>
  <c r="K57" i="21"/>
  <c r="K58" i="21"/>
  <c r="K59" i="21"/>
  <c r="K64" i="21"/>
  <c r="K65" i="21"/>
  <c r="K66" i="21"/>
  <c r="K67" i="21"/>
  <c r="J68" i="21"/>
  <c r="K68" i="21" s="1"/>
  <c r="H68" i="21"/>
  <c r="I5" i="21" s="1"/>
  <c r="F68" i="21"/>
  <c r="G67" i="21" s="1"/>
  <c r="G65" i="21"/>
  <c r="G64" i="21"/>
  <c r="I63" i="21"/>
  <c r="I61" i="21"/>
  <c r="G58" i="21"/>
  <c r="G57" i="21"/>
  <c r="I56" i="21"/>
  <c r="I52" i="21"/>
  <c r="G51" i="21"/>
  <c r="G50" i="21"/>
  <c r="I49" i="21"/>
  <c r="G45" i="21"/>
  <c r="I43" i="21"/>
  <c r="G38" i="21"/>
  <c r="G37" i="21"/>
  <c r="I33" i="21"/>
  <c r="I31" i="21"/>
  <c r="G31" i="21"/>
  <c r="I29" i="21"/>
  <c r="I24" i="21"/>
  <c r="G24" i="21"/>
  <c r="G23" i="21"/>
  <c r="I19" i="21"/>
  <c r="I17" i="21"/>
  <c r="G17" i="21"/>
  <c r="I15" i="21"/>
  <c r="I13" i="21"/>
  <c r="I11" i="21"/>
  <c r="G11" i="21"/>
  <c r="I9" i="21"/>
  <c r="I8" i="21"/>
  <c r="G6" i="21"/>
  <c r="O5" i="21"/>
  <c r="N5" i="21"/>
  <c r="O4" i="21"/>
  <c r="N4" i="21"/>
  <c r="M4" i="21"/>
  <c r="M5" i="21" s="1"/>
  <c r="I4" i="21"/>
  <c r="G4" i="21"/>
  <c r="M3" i="20"/>
  <c r="D4" i="5"/>
  <c r="D5" i="5"/>
  <c r="D6" i="5"/>
  <c r="D7" i="5"/>
  <c r="D8" i="5"/>
  <c r="D9" i="5"/>
  <c r="D10" i="5"/>
  <c r="D11" i="5"/>
  <c r="D12" i="5"/>
  <c r="D3" i="5"/>
  <c r="G8" i="3"/>
  <c r="G3" i="3"/>
  <c r="G16" i="3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M3" i="17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" i="1"/>
  <c r="L4" i="25" l="1"/>
  <c r="L45" i="25"/>
  <c r="G8" i="21"/>
  <c r="G19" i="21"/>
  <c r="G25" i="21"/>
  <c r="G32" i="21"/>
  <c r="G40" i="21"/>
  <c r="G47" i="21"/>
  <c r="G60" i="21"/>
  <c r="K63" i="21"/>
  <c r="K55" i="21"/>
  <c r="K47" i="21"/>
  <c r="K39" i="21"/>
  <c r="K31" i="21"/>
  <c r="K23" i="21"/>
  <c r="K15" i="21"/>
  <c r="K7" i="21"/>
  <c r="G13" i="21"/>
  <c r="G46" i="21"/>
  <c r="G14" i="21"/>
  <c r="G26" i="21"/>
  <c r="G33" i="21"/>
  <c r="I40" i="21"/>
  <c r="I47" i="21"/>
  <c r="G54" i="21"/>
  <c r="G61" i="21"/>
  <c r="G68" i="21"/>
  <c r="K62" i="21"/>
  <c r="K54" i="21"/>
  <c r="K46" i="21"/>
  <c r="K38" i="21"/>
  <c r="K30" i="21"/>
  <c r="K22" i="21"/>
  <c r="K14" i="21"/>
  <c r="K6" i="21"/>
  <c r="G9" i="21"/>
  <c r="G15" i="21"/>
  <c r="G20" i="21"/>
  <c r="G27" i="21"/>
  <c r="G41" i="21"/>
  <c r="G48" i="21"/>
  <c r="G55" i="21"/>
  <c r="K61" i="21"/>
  <c r="K53" i="21"/>
  <c r="K45" i="21"/>
  <c r="K37" i="21"/>
  <c r="K29" i="21"/>
  <c r="K21" i="21"/>
  <c r="K13" i="21"/>
  <c r="K5" i="21"/>
  <c r="G7" i="21"/>
  <c r="G18" i="21"/>
  <c r="G39" i="21"/>
  <c r="G52" i="21"/>
  <c r="G59" i="21"/>
  <c r="G5" i="21"/>
  <c r="I20" i="21"/>
  <c r="G28" i="21"/>
  <c r="G34" i="21"/>
  <c r="G42" i="21"/>
  <c r="G49" i="21"/>
  <c r="G56" i="21"/>
  <c r="G63" i="21"/>
  <c r="K4" i="21"/>
  <c r="K60" i="21"/>
  <c r="K52" i="21"/>
  <c r="K44" i="21"/>
  <c r="K36" i="21"/>
  <c r="K28" i="21"/>
  <c r="K20" i="21"/>
  <c r="K12" i="21"/>
  <c r="G10" i="21"/>
  <c r="G16" i="21"/>
  <c r="G22" i="21"/>
  <c r="G29" i="21"/>
  <c r="G36" i="21"/>
  <c r="G43" i="21"/>
  <c r="I28" i="21"/>
  <c r="I37" i="21"/>
  <c r="I51" i="21"/>
  <c r="I60" i="21"/>
  <c r="I65" i="21"/>
  <c r="G66" i="21"/>
  <c r="I7" i="21"/>
  <c r="G12" i="21"/>
  <c r="I16" i="21"/>
  <c r="G21" i="21"/>
  <c r="I25" i="21"/>
  <c r="G30" i="21"/>
  <c r="G35" i="21"/>
  <c r="I39" i="21"/>
  <c r="G44" i="21"/>
  <c r="I48" i="21"/>
  <c r="G53" i="21"/>
  <c r="I57" i="21"/>
  <c r="G62" i="21"/>
  <c r="I12" i="21"/>
  <c r="I21" i="21"/>
  <c r="I35" i="21"/>
  <c r="I44" i="21"/>
  <c r="I53" i="21"/>
  <c r="I27" i="21"/>
  <c r="I36" i="21"/>
  <c r="I45" i="21"/>
  <c r="I59" i="21"/>
  <c r="I23" i="21"/>
  <c r="I32" i="21"/>
  <c r="I41" i="21"/>
  <c r="I55" i="21"/>
  <c r="I64" i="21"/>
  <c r="I68" i="21"/>
  <c r="I6" i="21"/>
  <c r="I10" i="21"/>
  <c r="I14" i="21"/>
  <c r="I18" i="21"/>
  <c r="I22" i="21"/>
  <c r="I26" i="21"/>
  <c r="I30" i="21"/>
  <c r="I34" i="21"/>
  <c r="I38" i="21"/>
  <c r="I42" i="21"/>
  <c r="I46" i="21"/>
  <c r="I50" i="21"/>
  <c r="I54" i="21"/>
  <c r="I58" i="21"/>
  <c r="I62" i="21"/>
  <c r="I66" i="21"/>
  <c r="I67" i="21"/>
</calcChain>
</file>

<file path=xl/sharedStrings.xml><?xml version="1.0" encoding="utf-8"?>
<sst xmlns="http://schemas.openxmlformats.org/spreadsheetml/2006/main" count="1099" uniqueCount="234">
  <si>
    <t>Howard the Duck</t>
  </si>
  <si>
    <t>Universal Pictures</t>
  </si>
  <si>
    <t>Blade</t>
  </si>
  <si>
    <t>New Line Cinema</t>
  </si>
  <si>
    <t>X-Men</t>
  </si>
  <si>
    <t>20th Century Fox</t>
  </si>
  <si>
    <t>Blade II</t>
  </si>
  <si>
    <t>Spider-Man</t>
  </si>
  <si>
    <t>Sony Pictures</t>
  </si>
  <si>
    <t>Daredevil</t>
  </si>
  <si>
    <t>X2</t>
  </si>
  <si>
    <t>Hulk</t>
  </si>
  <si>
    <t>The Punisher</t>
  </si>
  <si>
    <t>Lionsgate Films</t>
  </si>
  <si>
    <t>Spider-Man 2</t>
  </si>
  <si>
    <t>Blade: Trinity</t>
  </si>
  <si>
    <t>Elektra</t>
  </si>
  <si>
    <t>Fantastic Four</t>
  </si>
  <si>
    <t>X-Men: The Last Stand</t>
  </si>
  <si>
    <t>Ghost Rider</t>
  </si>
  <si>
    <t>Spider-Man 3</t>
  </si>
  <si>
    <t>Fantastic Four: Rise of the Silver Surfer</t>
  </si>
  <si>
    <t>Iron Man</t>
  </si>
  <si>
    <t>Paramount Pictures</t>
  </si>
  <si>
    <t>The Incredible Hulk</t>
  </si>
  <si>
    <t>Punisher: War Zone</t>
  </si>
  <si>
    <t>X-Men Origins: Wolverine</t>
  </si>
  <si>
    <t>Iron Man 2</t>
  </si>
  <si>
    <t>Thor</t>
  </si>
  <si>
    <t>X-Men: First Class</t>
  </si>
  <si>
    <t>Captain America: The First Avenger</t>
  </si>
  <si>
    <t>Ghost Rider: Spirit of Vengeance</t>
  </si>
  <si>
    <t>The Avengers</t>
  </si>
  <si>
    <t>Walt Disney Studios Motion Pictures</t>
  </si>
  <si>
    <t>The Amazing Spider-Man</t>
  </si>
  <si>
    <t>Iron Man 3</t>
  </si>
  <si>
    <t>The Wolverine</t>
  </si>
  <si>
    <t>Thor: The Dark World</t>
  </si>
  <si>
    <t>Captain America: The Winter Soldier</t>
  </si>
  <si>
    <t>The Amazing Spider-Man 2</t>
  </si>
  <si>
    <t>X-Men: Days of Future Past</t>
  </si>
  <si>
    <t>Guardians of the Galaxy</t>
  </si>
  <si>
    <t>Big Hero 6</t>
  </si>
  <si>
    <t>Avengers: Age of Ultron</t>
  </si>
  <si>
    <t>Ant-Man</t>
  </si>
  <si>
    <t>Deadpool</t>
  </si>
  <si>
    <t>Captain America: Civil War</t>
  </si>
  <si>
    <t>X-Men: Apocalypse</t>
  </si>
  <si>
    <t>Doctor Strange</t>
  </si>
  <si>
    <t>Logan</t>
  </si>
  <si>
    <t>Guardians of the Galaxy Vol. 2</t>
  </si>
  <si>
    <t>Spider-Man: Homecoming</t>
  </si>
  <si>
    <t>Inhumans</t>
  </si>
  <si>
    <t>IMAX Entertainment</t>
  </si>
  <si>
    <t>Thor: Ragnarok</t>
  </si>
  <si>
    <t>Black Panther</t>
  </si>
  <si>
    <t>Avengers: Infinity War</t>
  </si>
  <si>
    <t>Deadpool 2</t>
  </si>
  <si>
    <t>Ant-Man and the Wasp</t>
  </si>
  <si>
    <t>Venom</t>
  </si>
  <si>
    <t>Spider-Man: Into the Spider-Verse</t>
  </si>
  <si>
    <t>Captain Marvel</t>
  </si>
  <si>
    <t>Avengers: Endgame</t>
  </si>
  <si>
    <t>Dark Phoenix</t>
  </si>
  <si>
    <t>Spider-Man: Far From Home</t>
  </si>
  <si>
    <t>The New Mutants</t>
  </si>
  <si>
    <t>20th Century Studios</t>
  </si>
  <si>
    <t>Black Widow</t>
  </si>
  <si>
    <t>Shang-Chi and the Legend of the Ten Rings</t>
  </si>
  <si>
    <t>Venom: Let There Be Carnage</t>
  </si>
  <si>
    <t>Eternals</t>
  </si>
  <si>
    <t>Spider-Man: No Way Home</t>
  </si>
  <si>
    <t>Nome do filme</t>
  </si>
  <si>
    <t>Distribuidora que lança o filme</t>
  </si>
  <si>
    <t>A data de lançamento nos EUA</t>
  </si>
  <si>
    <t>Title,Distributor,ReleaseDateUS,Budget,OpeningWeekendNorthAmerica,NorthAmerica,OtherTerritories,Worldwide</t>
  </si>
  <si>
    <t>Howard the Duck,Universal Pictures,1986-08-01 00:00:00,37000000,5070136,16295774,21667000,37962774</t>
  </si>
  <si>
    <t>Blade,New Line Cinema,1998-08-21 00:00:00,45000000,17073856,70087718,61095812,131183530</t>
  </si>
  <si>
    <t>X-Men,20th Century Fox,2000-07-14 00:00:00,75000000,54471475,157299717,139039810,296339527</t>
  </si>
  <si>
    <t>Blade II,New Line Cinema,2002-03-22 00:00:00,54000000,32528016,82348319,72661713,155010032</t>
  </si>
  <si>
    <t>Spider-Man,Sony Pictures,2002-05-03 00:00:00,139000000,114844116,403706375,418002176,821708551</t>
  </si>
  <si>
    <t>Daredevil,20th Century Fox,2003-02-14 00:00:00,78000000,40310419,102543518,76636200,179179718</t>
  </si>
  <si>
    <t>X2,20th Century Fox,2003-05-02 00:00:00,110000000,85558731,214949694,192761855,407711549</t>
  </si>
  <si>
    <t>Hulk,Universal Pictures,2003-06-20 00:00:00,137000000,62128420,132177234,113183246,245360480</t>
  </si>
  <si>
    <t>The Punisher,Lionsgate Films,2004-04-16 00:00:00,33000000,13834527,33810189,20889916,54700105</t>
  </si>
  <si>
    <t>Spider-Man 2,Sony Pictures,2004-06-30 00:00:00,200000000,88156227,373585825,415390628,788976453</t>
  </si>
  <si>
    <t>Blade: Trinity,New Line Cinema,2004-12-08 00:00:00,65000000,16061271,52411906,76493460,128905366</t>
  </si>
  <si>
    <t>Elektra,20th Century Fox,2005-01-14 00:00:00,43000000,12804793,24409722,32271844,56681566</t>
  </si>
  <si>
    <t>Fantastic Four,20th Century Fox,2005-07-08 00:00:00,100000000,56061504,154696080,175883639,330579719</t>
  </si>
  <si>
    <t>X-Men: The Last Stand,20th Century Fox,2006-05-26 00:00:00,210000000,102750665,234362462,224997093,459359555</t>
  </si>
  <si>
    <t>Ghost Rider,Sony Pictures,2007-02-16 00:00:00,110000000,45388836,115802596,112935797,228738393</t>
  </si>
  <si>
    <t>Spider-Man 3,Sony Pictures,2007-05-04 00:00:00,258000000,151116516,336530303,554341323,890871626</t>
  </si>
  <si>
    <t>Fantastic Four: Rise of the Silver Surfer,20th Century Fox,2007-06-15 00:00:00,130000000,58051684,131921738,169991393,301913131</t>
  </si>
  <si>
    <t>Iron Man,Paramount Pictures,2008-05-02 00:00:00,140000000,98618668,318412101,266762121,585174222</t>
  </si>
  <si>
    <t>The Incredible Hulk,Universal Pictures,2008-06-13 00:00:00,150000000,55414050,134806913,128620638,263427551</t>
  </si>
  <si>
    <t>Punisher: War Zone,Lionsgate Films,2008-12-05 00:00:00,35000000,4271451,8050977,2049059,10100036</t>
  </si>
  <si>
    <t>X-Men Origins: Wolverine,20th Century Fox,2009-05-01 00:00:00,150000000,85058003,179883157,193179707,373062864</t>
  </si>
  <si>
    <t>Iron Man 2,Paramount Pictures,2010-05-07 00:00:00,200000000,128122480,312433331,311500000,623933331</t>
  </si>
  <si>
    <t>Thor,Paramount Pictures,2011-05-06 00:00:00,150000000,65723338,181030624,268295994,449326618</t>
  </si>
  <si>
    <t>X-Men: First Class,20th Century Fox,2011-06-03 00:00:00,160000000,55101604,146408305,207215819,353624124</t>
  </si>
  <si>
    <t>Captain America: The First Avenger,Paramount Pictures,2011-07-22 00:00:00,140000000,65058524,176654505,193915269,370569774</t>
  </si>
  <si>
    <t>Ghost Rider: Spirit of Vengeance,Sony Pictures,2012-02-17 00:00:00,57000000,22115334,51774002,80789928,132563930</t>
  </si>
  <si>
    <t>The Avengers,Walt Disney Studios Motion Pictures,2012-05-04 00:00:00,220000000,207438708,623357910,895455078,1518812988</t>
  </si>
  <si>
    <t>The Amazing Spider-Man,Sony Pictures,2012-07-03 00:00:00,230000000,62004688,262030663,495900000,757930663</t>
  </si>
  <si>
    <t>Iron Man 3,Walt Disney Studios Motion Pictures,2013-05-03 00:00:00,200000000,174144585,409013994,805797258,1214811252</t>
  </si>
  <si>
    <t>The Wolverine,20th Century Fox,2013-07-26 00:00:00,120000000,53113752,132550960,282271394,414828246</t>
  </si>
  <si>
    <t>Thor: The Dark World,Walt Disney Studios Motion Pictures,2013-11-08 00:00:00,170000000,85737841,206362140,438209262,644571402</t>
  </si>
  <si>
    <t>Captain America: The Winter Soldier,Walt Disney Studios Motion Pictures,2014-04-04 00:00:00,170000000,95023721,259766572,454497695,714264267</t>
  </si>
  <si>
    <t>The Amazing Spider-Man 2,Sony Pictures,2014-05-02 00:00:00,255000000,91608337,202853933,506128390,708982323</t>
  </si>
  <si>
    <t>X-Men: Days of Future Past,20th Century Fox,2014-05-23 00:00:00,200000000,90823660,233921534,513941241,747862775</t>
  </si>
  <si>
    <t>Guardians of the Galaxy,Walt Disney Studios Motion Pictures,2014-08-01 00:00:00,170000000,94320883,333176600,440152029,773328629</t>
  </si>
  <si>
    <t>Big Hero 6,Walt Disney Studios Motion Pictures,2014-11-07 00:00:00,165000000,56215889,222527828,435300000,657827828</t>
  </si>
  <si>
    <t>Avengers: Age of Ultron,Walt Disney Studios Motion Pictures,2015-05-01 00:00:00,250000000,191271109,459005868,946397826,1405403694</t>
  </si>
  <si>
    <t>Ant-Man,Walt Disney Studios Motion Pictures,2015-07-17 00:00:00,130000000,57225526,180202163,339109802,519311965</t>
  </si>
  <si>
    <t>Fantastic Four,20th Century Fox,2015-08-07 00:00:00,120000000,25685737,56117548,111765333,167882881</t>
  </si>
  <si>
    <t>Deadpool,20th Century Fox,2016-02-12 00:00:00,58000000,132434600,363070709,420042270,783112979</t>
  </si>
  <si>
    <t>Captain America: Civil War,Walt Disney Studios Motion Pictures,2016-05-06 00:00:00,250000000,179139142,408084349,745220146,1153304495</t>
  </si>
  <si>
    <t>X-Men: Apocalypse,20th Century Fox,2016-05-27 00:00:00,178000000,65769562,155442489,388491616,543934105</t>
  </si>
  <si>
    <t>Doctor Strange,Walt Disney Studios Motion Pictures,2016-11-04 00:00:00,165000000,85058311,232641920,445076475,677718395</t>
  </si>
  <si>
    <t>Logan,20th Century Fox,2017-03-03 00:00:00,97000000,88411916,226277068,390518532,616795600</t>
  </si>
  <si>
    <t>Guardians of the Galaxy Vol. 2,Walt Disney Studios Motion Pictures,2017-05-05 00:00:00,200000000,146510104,389813101,473942950,863756051</t>
  </si>
  <si>
    <t>Spider-Man: Homecoming,Sony Pictures,2017-07-07 00:00:00,175000000,117027503,334201140,545965784,880166924</t>
  </si>
  <si>
    <t>Inhumans,IMAX Entertainment,2017-09-01 00:00:00,0,1500000,1521787,1330495,2852282</t>
  </si>
  <si>
    <t>Thor: Ragnarok,Walt Disney Studios Motion Pictures,2017-11-03 00:00:00,180000000,122744989,315058289,538918837,853977126</t>
  </si>
  <si>
    <t>Black Panther,Walt Disney Studios Motion Pictures,2018-02-16 00:00:00,200000000,202003951,700059566,646853595,1346913161</t>
  </si>
  <si>
    <t>Avengers: Infinity War,Walt Disney Studios Motion Pictures,2018-04-27 00:00:00,316000000,257698183,678815482,1369544272,2048359754</t>
  </si>
  <si>
    <t>Deadpool 2,20th Century Fox,2018-05-18 00:00:00,110000000,125507153,324591735,460455185,785046920</t>
  </si>
  <si>
    <t>Ant-Man and the Wasp,Walt Disney Studios Motion Pictures,2018-07-06 00:00:00,162000000,75812205,216648740,406025399,622674139</t>
  </si>
  <si>
    <t>Venom,Sony Pictures,2018-10-05 00:00:00,100000000,80255756,213515506,641498448,855013954</t>
  </si>
  <si>
    <t>Spider-Man: Into the Spider-Verse,Sony Pictures,2018-12-14 00:00:00,90000000,35363376,190241310,185299521,375540831</t>
  </si>
  <si>
    <t>Captain Marvel,Walt Disney Studios Motion Pictures,2019-03-08 00:00:00,152000000,153433423,426829839,701444955,1128274794</t>
  </si>
  <si>
    <t>Avengers: Endgame,Walt Disney Studios Motion Pictures,2019-04-26 00:00:00,356000000,357115007,858373000,1937901401,2797800564</t>
  </si>
  <si>
    <t>Dark Phoenix,20th Century Fox,2019-06-07 00:00:00,200000000,32828348,65845974,186597000,252442974</t>
  </si>
  <si>
    <t>Spider-Man: Far From Home,Sony Pictures,2019-07-02 00:00:00,160000000,92579212,390532085,741395911,1131927996</t>
  </si>
  <si>
    <t>The New Mutants,20th Century Studios,2020-08-28 00:00:00,67000000,7037017,23855569,24819497,48675066</t>
  </si>
  <si>
    <t>Black Widow,Walt Disney Studios Motion Pictures,2021-07-09 00:00:00,200000000,80366312,183651665,195979696,379631351</t>
  </si>
  <si>
    <t>Shang-Chi and the Legend of the Ten Rings,Walt Disney Studios Motion Pictures,2021-09-03 00:00:00,150000000,75388688,224543292,207700000,432243292</t>
  </si>
  <si>
    <t>Venom: Let There Be Carnage,Sony Pictures,2021-10-01 00:00:00,110000000,90033210,213550366,288500000,502050366</t>
  </si>
  <si>
    <t>Eternals,Walt Disney Studios Motion Pictures,2021-11-05 00:00:00,200000000,85021497,164870234,237194665,402064899</t>
  </si>
  <si>
    <t>Spider-Man: No Way Home,Sony Pictures,2021-12-17 00:00:00,200000000,260138569,780418859,1072000000,1852418859</t>
  </si>
  <si>
    <t>Total Geral</t>
  </si>
  <si>
    <t>Distribuidor</t>
  </si>
  <si>
    <t>Quantidade de filmes</t>
  </si>
  <si>
    <t>Lançamentos na Pandemia</t>
  </si>
  <si>
    <t>Filmes</t>
  </si>
  <si>
    <t>OBJETIVOS</t>
  </si>
  <si>
    <t>4° - Qual distribuidor obteve o melhor lucro?</t>
  </si>
  <si>
    <t>1° - Qual filme obteve a maior bilheteria? Quanto foi o valor?</t>
  </si>
  <si>
    <t>3° - Qual filme teve a produção mais cara? Qual foi o valor?</t>
  </si>
  <si>
    <r>
      <rPr>
        <b/>
        <sz val="11"/>
        <color theme="1"/>
        <rFont val="Calibri"/>
        <family val="2"/>
        <scheme val="minor"/>
      </rPr>
      <t>Fonte</t>
    </r>
    <r>
      <rPr>
        <sz val="11"/>
        <color theme="1"/>
        <rFont val="Calibri"/>
        <family val="2"/>
        <scheme val="minor"/>
      </rPr>
      <t>: Kaggle - Conjunto de dados de filmes da Marvel</t>
    </r>
  </si>
  <si>
    <t>8° - Quais filmes obtiveram as maiores receitas e quais os valores na: América do Norte, Outros Territórios e no Mundo?</t>
  </si>
  <si>
    <t>Receita arrecadada no fim de semana de abertura nos EUA (MI U$)</t>
  </si>
  <si>
    <t>Receita da América do Norte (MI U$)</t>
  </si>
  <si>
    <t>Receita obtida de outros territórios (MI U$)</t>
  </si>
  <si>
    <t>Receita obtida no mundo (MI U$)</t>
  </si>
  <si>
    <t>Orçamento (MI U$)</t>
  </si>
  <si>
    <t>9° - Qual o intervalo de tempo que foi avaliado?</t>
  </si>
  <si>
    <t>Produção Mais Cara</t>
  </si>
  <si>
    <t>5° - Qual filme teve o melhor resultado no lançamento?</t>
  </si>
  <si>
    <t>Maior Receita América do Norte</t>
  </si>
  <si>
    <t>Maior Receita Outros Territorios</t>
  </si>
  <si>
    <t>Maior Receita Mundo</t>
  </si>
  <si>
    <t>Intervalo de Tempo Avaliado</t>
  </si>
  <si>
    <t>01/ago/1986 até 17/dez/2021</t>
  </si>
  <si>
    <t>Receita obtida no mundo (MI US$)</t>
  </si>
  <si>
    <t>Receita obtida de outros territórios (MI US$)</t>
  </si>
  <si>
    <t>Receita da América do Norte (MI US$)</t>
  </si>
  <si>
    <t>Receita arrecadada no fim de semana de abertura nos EUA (MI US$)</t>
  </si>
  <si>
    <t>Orçamento (MI US$)</t>
  </si>
  <si>
    <t>Soma de Receita arrecadada no fim de semana de abertura nos EUA (MI US$)</t>
  </si>
  <si>
    <t>Soma de Receita obtida no mundo (MI US$)</t>
  </si>
  <si>
    <t>Soma de Orçamento (MI US$)</t>
  </si>
  <si>
    <t>Valor (MI US$)</t>
  </si>
  <si>
    <t>Maior bilheteria</t>
  </si>
  <si>
    <t xml:space="preserve">2° - Quais filmes obtiveram o melhor e o pior desempenho de bilheteria? </t>
  </si>
  <si>
    <t>Destaque no Lançamento</t>
  </si>
  <si>
    <t>6° - Qual filme se destacou no período de pandemia do COVID-19?</t>
  </si>
  <si>
    <t>Desempenho Distribuidoras</t>
  </si>
  <si>
    <t>Captain América: The Winter Soldier</t>
  </si>
  <si>
    <r>
      <rPr>
        <b/>
        <u/>
        <sz val="11"/>
        <color theme="1"/>
        <rFont val="Calibri"/>
        <family val="2"/>
        <scheme val="minor"/>
      </rPr>
      <t>OBJETIVO 2°</t>
    </r>
    <r>
      <rPr>
        <b/>
        <sz val="11"/>
        <color theme="1"/>
        <rFont val="Calibri"/>
        <family val="2"/>
        <scheme val="minor"/>
      </rPr>
      <t xml:space="preserve"> - Quais filmes obtiveram o melhor e o pior desempenho de bilheteria? </t>
    </r>
  </si>
  <si>
    <r>
      <rPr>
        <b/>
        <u/>
        <sz val="11"/>
        <color theme="1"/>
        <rFont val="Calibri"/>
        <family val="2"/>
        <scheme val="minor"/>
      </rPr>
      <t>OBJETIVO 3°</t>
    </r>
    <r>
      <rPr>
        <b/>
        <sz val="11"/>
        <color theme="1"/>
        <rFont val="Calibri"/>
        <family val="2"/>
        <scheme val="minor"/>
      </rPr>
      <t xml:space="preserve"> - Qual filme teve a produção mais cara? Qual foi o valor?</t>
    </r>
  </si>
  <si>
    <t>Lucro no Mundo (MI U$)</t>
  </si>
  <si>
    <t>Valor alcançado (MI U$)</t>
  </si>
  <si>
    <t>Melhor Resultado Bilheteria</t>
  </si>
  <si>
    <t>Pior Resultado Bilheteria</t>
  </si>
  <si>
    <t>OBJETIVO 5° - Qual filme teve o melhor resultado no lançamento?</t>
  </si>
  <si>
    <t>OBJETIVO 6° - Qual filme se destacou no período de pandemia do COVID-19?</t>
  </si>
  <si>
    <r>
      <rPr>
        <b/>
        <u/>
        <sz val="11"/>
        <color theme="1"/>
        <rFont val="Calibri"/>
        <family val="2"/>
        <scheme val="minor"/>
      </rPr>
      <t>OBJETIVO 4°</t>
    </r>
    <r>
      <rPr>
        <b/>
        <sz val="11"/>
        <color theme="1"/>
        <rFont val="Calibri"/>
        <family val="2"/>
        <scheme val="minor"/>
      </rPr>
      <t xml:space="preserve"> - Qual distribuidor obteve o melhor lucro?</t>
    </r>
  </si>
  <si>
    <t>Soma de Orçamento em milhões (U$)</t>
  </si>
  <si>
    <t>Lucro Mundo (MI U$)</t>
  </si>
  <si>
    <t>Média Receita Obtida no Mundo</t>
  </si>
  <si>
    <t>Média Lucro no Mundo</t>
  </si>
  <si>
    <t>Receita fim de semana de abertura nos EUA</t>
  </si>
  <si>
    <t>(Vários itens)</t>
  </si>
  <si>
    <t>Anos</t>
  </si>
  <si>
    <t>Data Lançamento nos EUA</t>
  </si>
  <si>
    <t>Receita Obtida Mundo (MI U$)</t>
  </si>
  <si>
    <t>Filmes na Pandemia</t>
  </si>
  <si>
    <t>Receita no Fim de Semena de Abertura nos EUA</t>
  </si>
  <si>
    <t>OBJETIVO 1° - Qual filme obteve a maior bilheteria? Quanto foi o valor?</t>
  </si>
  <si>
    <t>Data Lançamento</t>
  </si>
  <si>
    <t>Receita América do Norte</t>
  </si>
  <si>
    <t>% Receita América do Norte</t>
  </si>
  <si>
    <t>% Receita Outros Territórios</t>
  </si>
  <si>
    <r>
      <rPr>
        <b/>
        <u/>
        <sz val="11"/>
        <color theme="1"/>
        <rFont val="Calibri"/>
        <family val="2"/>
        <scheme val="minor"/>
      </rPr>
      <t>OBJETIVO 7°</t>
    </r>
    <r>
      <rPr>
        <b/>
        <sz val="11"/>
        <color theme="1"/>
        <rFont val="Calibri"/>
        <family val="2"/>
        <scheme val="minor"/>
      </rPr>
      <t xml:space="preserve"> - O público norte americano gosta mais dos filmes da Marvel se comparado a outros públicos?</t>
    </r>
  </si>
  <si>
    <t>7° - O público norte americano gosta mais dos filmes da Marvel se comparado a outros públicos?</t>
  </si>
  <si>
    <t>Apenas a América do Norte é responsavel por uma receita de US$ 15.809.734.872 que corresponde a:</t>
  </si>
  <si>
    <t>Receita Outros Territórios</t>
  </si>
  <si>
    <t>do consumido pelo restante dos territórios no mundo.</t>
  </si>
  <si>
    <t>% Receita da América do Norte (MI US$)</t>
  </si>
  <si>
    <t>% Receita obtida de outros territórios (MI US$)</t>
  </si>
  <si>
    <t>Totais</t>
  </si>
  <si>
    <t>OBJETIVO 8° - Quais filmes obtiveram as maiores receitas e quais os valores na: América do Norte, Outros Territórios e no Mundo?</t>
  </si>
  <si>
    <t>OBJETIVO 9° - Qual o intervalo de tempo que foi avaliado?</t>
  </si>
  <si>
    <t>% Receita obtida no mundo (MI US$)</t>
  </si>
  <si>
    <t>Filme</t>
  </si>
  <si>
    <r>
      <t>*** A Sony Pictures fica a frente da 20th Century Fox com 3 filmes a menos talvez por serem do Spider-Man que ainda entre os filmes lançados</t>
    </r>
    <r>
      <rPr>
        <b/>
        <sz val="14"/>
        <color theme="1"/>
        <rFont val="Calibri"/>
        <family val="2"/>
        <scheme val="minor"/>
      </rPr>
      <t xml:space="preserve"> durante a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pandemia</t>
    </r>
    <r>
      <rPr>
        <sz val="14"/>
        <color theme="1"/>
        <rFont val="Calibri"/>
        <family val="2"/>
        <scheme val="minor"/>
      </rPr>
      <t xml:space="preserve"> apresenta resultados superiores tanto na estreia quanto na arrecadação mundial.</t>
    </r>
  </si>
  <si>
    <t>10° - Qual distribuidora lucrou mais e qual filme apresentou o maior lucro nessa distribuidora?</t>
  </si>
  <si>
    <t>10° objetivo: Qual distribuidora lucrou mais e qual filme apresentou maior lucro nessa distribuidora?</t>
  </si>
  <si>
    <t>Melhor desempenho entre as distribuidoras</t>
  </si>
  <si>
    <t>Matriz Tabela</t>
  </si>
  <si>
    <t>Filme de maior lucro</t>
  </si>
  <si>
    <t>Distribuidora/Filme/Lucro</t>
  </si>
  <si>
    <t>Receita Mundial (MI U$)</t>
  </si>
  <si>
    <t>Distribuidora</t>
  </si>
  <si>
    <r>
      <t xml:space="preserve">Os dados da </t>
    </r>
    <r>
      <rPr>
        <b/>
        <sz val="11"/>
        <color theme="1"/>
        <rFont val="Calibri"/>
        <family val="2"/>
        <scheme val="minor"/>
      </rPr>
      <t>Lionsgate Films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20th Century Studios</t>
    </r>
    <r>
      <rPr>
        <sz val="11"/>
        <color theme="1"/>
        <rFont val="Calibri"/>
        <family val="2"/>
        <scheme val="minor"/>
      </rPr>
      <t xml:space="preserve"> parecem ter relação com fusões acontecidas no decorrer do período apurado.</t>
    </r>
  </si>
  <si>
    <t>11° - Quais filmes fazem parte do Universo Cinematográfico da Marvel e qual é a média deles comparando com o restante?</t>
  </si>
  <si>
    <t>UCM</t>
  </si>
  <si>
    <t>Média Lucro Mundo Não UCM (MI U$)</t>
  </si>
  <si>
    <t>Média Lucro Mundo UCM (MI U$)</t>
  </si>
  <si>
    <t>NÃO UCM</t>
  </si>
  <si>
    <t>11° - Quais filmes fazem parte do Universo Cinematográfico da Marvel (UCM) e qual é a média deles comparando com o restante?</t>
  </si>
  <si>
    <t>Contagem</t>
  </si>
  <si>
    <t>filmes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</si>
</sst>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16]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 style="thin">
        <color theme="1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2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14" fontId="0" fillId="0" borderId="0" xfId="0" applyNumberFormat="1" applyAlignment="1">
      <alignment horizontal="left"/>
    </xf>
    <xf numFmtId="3" fontId="16" fillId="33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top"/>
    </xf>
    <xf numFmtId="3" fontId="14" fillId="36" borderId="10" xfId="0" applyNumberFormat="1" applyFont="1" applyFill="1" applyBorder="1"/>
    <xf numFmtId="3" fontId="0" fillId="36" borderId="10" xfId="0" applyNumberFormat="1" applyFill="1" applyBorder="1"/>
    <xf numFmtId="0" fontId="16" fillId="34" borderId="10" xfId="0" applyFont="1" applyFill="1" applyBorder="1" applyAlignment="1">
      <alignment horizontal="center" vertical="center" wrapText="1"/>
    </xf>
    <xf numFmtId="0" fontId="17" fillId="35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 wrapText="1"/>
    </xf>
    <xf numFmtId="0" fontId="13" fillId="35" borderId="0" xfId="0" applyFont="1" applyFill="1" applyAlignment="1">
      <alignment horizontal="left"/>
    </xf>
    <xf numFmtId="3" fontId="13" fillId="35" borderId="0" xfId="0" applyNumberFormat="1" applyFont="1" applyFill="1"/>
    <xf numFmtId="0" fontId="13" fillId="0" borderId="0" xfId="0" applyFont="1" applyAlignment="1">
      <alignment horizontal="center" vertical="center"/>
    </xf>
    <xf numFmtId="0" fontId="16" fillId="36" borderId="25" xfId="0" applyFont="1" applyFill="1" applyBorder="1" applyAlignment="1">
      <alignment horizontal="left"/>
    </xf>
    <xf numFmtId="3" fontId="16" fillId="36" borderId="25" xfId="0" applyNumberFormat="1" applyFont="1" applyFill="1" applyBorder="1"/>
    <xf numFmtId="0" fontId="0" fillId="0" borderId="25" xfId="0" applyBorder="1" applyAlignment="1">
      <alignment horizontal="left"/>
    </xf>
    <xf numFmtId="3" fontId="0" fillId="0" borderId="25" xfId="0" applyNumberFormat="1" applyBorder="1"/>
    <xf numFmtId="14" fontId="0" fillId="0" borderId="25" xfId="0" applyNumberFormat="1" applyBorder="1"/>
    <xf numFmtId="38" fontId="0" fillId="0" borderId="25" xfId="0" applyNumberFormat="1" applyBorder="1"/>
    <xf numFmtId="0" fontId="0" fillId="36" borderId="10" xfId="0" applyFill="1" applyBorder="1" applyAlignment="1">
      <alignment horizontal="center"/>
    </xf>
    <xf numFmtId="0" fontId="0" fillId="34" borderId="27" xfId="0" applyFill="1" applyBorder="1"/>
    <xf numFmtId="0" fontId="0" fillId="34" borderId="22" xfId="0" applyFill="1" applyBorder="1"/>
    <xf numFmtId="0" fontId="0" fillId="34" borderId="30" xfId="0" applyFill="1" applyBorder="1"/>
    <xf numFmtId="0" fontId="16" fillId="0" borderId="22" xfId="0" applyFont="1" applyBorder="1"/>
    <xf numFmtId="3" fontId="0" fillId="36" borderId="10" xfId="0" applyNumberFormat="1" applyFill="1" applyBorder="1" applyAlignment="1">
      <alignment horizontal="center" vertical="center"/>
    </xf>
    <xf numFmtId="9" fontId="23" fillId="0" borderId="0" xfId="42" applyFont="1" applyFill="1" applyBorder="1" applyAlignment="1">
      <alignment vertical="center"/>
    </xf>
    <xf numFmtId="9" fontId="19" fillId="0" borderId="0" xfId="42" applyFont="1" applyFill="1" applyBorder="1" applyAlignment="1">
      <alignment vertical="center"/>
    </xf>
    <xf numFmtId="0" fontId="0" fillId="0" borderId="32" xfId="0" applyBorder="1" applyAlignment="1">
      <alignment horizontal="left"/>
    </xf>
    <xf numFmtId="164" fontId="0" fillId="0" borderId="32" xfId="0" applyNumberFormat="1" applyBorder="1"/>
    <xf numFmtId="38" fontId="0" fillId="0" borderId="32" xfId="0" applyNumberFormat="1" applyBorder="1"/>
    <xf numFmtId="10" fontId="0" fillId="0" borderId="32" xfId="0" applyNumberFormat="1" applyBorder="1"/>
    <xf numFmtId="3" fontId="0" fillId="0" borderId="32" xfId="0" applyNumberFormat="1" applyBorder="1"/>
    <xf numFmtId="0" fontId="0" fillId="0" borderId="32" xfId="0" applyBorder="1"/>
    <xf numFmtId="14" fontId="0" fillId="0" borderId="32" xfId="0" applyNumberFormat="1" applyBorder="1"/>
    <xf numFmtId="0" fontId="16" fillId="0" borderId="0" xfId="0" applyFont="1" applyAlignment="1">
      <alignment horizontal="left" vertical="top"/>
    </xf>
    <xf numFmtId="10" fontId="0" fillId="0" borderId="32" xfId="42" applyNumberFormat="1" applyFont="1" applyBorder="1"/>
    <xf numFmtId="0" fontId="16" fillId="34" borderId="27" xfId="0" applyFont="1" applyFill="1" applyBorder="1" applyAlignment="1">
      <alignment vertical="top"/>
    </xf>
    <xf numFmtId="0" fontId="16" fillId="34" borderId="22" xfId="0" applyFont="1" applyFill="1" applyBorder="1" applyAlignment="1">
      <alignment vertical="top"/>
    </xf>
    <xf numFmtId="0" fontId="16" fillId="34" borderId="30" xfId="0" applyFont="1" applyFill="1" applyBorder="1" applyAlignment="1">
      <alignment vertical="top"/>
    </xf>
    <xf numFmtId="0" fontId="0" fillId="36" borderId="10" xfId="0" applyFill="1" applyBorder="1"/>
    <xf numFmtId="3" fontId="0" fillId="0" borderId="41" xfId="0" applyNumberFormat="1" applyBorder="1"/>
    <xf numFmtId="10" fontId="0" fillId="0" borderId="41" xfId="42" applyNumberFormat="1" applyFont="1" applyBorder="1"/>
    <xf numFmtId="0" fontId="16" fillId="0" borderId="32" xfId="0" applyFont="1" applyBorder="1"/>
    <xf numFmtId="0" fontId="16" fillId="34" borderId="10" xfId="0" applyFont="1" applyFill="1" applyBorder="1" applyAlignment="1">
      <alignment vertical="top"/>
    </xf>
    <xf numFmtId="0" fontId="16" fillId="34" borderId="28" xfId="0" applyFont="1" applyFill="1" applyBorder="1"/>
    <xf numFmtId="0" fontId="16" fillId="34" borderId="29" xfId="0" applyFont="1" applyFill="1" applyBorder="1"/>
    <xf numFmtId="3" fontId="0" fillId="0" borderId="40" xfId="0" applyNumberFormat="1" applyBorder="1"/>
    <xf numFmtId="3" fontId="14" fillId="0" borderId="40" xfId="0" applyNumberFormat="1" applyFont="1" applyBorder="1"/>
    <xf numFmtId="0" fontId="16" fillId="36" borderId="41" xfId="0" applyFont="1" applyFill="1" applyBorder="1"/>
    <xf numFmtId="0" fontId="16" fillId="34" borderId="28" xfId="0" applyFont="1" applyFill="1" applyBorder="1" applyAlignment="1">
      <alignment vertical="center"/>
    </xf>
    <xf numFmtId="0" fontId="16" fillId="34" borderId="29" xfId="0" applyFont="1" applyFill="1" applyBorder="1" applyAlignment="1">
      <alignment vertical="center"/>
    </xf>
    <xf numFmtId="0" fontId="20" fillId="36" borderId="25" xfId="0" applyFont="1" applyFill="1" applyBorder="1" applyAlignment="1">
      <alignment horizontal="left" vertical="center"/>
    </xf>
    <xf numFmtId="14" fontId="20" fillId="36" borderId="25" xfId="0" applyNumberFormat="1" applyFont="1" applyFill="1" applyBorder="1" applyAlignment="1">
      <alignment vertical="center"/>
    </xf>
    <xf numFmtId="38" fontId="20" fillId="36" borderId="25" xfId="0" applyNumberFormat="1" applyFont="1" applyFill="1" applyBorder="1" applyAlignment="1">
      <alignment vertical="center"/>
    </xf>
    <xf numFmtId="0" fontId="0" fillId="0" borderId="41" xfId="0" applyBorder="1"/>
    <xf numFmtId="14" fontId="0" fillId="0" borderId="41" xfId="0" applyNumberFormat="1" applyBorder="1"/>
    <xf numFmtId="0" fontId="0" fillId="0" borderId="41" xfId="0" applyBorder="1" applyAlignment="1">
      <alignment horizontal="left"/>
    </xf>
    <xf numFmtId="38" fontId="0" fillId="0" borderId="41" xfId="0" applyNumberFormat="1" applyBorder="1"/>
    <xf numFmtId="38" fontId="0" fillId="0" borderId="39" xfId="0" applyNumberFormat="1" applyBorder="1"/>
    <xf numFmtId="0" fontId="0" fillId="0" borderId="43" xfId="0" applyBorder="1" applyAlignment="1">
      <alignment horizontal="left"/>
    </xf>
    <xf numFmtId="38" fontId="0" fillId="0" borderId="43" xfId="0" applyNumberFormat="1" applyBorder="1"/>
    <xf numFmtId="0" fontId="0" fillId="0" borderId="42" xfId="0" applyBorder="1" applyAlignment="1">
      <alignment horizontal="left" indent="1"/>
    </xf>
    <xf numFmtId="38" fontId="0" fillId="0" borderId="42" xfId="0" applyNumberFormat="1" applyBorder="1"/>
    <xf numFmtId="0" fontId="19" fillId="34" borderId="24" xfId="0" applyFont="1" applyFill="1" applyBorder="1" applyAlignment="1">
      <alignment horizontal="center" vertical="center" wrapText="1"/>
    </xf>
    <xf numFmtId="38" fontId="0" fillId="36" borderId="34" xfId="0" applyNumberFormat="1" applyFill="1" applyBorder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0" fontId="19" fillId="34" borderId="24" xfId="0" applyFont="1" applyFill="1" applyBorder="1" applyAlignment="1">
      <alignment horizontal="center" vertical="center"/>
    </xf>
    <xf numFmtId="3" fontId="0" fillId="0" borderId="0" xfId="0" applyNumberFormat="1" applyAlignment="1">
      <alignment horizontal="left" indent="2"/>
    </xf>
    <xf numFmtId="0" fontId="16" fillId="0" borderId="41" xfId="0" applyFont="1" applyBorder="1" applyAlignment="1">
      <alignment horizontal="left"/>
    </xf>
    <xf numFmtId="38" fontId="0" fillId="36" borderId="24" xfId="0" applyNumberForma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38" fontId="16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38" fontId="0" fillId="0" borderId="0" xfId="0" applyNumberFormat="1"/>
    <xf numFmtId="38" fontId="13" fillId="0" borderId="0" xfId="0" applyNumberFormat="1" applyFont="1"/>
    <xf numFmtId="0" fontId="13" fillId="0" borderId="0" xfId="0" applyFont="1" applyAlignment="1">
      <alignment horizontal="left"/>
    </xf>
    <xf numFmtId="0" fontId="16" fillId="34" borderId="20" xfId="0" applyFont="1" applyFill="1" applyBorder="1"/>
    <xf numFmtId="38" fontId="16" fillId="0" borderId="41" xfId="0" applyNumberFormat="1" applyFont="1" applyBorder="1"/>
    <xf numFmtId="3" fontId="0" fillId="0" borderId="44" xfId="0" applyNumberFormat="1" applyBorder="1"/>
    <xf numFmtId="0" fontId="0" fillId="0" borderId="45" xfId="0" applyBorder="1" applyAlignment="1">
      <alignment horizontal="left"/>
    </xf>
    <xf numFmtId="14" fontId="0" fillId="0" borderId="45" xfId="0" applyNumberFormat="1" applyBorder="1"/>
    <xf numFmtId="38" fontId="0" fillId="0" borderId="45" xfId="0" applyNumberFormat="1" applyBorder="1"/>
    <xf numFmtId="38" fontId="0" fillId="0" borderId="46" xfId="0" applyNumberFormat="1" applyBorder="1"/>
    <xf numFmtId="38" fontId="13" fillId="35" borderId="24" xfId="0" applyNumberFormat="1" applyFont="1" applyFill="1" applyBorder="1"/>
    <xf numFmtId="14" fontId="0" fillId="0" borderId="46" xfId="0" applyNumberFormat="1" applyBorder="1"/>
    <xf numFmtId="0" fontId="0" fillId="0" borderId="46" xfId="0" applyBorder="1" applyAlignment="1">
      <alignment horizontal="left"/>
    </xf>
    <xf numFmtId="0" fontId="13" fillId="35" borderId="24" xfId="0" applyFont="1" applyFill="1" applyBorder="1" applyAlignment="1">
      <alignment horizontal="left"/>
    </xf>
    <xf numFmtId="0" fontId="16" fillId="36" borderId="43" xfId="0" applyFont="1" applyFill="1" applyBorder="1" applyAlignment="1">
      <alignment horizontal="left"/>
    </xf>
    <xf numFmtId="3" fontId="16" fillId="36" borderId="43" xfId="0" applyNumberFormat="1" applyFont="1" applyFill="1" applyBorder="1"/>
    <xf numFmtId="3" fontId="16" fillId="36" borderId="47" xfId="0" applyNumberFormat="1" applyFont="1" applyFill="1" applyBorder="1"/>
    <xf numFmtId="0" fontId="16" fillId="0" borderId="43" xfId="0" applyFont="1" applyBorder="1" applyAlignment="1">
      <alignment horizontal="left"/>
    </xf>
    <xf numFmtId="38" fontId="16" fillId="0" borderId="43" xfId="0" applyNumberFormat="1" applyFont="1" applyBorder="1"/>
    <xf numFmtId="0" fontId="16" fillId="34" borderId="11" xfId="0" applyFont="1" applyFill="1" applyBorder="1"/>
    <xf numFmtId="0" fontId="16" fillId="34" borderId="12" xfId="0" applyFont="1" applyFill="1" applyBorder="1"/>
    <xf numFmtId="164" fontId="0" fillId="0" borderId="41" xfId="0" applyNumberFormat="1" applyBorder="1"/>
    <xf numFmtId="0" fontId="16" fillId="34" borderId="48" xfId="0" applyFont="1" applyFill="1" applyBorder="1"/>
    <xf numFmtId="0" fontId="16" fillId="34" borderId="13" xfId="0" applyFont="1" applyFill="1" applyBorder="1"/>
    <xf numFmtId="10" fontId="0" fillId="0" borderId="41" xfId="0" applyNumberFormat="1" applyBorder="1"/>
    <xf numFmtId="164" fontId="0" fillId="0" borderId="43" xfId="0" applyNumberFormat="1" applyBorder="1"/>
    <xf numFmtId="10" fontId="0" fillId="0" borderId="43" xfId="0" applyNumberFormat="1" applyBorder="1"/>
    <xf numFmtId="0" fontId="16" fillId="0" borderId="41" xfId="0" applyFont="1" applyBorder="1"/>
    <xf numFmtId="10" fontId="0" fillId="0" borderId="43" xfId="42" applyNumberFormat="1" applyFont="1" applyBorder="1"/>
    <xf numFmtId="3" fontId="0" fillId="0" borderId="43" xfId="0" applyNumberFormat="1" applyBorder="1"/>
    <xf numFmtId="14" fontId="0" fillId="0" borderId="43" xfId="0" applyNumberFormat="1" applyBorder="1"/>
    <xf numFmtId="0" fontId="0" fillId="0" borderId="43" xfId="0" applyBorder="1"/>
    <xf numFmtId="0" fontId="18" fillId="0" borderId="20" xfId="0" applyFont="1" applyBorder="1" applyAlignment="1">
      <alignment horizontal="center" vertical="center" wrapText="1"/>
    </xf>
    <xf numFmtId="0" fontId="22" fillId="37" borderId="24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0" fillId="0" borderId="20" xfId="0" applyBorder="1"/>
    <xf numFmtId="0" fontId="13" fillId="37" borderId="10" xfId="0" applyFont="1" applyFill="1" applyBorder="1"/>
    <xf numFmtId="0" fontId="22" fillId="37" borderId="0" xfId="0" applyFont="1" applyFill="1" applyAlignment="1">
      <alignment horizontal="center" vertical="center" wrapText="1"/>
    </xf>
    <xf numFmtId="0" fontId="22" fillId="37" borderId="18" xfId="0" applyFont="1" applyFill="1" applyBorder="1" applyAlignment="1">
      <alignment horizontal="center" vertical="center" wrapText="1"/>
    </xf>
    <xf numFmtId="0" fontId="22" fillId="37" borderId="23" xfId="0" applyFont="1" applyFill="1" applyBorder="1" applyAlignment="1">
      <alignment horizontal="center" vertical="center" wrapText="1"/>
    </xf>
    <xf numFmtId="0" fontId="22" fillId="37" borderId="17" xfId="0" applyFont="1" applyFill="1" applyBorder="1" applyAlignment="1">
      <alignment horizontal="center" vertical="center" wrapText="1"/>
    </xf>
    <xf numFmtId="0" fontId="13" fillId="37" borderId="24" xfId="0" applyFont="1" applyFill="1" applyBorder="1" applyAlignment="1">
      <alignment horizontal="center" vertical="center"/>
    </xf>
    <xf numFmtId="0" fontId="13" fillId="37" borderId="24" xfId="0" applyFont="1" applyFill="1" applyBorder="1" applyAlignment="1">
      <alignment horizontal="left"/>
    </xf>
    <xf numFmtId="3" fontId="13" fillId="37" borderId="24" xfId="0" applyNumberFormat="1" applyFont="1" applyFill="1" applyBorder="1"/>
    <xf numFmtId="0" fontId="13" fillId="37" borderId="19" xfId="0" applyFont="1" applyFill="1" applyBorder="1" applyAlignment="1">
      <alignment horizontal="center" vertical="center"/>
    </xf>
    <xf numFmtId="0" fontId="13" fillId="37" borderId="10" xfId="0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vertical="center"/>
    </xf>
    <xf numFmtId="0" fontId="17" fillId="37" borderId="24" xfId="0" applyFont="1" applyFill="1" applyBorder="1"/>
    <xf numFmtId="14" fontId="13" fillId="37" borderId="24" xfId="0" applyNumberFormat="1" applyFont="1" applyFill="1" applyBorder="1"/>
    <xf numFmtId="38" fontId="13" fillId="37" borderId="24" xfId="0" applyNumberFormat="1" applyFont="1" applyFill="1" applyBorder="1"/>
    <xf numFmtId="0" fontId="25" fillId="37" borderId="24" xfId="0" applyFont="1" applyFill="1" applyBorder="1"/>
    <xf numFmtId="10" fontId="13" fillId="37" borderId="24" xfId="0" applyNumberFormat="1" applyFont="1" applyFill="1" applyBorder="1"/>
    <xf numFmtId="0" fontId="13" fillId="37" borderId="24" xfId="0" applyFont="1" applyFill="1" applyBorder="1"/>
    <xf numFmtId="10" fontId="13" fillId="37" borderId="24" xfId="42" applyNumberFormat="1" applyFont="1" applyFill="1" applyBorder="1"/>
    <xf numFmtId="0" fontId="13" fillId="37" borderId="30" xfId="0" applyFont="1" applyFill="1" applyBorder="1" applyAlignment="1">
      <alignment horizontal="center" vertical="center"/>
    </xf>
    <xf numFmtId="0" fontId="0" fillId="36" borderId="42" xfId="0" applyFill="1" applyBorder="1" applyAlignment="1">
      <alignment horizontal="left" indent="1"/>
    </xf>
    <xf numFmtId="3" fontId="0" fillId="36" borderId="0" xfId="0" applyNumberFormat="1" applyFill="1" applyAlignment="1">
      <alignment horizontal="left" indent="2"/>
    </xf>
    <xf numFmtId="0" fontId="13" fillId="37" borderId="27" xfId="0" applyFont="1" applyFill="1" applyBorder="1" applyAlignment="1">
      <alignment horizontal="left"/>
    </xf>
    <xf numFmtId="38" fontId="0" fillId="36" borderId="32" xfId="0" applyNumberFormat="1" applyFill="1" applyBorder="1"/>
    <xf numFmtId="0" fontId="0" fillId="36" borderId="40" xfId="0" applyFill="1" applyBorder="1" applyAlignment="1">
      <alignment horizontal="left"/>
    </xf>
    <xf numFmtId="38" fontId="0" fillId="36" borderId="43" xfId="0" applyNumberFormat="1" applyFill="1" applyBorder="1"/>
    <xf numFmtId="0" fontId="0" fillId="36" borderId="47" xfId="0" applyFill="1" applyBorder="1" applyAlignment="1">
      <alignment horizontal="left"/>
    </xf>
    <xf numFmtId="0" fontId="26" fillId="37" borderId="26" xfId="0" applyFont="1" applyFill="1" applyBorder="1" applyAlignment="1">
      <alignment horizontal="center" vertical="center" wrapText="1"/>
    </xf>
    <xf numFmtId="0" fontId="26" fillId="37" borderId="35" xfId="0" applyFont="1" applyFill="1" applyBorder="1" applyAlignment="1">
      <alignment horizontal="center" vertical="center" wrapText="1"/>
    </xf>
    <xf numFmtId="3" fontId="16" fillId="0" borderId="0" xfId="0" applyNumberFormat="1" applyFont="1"/>
    <xf numFmtId="0" fontId="26" fillId="0" borderId="0" xfId="0" applyFont="1" applyAlignment="1">
      <alignment horizontal="center" vertical="center" wrapText="1"/>
    </xf>
    <xf numFmtId="3" fontId="16" fillId="0" borderId="32" xfId="0" applyNumberFormat="1" applyFont="1" applyBorder="1"/>
    <xf numFmtId="0" fontId="26" fillId="37" borderId="24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3" fontId="0" fillId="36" borderId="10" xfId="0" applyNumberFormat="1" applyFill="1" applyBorder="1" applyAlignment="1">
      <alignment horizontal="center" vertical="center"/>
    </xf>
    <xf numFmtId="0" fontId="16" fillId="34" borderId="36" xfId="0" applyFont="1" applyFill="1" applyBorder="1" applyAlignment="1">
      <alignment horizontal="center" vertical="center" wrapText="1"/>
    </xf>
    <xf numFmtId="0" fontId="16" fillId="34" borderId="37" xfId="0" applyFont="1" applyFill="1" applyBorder="1" applyAlignment="1">
      <alignment horizontal="center" vertical="center" wrapText="1"/>
    </xf>
    <xf numFmtId="0" fontId="16" fillId="34" borderId="38" xfId="0" applyFont="1" applyFill="1" applyBorder="1" applyAlignment="1">
      <alignment horizontal="center" vertical="center" wrapText="1"/>
    </xf>
    <xf numFmtId="0" fontId="16" fillId="34" borderId="33" xfId="0" applyFont="1" applyFill="1" applyBorder="1" applyAlignment="1">
      <alignment horizontal="center" vertical="center" wrapText="1"/>
    </xf>
    <xf numFmtId="0" fontId="16" fillId="34" borderId="35" xfId="0" applyFont="1" applyFill="1" applyBorder="1" applyAlignment="1">
      <alignment horizontal="center" vertical="center" wrapText="1"/>
    </xf>
    <xf numFmtId="0" fontId="16" fillId="34" borderId="31" xfId="0" applyFont="1" applyFill="1" applyBorder="1" applyAlignment="1">
      <alignment horizontal="center" vertical="center" wrapText="1"/>
    </xf>
    <xf numFmtId="0" fontId="16" fillId="34" borderId="20" xfId="0" applyFont="1" applyFill="1" applyBorder="1" applyAlignment="1">
      <alignment horizontal="center" vertical="center" wrapText="1"/>
    </xf>
    <xf numFmtId="0" fontId="16" fillId="34" borderId="23" xfId="0" applyFont="1" applyFill="1" applyBorder="1" applyAlignment="1">
      <alignment horizontal="center" vertical="center" wrapText="1"/>
    </xf>
    <xf numFmtId="0" fontId="16" fillId="34" borderId="21" xfId="0" applyFont="1" applyFill="1" applyBorder="1" applyAlignment="1">
      <alignment horizontal="center" vertical="center" wrapText="1"/>
    </xf>
    <xf numFmtId="0" fontId="16" fillId="34" borderId="23" xfId="0" applyFont="1" applyFill="1" applyBorder="1" applyAlignment="1">
      <alignment horizontal="center" vertical="center"/>
    </xf>
    <xf numFmtId="0" fontId="16" fillId="34" borderId="21" xfId="0" applyFont="1" applyFill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19" fillId="36" borderId="13" xfId="0" applyFont="1" applyFill="1" applyBorder="1" applyAlignment="1">
      <alignment horizontal="center" vertical="center" wrapText="1"/>
    </xf>
    <xf numFmtId="0" fontId="19" fillId="36" borderId="17" xfId="0" applyFont="1" applyFill="1" applyBorder="1" applyAlignment="1">
      <alignment horizontal="center" vertical="center" wrapText="1"/>
    </xf>
    <xf numFmtId="0" fontId="19" fillId="36" borderId="0" xfId="0" applyFont="1" applyFill="1" applyAlignment="1">
      <alignment horizontal="center" vertical="center" wrapText="1"/>
    </xf>
    <xf numFmtId="0" fontId="19" fillId="36" borderId="18" xfId="0" applyFont="1" applyFill="1" applyBorder="1" applyAlignment="1">
      <alignment horizontal="center" vertical="center" wrapText="1"/>
    </xf>
    <xf numFmtId="0" fontId="19" fillId="36" borderId="14" xfId="0" applyFont="1" applyFill="1" applyBorder="1" applyAlignment="1">
      <alignment horizontal="center" vertical="center" wrapText="1"/>
    </xf>
    <xf numFmtId="0" fontId="19" fillId="36" borderId="15" xfId="0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 vertical="center" wrapText="1"/>
    </xf>
    <xf numFmtId="3" fontId="19" fillId="0" borderId="12" xfId="0" applyNumberFormat="1" applyFont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3" fontId="19" fillId="0" borderId="15" xfId="0" applyNumberFormat="1" applyFont="1" applyBorder="1" applyAlignment="1">
      <alignment horizontal="center" vertical="center"/>
    </xf>
    <xf numFmtId="3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19" fillId="34" borderId="18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 wrapText="1"/>
    </xf>
    <xf numFmtId="0" fontId="19" fillId="34" borderId="16" xfId="0" applyFont="1" applyFill="1" applyBorder="1" applyAlignment="1">
      <alignment horizontal="center" vertical="center" wrapText="1"/>
    </xf>
    <xf numFmtId="9" fontId="24" fillId="36" borderId="20" xfId="42" applyFont="1" applyFill="1" applyBorder="1" applyAlignment="1">
      <alignment horizontal="center" vertical="center"/>
    </xf>
    <xf numFmtId="9" fontId="24" fillId="36" borderId="23" xfId="42" applyFont="1" applyFill="1" applyBorder="1" applyAlignment="1">
      <alignment horizontal="center" vertical="center"/>
    </xf>
    <xf numFmtId="9" fontId="24" fillId="36" borderId="21" xfId="42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wrapText="1"/>
    </xf>
    <xf numFmtId="0" fontId="0" fillId="36" borderId="10" xfId="0" applyFill="1" applyBorder="1" applyAlignment="1">
      <alignment horizontal="center" wrapText="1"/>
    </xf>
    <xf numFmtId="0" fontId="0" fillId="36" borderId="24" xfId="0" applyFill="1" applyBorder="1" applyAlignment="1">
      <alignment horizontal="center" vertical="center" wrapText="1"/>
    </xf>
    <xf numFmtId="3" fontId="20" fillId="36" borderId="20" xfId="0" applyNumberFormat="1" applyFont="1" applyFill="1" applyBorder="1" applyAlignment="1">
      <alignment horizontal="center" vertical="center" wrapText="1"/>
    </xf>
    <xf numFmtId="3" fontId="20" fillId="36" borderId="23" xfId="0" applyNumberFormat="1" applyFont="1" applyFill="1" applyBorder="1" applyAlignment="1">
      <alignment horizontal="center" vertical="center" wrapText="1"/>
    </xf>
    <xf numFmtId="3" fontId="20" fillId="36" borderId="20" xfId="0" applyNumberFormat="1" applyFont="1" applyFill="1" applyBorder="1" applyAlignment="1">
      <alignment horizontal="center" vertical="center"/>
    </xf>
    <xf numFmtId="3" fontId="20" fillId="36" borderId="23" xfId="0" applyNumberFormat="1" applyFont="1" applyFill="1" applyBorder="1" applyAlignment="1">
      <alignment horizontal="center" vertical="center"/>
    </xf>
    <xf numFmtId="0" fontId="27" fillId="37" borderId="27" xfId="0" applyFont="1" applyFill="1" applyBorder="1" applyAlignment="1">
      <alignment horizontal="center" vertical="center"/>
    </xf>
    <xf numFmtId="0" fontId="27" fillId="37" borderId="22" xfId="0" applyFont="1" applyFill="1" applyBorder="1" applyAlignment="1">
      <alignment horizontal="center" vertical="center"/>
    </xf>
    <xf numFmtId="0" fontId="27" fillId="37" borderId="30" xfId="0" applyFont="1" applyFill="1" applyBorder="1" applyAlignment="1">
      <alignment horizontal="center" vertical="center"/>
    </xf>
    <xf numFmtId="0" fontId="16" fillId="36" borderId="20" xfId="0" applyFont="1" applyFill="1" applyBorder="1" applyAlignment="1">
      <alignment horizontal="center" vertical="center"/>
    </xf>
    <xf numFmtId="0" fontId="16" fillId="36" borderId="21" xfId="0" applyFont="1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06">
    <dxf>
      <fill>
        <patternFill>
          <bgColor rgb="FFFFC7CE"/>
        </patternFill>
      </fill>
    </dxf>
    <dxf>
      <font>
        <strike val="0"/>
        <color theme="4" tint="0.39994506668294322"/>
      </font>
    </dxf>
    <dxf>
      <font>
        <color rgb="FF0070C0"/>
      </font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color rgb="FFFF0000"/>
      </font>
      <fill>
        <patternFill patternType="solid">
          <fgColor theme="0"/>
          <bgColor auto="1"/>
        </patternFill>
      </fill>
    </dxf>
    <dxf>
      <font>
        <color rgb="FF92D050"/>
      </font>
      <fill>
        <patternFill patternType="solid">
          <fgColor theme="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FF0000"/>
      </font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  <bottom style="thin">
          <color theme="4" tint="0.79998168889431442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  <bottom style="thin">
          <color theme="4" tint="0.79998168889431442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  <bottom style="thin">
          <color theme="4" tint="0.79998168889431442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6" formatCode="#,##0;[Red]\-#,##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font>
        <b/>
      </font>
    </dxf>
    <dxf>
      <font>
        <b/>
      </font>
    </dxf>
    <dxf>
      <font>
        <color theme="1" tint="0.249977111117893"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numFmt numFmtId="0" formatCode="General"/>
    </dxf>
    <dxf>
      <fill>
        <patternFill patternType="none">
          <bgColor auto="1"/>
        </patternFill>
      </fill>
    </dxf>
    <dxf>
      <numFmt numFmtId="164" formatCode="[$-416]mmm\-yy;@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right style="thin">
          <color theme="1"/>
        </right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bottom style="thin">
          <color theme="1"/>
        </bottom>
      </border>
    </dxf>
    <dxf>
      <numFmt numFmtId="14" formatCode="0.00%"/>
    </dxf>
    <dxf>
      <numFmt numFmtId="6" formatCode="#,##0;[Red]\-#,##0"/>
    </dxf>
    <dxf>
      <numFmt numFmtId="14" formatCode="0.00%"/>
    </dxf>
    <dxf>
      <numFmt numFmtId="0" formatCode="General"/>
    </dxf>
    <dxf>
      <numFmt numFmtId="13" formatCode="0%"/>
    </dxf>
    <dxf>
      <numFmt numFmtId="6" formatCode="#,##0;[Red]\-#,##0"/>
    </dxf>
    <dxf>
      <numFmt numFmtId="19" formatCode="dd/mm/yyyy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6" formatCode="#,##0;[Red]\-#,##0"/>
    </dxf>
    <dxf>
      <alignment vertical="center"/>
    </dxf>
    <dxf>
      <alignment horizontal="center"/>
    </dxf>
    <dxf>
      <font>
        <b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b/>
      </font>
    </dxf>
    <dxf>
      <font>
        <b/>
      </font>
    </dxf>
    <dxf>
      <numFmt numFmtId="6" formatCode="#,##0;[Red]\-#,##0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1"/>
        </lef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alignment vertical="center"/>
    </dxf>
    <dxf>
      <alignment horizontal="center"/>
    </dxf>
    <dxf>
      <font>
        <b/>
      </font>
    </dxf>
    <dxf>
      <font>
        <color theme="0"/>
      </font>
    </dxf>
    <dxf>
      <fill>
        <patternFill>
          <bgColor theme="1" tint="0.249977111117893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" formatCode="#,##0"/>
    </dxf>
    <dxf>
      <fill>
        <patternFill>
          <bgColor rgb="FF00B0F0"/>
        </patternFill>
      </fill>
    </dxf>
    <dxf>
      <numFmt numFmtId="3" formatCode="#,##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3" formatCode="#,##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/>
        <right/>
        <top/>
        <bottom/>
        <vertical/>
      </border>
    </dxf>
    <dxf>
      <alignment vertical="center"/>
    </dxf>
    <dxf>
      <alignment horizontal="center"/>
    </dxf>
    <dxf>
      <font>
        <color theme="0"/>
      </font>
    </dxf>
    <dxf>
      <fill>
        <patternFill patternType="solid">
          <bgColor theme="1" tint="0.249977111117893"/>
        </patternFill>
      </fill>
    </dxf>
    <dxf>
      <font>
        <b/>
      </font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top/>
        <bottom/>
        <vertical/>
      </border>
    </dxf>
    <dxf>
      <border>
        <left/>
        <top/>
        <bottom/>
        <vertical/>
      </border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numFmt numFmtId="6" formatCode="#,##0;[Red]\-#,##0"/>
    </dxf>
    <dxf>
      <numFmt numFmtId="6" formatCode="#,##0;[Red]\-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ill>
        <patternFill patternType="solid">
          <bgColor theme="9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3" formatCode="#,##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numFmt numFmtId="3" formatCode="#,##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numFmt numFmtId="3" formatCode="#,##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numFmt numFmtId="3" formatCode="#,##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numFmt numFmtId="3" formatCode="#,##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numFmt numFmtId="3" formatCode="#,##0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numFmt numFmtId="19" formatCode="dd/mm/yyyy"/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Tabela 1" pivot="0" count="0" xr9:uid="{BEFEF289-73FD-4B58-BDD3-B07BCCBBABB2}"/>
    <tableStyle name="Estilo de Tabela 2" pivot="0" count="0" xr9:uid="{3328FD32-9D52-4F1F-9FA8-D9E0354ACDB2}"/>
    <tableStyle name="Estilo de Tabela 3" pivot="0" count="1" xr9:uid="{B24B74C8-42F7-4A49-ADC3-8FEBA069890C}">
      <tableStyleElement type="wholeTable" dxfId="405"/>
    </tableStyle>
    <tableStyle name="Estilo de Tabela 4" pivot="0" count="1" xr9:uid="{49F49ABB-7E21-4EA1-B1DA-9D37D9EAEA8E}">
      <tableStyleElement type="wholeTable" dxfId="40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600">
                <a:solidFill>
                  <a:schemeClr val="tx1"/>
                </a:solidFill>
              </a:rPr>
              <a:t>Orçamento x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'1° Objetivo'!$D$2</c:f>
              <c:strCache>
                <c:ptCount val="1"/>
                <c:pt idx="0">
                  <c:v>Orçamento (MI U$)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'1° Objetivo'!$A$3:$C$66</c:f>
              <c:strCache>
                <c:ptCount val="128"/>
                <c:pt idx="0">
                  <c:v>Howard the Duck</c:v>
                </c:pt>
                <c:pt idx="1">
                  <c:v>Blade</c:v>
                </c:pt>
                <c:pt idx="2">
                  <c:v>X-Men</c:v>
                </c:pt>
                <c:pt idx="3">
                  <c:v>Blade II</c:v>
                </c:pt>
                <c:pt idx="4">
                  <c:v>Spider-Man</c:v>
                </c:pt>
                <c:pt idx="5">
                  <c:v>Daredevil</c:v>
                </c:pt>
                <c:pt idx="6">
                  <c:v>X2</c:v>
                </c:pt>
                <c:pt idx="7">
                  <c:v>Hulk</c:v>
                </c:pt>
                <c:pt idx="8">
                  <c:v>The Punisher</c:v>
                </c:pt>
                <c:pt idx="9">
                  <c:v>Spider-Man 2</c:v>
                </c:pt>
                <c:pt idx="10">
                  <c:v>Blade: Trinity</c:v>
                </c:pt>
                <c:pt idx="11">
                  <c:v>Elektra</c:v>
                </c:pt>
                <c:pt idx="12">
                  <c:v>Fantastic Four</c:v>
                </c:pt>
                <c:pt idx="13">
                  <c:v>X-Men: The Last Stand</c:v>
                </c:pt>
                <c:pt idx="14">
                  <c:v>Ghost Rider</c:v>
                </c:pt>
                <c:pt idx="15">
                  <c:v>Spider-Man 3</c:v>
                </c:pt>
                <c:pt idx="16">
                  <c:v>Fantastic Four: Rise of the Silver Surfer</c:v>
                </c:pt>
                <c:pt idx="17">
                  <c:v>Iron Man</c:v>
                </c:pt>
                <c:pt idx="18">
                  <c:v>The Incredible Hulk</c:v>
                </c:pt>
                <c:pt idx="19">
                  <c:v>Punisher: War Zone</c:v>
                </c:pt>
                <c:pt idx="20">
                  <c:v>X-Men Origins: Wolverine</c:v>
                </c:pt>
                <c:pt idx="21">
                  <c:v>Iron Man 2</c:v>
                </c:pt>
                <c:pt idx="22">
                  <c:v>Thor</c:v>
                </c:pt>
                <c:pt idx="23">
                  <c:v>X-Men: First Class</c:v>
                </c:pt>
                <c:pt idx="24">
                  <c:v>Captain America: The First Avenger</c:v>
                </c:pt>
                <c:pt idx="25">
                  <c:v>Ghost Rider: Spirit of Vengeance</c:v>
                </c:pt>
                <c:pt idx="26">
                  <c:v>The Avengers</c:v>
                </c:pt>
                <c:pt idx="27">
                  <c:v>The Amazing Spider-Man</c:v>
                </c:pt>
                <c:pt idx="28">
                  <c:v>Iron Man 3</c:v>
                </c:pt>
                <c:pt idx="29">
                  <c:v>The Wolverine</c:v>
                </c:pt>
                <c:pt idx="30">
                  <c:v>Thor: The Dark World</c:v>
                </c:pt>
                <c:pt idx="31">
                  <c:v>Captain America: The Winter Soldier</c:v>
                </c:pt>
                <c:pt idx="32">
                  <c:v>The Amazing Spider-Man 2</c:v>
                </c:pt>
                <c:pt idx="33">
                  <c:v>X-Men: Days of Future Past</c:v>
                </c:pt>
                <c:pt idx="34">
                  <c:v>Guardians of the Galaxy</c:v>
                </c:pt>
                <c:pt idx="35">
                  <c:v>Big Hero 6</c:v>
                </c:pt>
                <c:pt idx="36">
                  <c:v>Avengers: Age of Ultron</c:v>
                </c:pt>
                <c:pt idx="37">
                  <c:v>Ant-Man</c:v>
                </c:pt>
                <c:pt idx="38">
                  <c:v>Fantastic Four</c:v>
                </c:pt>
                <c:pt idx="39">
                  <c:v>Deadpool</c:v>
                </c:pt>
                <c:pt idx="40">
                  <c:v>Captain America: Civil War</c:v>
                </c:pt>
                <c:pt idx="41">
                  <c:v>X-Men: Apocalypse</c:v>
                </c:pt>
                <c:pt idx="42">
                  <c:v>Doctor Strange</c:v>
                </c:pt>
                <c:pt idx="43">
                  <c:v>Logan</c:v>
                </c:pt>
                <c:pt idx="44">
                  <c:v>Guardians of the Galaxy Vol. 2</c:v>
                </c:pt>
                <c:pt idx="45">
                  <c:v>Spider-Man: Homecoming</c:v>
                </c:pt>
                <c:pt idx="46">
                  <c:v>Inhumans</c:v>
                </c:pt>
                <c:pt idx="47">
                  <c:v>Thor: Ragnarok</c:v>
                </c:pt>
                <c:pt idx="48">
                  <c:v>Black Panther</c:v>
                </c:pt>
                <c:pt idx="49">
                  <c:v>Avengers: Infinity War</c:v>
                </c:pt>
                <c:pt idx="50">
                  <c:v>Deadpool 2</c:v>
                </c:pt>
                <c:pt idx="51">
                  <c:v>Ant-Man and the Wasp</c:v>
                </c:pt>
                <c:pt idx="52">
                  <c:v>Venom</c:v>
                </c:pt>
                <c:pt idx="53">
                  <c:v>Spider-Man: Into the Spider-Verse</c:v>
                </c:pt>
                <c:pt idx="54">
                  <c:v>Captain Marvel</c:v>
                </c:pt>
                <c:pt idx="55">
                  <c:v>Avengers: Endgame</c:v>
                </c:pt>
                <c:pt idx="56">
                  <c:v>Dark Phoenix</c:v>
                </c:pt>
                <c:pt idx="57">
                  <c:v>Spider-Man: Far From Home</c:v>
                </c:pt>
                <c:pt idx="58">
                  <c:v>The New Mutants</c:v>
                </c:pt>
                <c:pt idx="59">
                  <c:v>Black Widow</c:v>
                </c:pt>
                <c:pt idx="60">
                  <c:v>Shang-Chi and the Legend of the Ten Rings</c:v>
                </c:pt>
                <c:pt idx="61">
                  <c:v>Venom: Let There Be Carnage</c:v>
                </c:pt>
                <c:pt idx="62">
                  <c:v>Eternals</c:v>
                </c:pt>
                <c:pt idx="63">
                  <c:v>Spider-Man: No Way Home</c:v>
                </c:pt>
                <c:pt idx="64">
                  <c:v>01/08/1986</c:v>
                </c:pt>
                <c:pt idx="65">
                  <c:v>21/08/1998</c:v>
                </c:pt>
                <c:pt idx="66">
                  <c:v>14/07/2000</c:v>
                </c:pt>
                <c:pt idx="67">
                  <c:v>22/03/2002</c:v>
                </c:pt>
                <c:pt idx="68">
                  <c:v>03/05/2002</c:v>
                </c:pt>
                <c:pt idx="69">
                  <c:v>14/02/2003</c:v>
                </c:pt>
                <c:pt idx="70">
                  <c:v>02/05/2003</c:v>
                </c:pt>
                <c:pt idx="71">
                  <c:v>20/06/2003</c:v>
                </c:pt>
                <c:pt idx="72">
                  <c:v>16/04/2004</c:v>
                </c:pt>
                <c:pt idx="73">
                  <c:v>30/06/2004</c:v>
                </c:pt>
                <c:pt idx="74">
                  <c:v>08/12/2004</c:v>
                </c:pt>
                <c:pt idx="75">
                  <c:v>14/01/2005</c:v>
                </c:pt>
                <c:pt idx="76">
                  <c:v>08/07/2005</c:v>
                </c:pt>
                <c:pt idx="77">
                  <c:v>26/05/2006</c:v>
                </c:pt>
                <c:pt idx="78">
                  <c:v>16/02/2007</c:v>
                </c:pt>
                <c:pt idx="79">
                  <c:v>04/05/2007</c:v>
                </c:pt>
                <c:pt idx="80">
                  <c:v>15/06/2007</c:v>
                </c:pt>
                <c:pt idx="81">
                  <c:v>02/05/2008</c:v>
                </c:pt>
                <c:pt idx="82">
                  <c:v>13/06/2008</c:v>
                </c:pt>
                <c:pt idx="83">
                  <c:v>05/12/2008</c:v>
                </c:pt>
                <c:pt idx="84">
                  <c:v>01/05/2009</c:v>
                </c:pt>
                <c:pt idx="85">
                  <c:v>07/05/2010</c:v>
                </c:pt>
                <c:pt idx="86">
                  <c:v>06/05/2011</c:v>
                </c:pt>
                <c:pt idx="87">
                  <c:v>03/06/2011</c:v>
                </c:pt>
                <c:pt idx="88">
                  <c:v>22/07/2011</c:v>
                </c:pt>
                <c:pt idx="89">
                  <c:v>17/02/2012</c:v>
                </c:pt>
                <c:pt idx="90">
                  <c:v>04/05/2012</c:v>
                </c:pt>
                <c:pt idx="91">
                  <c:v>03/07/2012</c:v>
                </c:pt>
                <c:pt idx="92">
                  <c:v>03/05/2013</c:v>
                </c:pt>
                <c:pt idx="93">
                  <c:v>26/07/2013</c:v>
                </c:pt>
                <c:pt idx="94">
                  <c:v>08/11/2013</c:v>
                </c:pt>
                <c:pt idx="95">
                  <c:v>04/04/2014</c:v>
                </c:pt>
                <c:pt idx="96">
                  <c:v>02/05/2014</c:v>
                </c:pt>
                <c:pt idx="97">
                  <c:v>23/05/2014</c:v>
                </c:pt>
                <c:pt idx="98">
                  <c:v>01/08/2014</c:v>
                </c:pt>
                <c:pt idx="99">
                  <c:v>07/11/2014</c:v>
                </c:pt>
                <c:pt idx="100">
                  <c:v>01/05/2015</c:v>
                </c:pt>
                <c:pt idx="101">
                  <c:v>17/07/2015</c:v>
                </c:pt>
                <c:pt idx="102">
                  <c:v>07/08/2015</c:v>
                </c:pt>
                <c:pt idx="103">
                  <c:v>12/02/2016</c:v>
                </c:pt>
                <c:pt idx="104">
                  <c:v>06/05/2016</c:v>
                </c:pt>
                <c:pt idx="105">
                  <c:v>27/05/2016</c:v>
                </c:pt>
                <c:pt idx="106">
                  <c:v>04/11/2016</c:v>
                </c:pt>
                <c:pt idx="107">
                  <c:v>03/03/2017</c:v>
                </c:pt>
                <c:pt idx="108">
                  <c:v>05/05/2017</c:v>
                </c:pt>
                <c:pt idx="109">
                  <c:v>07/07/2017</c:v>
                </c:pt>
                <c:pt idx="110">
                  <c:v>01/09/2017</c:v>
                </c:pt>
                <c:pt idx="111">
                  <c:v>03/11/2017</c:v>
                </c:pt>
                <c:pt idx="112">
                  <c:v>16/02/2018</c:v>
                </c:pt>
                <c:pt idx="113">
                  <c:v>27/04/2018</c:v>
                </c:pt>
                <c:pt idx="114">
                  <c:v>18/05/2018</c:v>
                </c:pt>
                <c:pt idx="115">
                  <c:v>06/07/2018</c:v>
                </c:pt>
                <c:pt idx="116">
                  <c:v>05/10/2018</c:v>
                </c:pt>
                <c:pt idx="117">
                  <c:v>14/12/2018</c:v>
                </c:pt>
                <c:pt idx="118">
                  <c:v>08/03/2019</c:v>
                </c:pt>
                <c:pt idx="119">
                  <c:v>26/04/2019</c:v>
                </c:pt>
                <c:pt idx="120">
                  <c:v>07/06/2019</c:v>
                </c:pt>
                <c:pt idx="121">
                  <c:v>02/07/2019</c:v>
                </c:pt>
                <c:pt idx="122">
                  <c:v>28/08/2020</c:v>
                </c:pt>
                <c:pt idx="123">
                  <c:v>09/07/2021</c:v>
                </c:pt>
                <c:pt idx="124">
                  <c:v>03/09/2021</c:v>
                </c:pt>
                <c:pt idx="125">
                  <c:v>01/10/2021</c:v>
                </c:pt>
                <c:pt idx="126">
                  <c:v>05/11/2021</c:v>
                </c:pt>
                <c:pt idx="127">
                  <c:v>17/12/2021</c:v>
                </c:pt>
              </c:strCache>
            </c:strRef>
          </c:cat>
          <c:val>
            <c:numRef>
              <c:f>'1° Objetivo'!$D$3:$D$66</c:f>
              <c:numCache>
                <c:formatCode>#,##0</c:formatCode>
                <c:ptCount val="64"/>
                <c:pt idx="0">
                  <c:v>37000000</c:v>
                </c:pt>
                <c:pt idx="1">
                  <c:v>45000000</c:v>
                </c:pt>
                <c:pt idx="2">
                  <c:v>75000000</c:v>
                </c:pt>
                <c:pt idx="3">
                  <c:v>54000000</c:v>
                </c:pt>
                <c:pt idx="4">
                  <c:v>139000000</c:v>
                </c:pt>
                <c:pt idx="5">
                  <c:v>78000000</c:v>
                </c:pt>
                <c:pt idx="6">
                  <c:v>110000000</c:v>
                </c:pt>
                <c:pt idx="7">
                  <c:v>137000000</c:v>
                </c:pt>
                <c:pt idx="8">
                  <c:v>33000000</c:v>
                </c:pt>
                <c:pt idx="9">
                  <c:v>200000000</c:v>
                </c:pt>
                <c:pt idx="10">
                  <c:v>65000000</c:v>
                </c:pt>
                <c:pt idx="11">
                  <c:v>43000000</c:v>
                </c:pt>
                <c:pt idx="12">
                  <c:v>100000000</c:v>
                </c:pt>
                <c:pt idx="13">
                  <c:v>210000000</c:v>
                </c:pt>
                <c:pt idx="14">
                  <c:v>110000000</c:v>
                </c:pt>
                <c:pt idx="15">
                  <c:v>258000000</c:v>
                </c:pt>
                <c:pt idx="16">
                  <c:v>130000000</c:v>
                </c:pt>
                <c:pt idx="17">
                  <c:v>140000000</c:v>
                </c:pt>
                <c:pt idx="18">
                  <c:v>150000000</c:v>
                </c:pt>
                <c:pt idx="19">
                  <c:v>35000000</c:v>
                </c:pt>
                <c:pt idx="20">
                  <c:v>150000000</c:v>
                </c:pt>
                <c:pt idx="21">
                  <c:v>200000000</c:v>
                </c:pt>
                <c:pt idx="22">
                  <c:v>150000000</c:v>
                </c:pt>
                <c:pt idx="23">
                  <c:v>160000000</c:v>
                </c:pt>
                <c:pt idx="24">
                  <c:v>140000000</c:v>
                </c:pt>
                <c:pt idx="25">
                  <c:v>57000000</c:v>
                </c:pt>
                <c:pt idx="26">
                  <c:v>220000000</c:v>
                </c:pt>
                <c:pt idx="27">
                  <c:v>230000000</c:v>
                </c:pt>
                <c:pt idx="28">
                  <c:v>200000000</c:v>
                </c:pt>
                <c:pt idx="29">
                  <c:v>120000000</c:v>
                </c:pt>
                <c:pt idx="30">
                  <c:v>170000000</c:v>
                </c:pt>
                <c:pt idx="31">
                  <c:v>170000000</c:v>
                </c:pt>
                <c:pt idx="32">
                  <c:v>255000000</c:v>
                </c:pt>
                <c:pt idx="33">
                  <c:v>200000000</c:v>
                </c:pt>
                <c:pt idx="34">
                  <c:v>170000000</c:v>
                </c:pt>
                <c:pt idx="35">
                  <c:v>165000000</c:v>
                </c:pt>
                <c:pt idx="36">
                  <c:v>250000000</c:v>
                </c:pt>
                <c:pt idx="37">
                  <c:v>130000000</c:v>
                </c:pt>
                <c:pt idx="38">
                  <c:v>120000000</c:v>
                </c:pt>
                <c:pt idx="39">
                  <c:v>58000000</c:v>
                </c:pt>
                <c:pt idx="40">
                  <c:v>250000000</c:v>
                </c:pt>
                <c:pt idx="41">
                  <c:v>178000000</c:v>
                </c:pt>
                <c:pt idx="42">
                  <c:v>165000000</c:v>
                </c:pt>
                <c:pt idx="43">
                  <c:v>97000000</c:v>
                </c:pt>
                <c:pt idx="44">
                  <c:v>200000000</c:v>
                </c:pt>
                <c:pt idx="45">
                  <c:v>175000000</c:v>
                </c:pt>
                <c:pt idx="46">
                  <c:v>0</c:v>
                </c:pt>
                <c:pt idx="47">
                  <c:v>180000000</c:v>
                </c:pt>
                <c:pt idx="48">
                  <c:v>200000000</c:v>
                </c:pt>
                <c:pt idx="49">
                  <c:v>316000000</c:v>
                </c:pt>
                <c:pt idx="50">
                  <c:v>110000000</c:v>
                </c:pt>
                <c:pt idx="51">
                  <c:v>162000000</c:v>
                </c:pt>
                <c:pt idx="52">
                  <c:v>100000000</c:v>
                </c:pt>
                <c:pt idx="53">
                  <c:v>90000000</c:v>
                </c:pt>
                <c:pt idx="54">
                  <c:v>152000000</c:v>
                </c:pt>
                <c:pt idx="55">
                  <c:v>356000000</c:v>
                </c:pt>
                <c:pt idx="56">
                  <c:v>200000000</c:v>
                </c:pt>
                <c:pt idx="57">
                  <c:v>160000000</c:v>
                </c:pt>
                <c:pt idx="58">
                  <c:v>67000000</c:v>
                </c:pt>
                <c:pt idx="59">
                  <c:v>200000000</c:v>
                </c:pt>
                <c:pt idx="60">
                  <c:v>150000000</c:v>
                </c:pt>
                <c:pt idx="61">
                  <c:v>110000000</c:v>
                </c:pt>
                <c:pt idx="62">
                  <c:v>200000000</c:v>
                </c:pt>
                <c:pt idx="63">
                  <c:v>200000000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5-433F-9377-BB8B7A61465B}"/>
            </c:ext>
          </c:extLst>
        </c:ser>
        <c:ser>
          <c:idx val="1"/>
          <c:order val="1"/>
          <c:tx>
            <c:strRef>
              <c:f>'1° Objetivo'!$E$2</c:f>
              <c:strCache>
                <c:ptCount val="1"/>
                <c:pt idx="0">
                  <c:v>Receita arrecadada no fim de semana de abertura nos EUA (MI U$)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'1° Objetivo'!$A$3:$C$66</c:f>
              <c:strCache>
                <c:ptCount val="128"/>
                <c:pt idx="0">
                  <c:v>Howard the Duck</c:v>
                </c:pt>
                <c:pt idx="1">
                  <c:v>Blade</c:v>
                </c:pt>
                <c:pt idx="2">
                  <c:v>X-Men</c:v>
                </c:pt>
                <c:pt idx="3">
                  <c:v>Blade II</c:v>
                </c:pt>
                <c:pt idx="4">
                  <c:v>Spider-Man</c:v>
                </c:pt>
                <c:pt idx="5">
                  <c:v>Daredevil</c:v>
                </c:pt>
                <c:pt idx="6">
                  <c:v>X2</c:v>
                </c:pt>
                <c:pt idx="7">
                  <c:v>Hulk</c:v>
                </c:pt>
                <c:pt idx="8">
                  <c:v>The Punisher</c:v>
                </c:pt>
                <c:pt idx="9">
                  <c:v>Spider-Man 2</c:v>
                </c:pt>
                <c:pt idx="10">
                  <c:v>Blade: Trinity</c:v>
                </c:pt>
                <c:pt idx="11">
                  <c:v>Elektra</c:v>
                </c:pt>
                <c:pt idx="12">
                  <c:v>Fantastic Four</c:v>
                </c:pt>
                <c:pt idx="13">
                  <c:v>X-Men: The Last Stand</c:v>
                </c:pt>
                <c:pt idx="14">
                  <c:v>Ghost Rider</c:v>
                </c:pt>
                <c:pt idx="15">
                  <c:v>Spider-Man 3</c:v>
                </c:pt>
                <c:pt idx="16">
                  <c:v>Fantastic Four: Rise of the Silver Surfer</c:v>
                </c:pt>
                <c:pt idx="17">
                  <c:v>Iron Man</c:v>
                </c:pt>
                <c:pt idx="18">
                  <c:v>The Incredible Hulk</c:v>
                </c:pt>
                <c:pt idx="19">
                  <c:v>Punisher: War Zone</c:v>
                </c:pt>
                <c:pt idx="20">
                  <c:v>X-Men Origins: Wolverine</c:v>
                </c:pt>
                <c:pt idx="21">
                  <c:v>Iron Man 2</c:v>
                </c:pt>
                <c:pt idx="22">
                  <c:v>Thor</c:v>
                </c:pt>
                <c:pt idx="23">
                  <c:v>X-Men: First Class</c:v>
                </c:pt>
                <c:pt idx="24">
                  <c:v>Captain America: The First Avenger</c:v>
                </c:pt>
                <c:pt idx="25">
                  <c:v>Ghost Rider: Spirit of Vengeance</c:v>
                </c:pt>
                <c:pt idx="26">
                  <c:v>The Avengers</c:v>
                </c:pt>
                <c:pt idx="27">
                  <c:v>The Amazing Spider-Man</c:v>
                </c:pt>
                <c:pt idx="28">
                  <c:v>Iron Man 3</c:v>
                </c:pt>
                <c:pt idx="29">
                  <c:v>The Wolverine</c:v>
                </c:pt>
                <c:pt idx="30">
                  <c:v>Thor: The Dark World</c:v>
                </c:pt>
                <c:pt idx="31">
                  <c:v>Captain America: The Winter Soldier</c:v>
                </c:pt>
                <c:pt idx="32">
                  <c:v>The Amazing Spider-Man 2</c:v>
                </c:pt>
                <c:pt idx="33">
                  <c:v>X-Men: Days of Future Past</c:v>
                </c:pt>
                <c:pt idx="34">
                  <c:v>Guardians of the Galaxy</c:v>
                </c:pt>
                <c:pt idx="35">
                  <c:v>Big Hero 6</c:v>
                </c:pt>
                <c:pt idx="36">
                  <c:v>Avengers: Age of Ultron</c:v>
                </c:pt>
                <c:pt idx="37">
                  <c:v>Ant-Man</c:v>
                </c:pt>
                <c:pt idx="38">
                  <c:v>Fantastic Four</c:v>
                </c:pt>
                <c:pt idx="39">
                  <c:v>Deadpool</c:v>
                </c:pt>
                <c:pt idx="40">
                  <c:v>Captain America: Civil War</c:v>
                </c:pt>
                <c:pt idx="41">
                  <c:v>X-Men: Apocalypse</c:v>
                </c:pt>
                <c:pt idx="42">
                  <c:v>Doctor Strange</c:v>
                </c:pt>
                <c:pt idx="43">
                  <c:v>Logan</c:v>
                </c:pt>
                <c:pt idx="44">
                  <c:v>Guardians of the Galaxy Vol. 2</c:v>
                </c:pt>
                <c:pt idx="45">
                  <c:v>Spider-Man: Homecoming</c:v>
                </c:pt>
                <c:pt idx="46">
                  <c:v>Inhumans</c:v>
                </c:pt>
                <c:pt idx="47">
                  <c:v>Thor: Ragnarok</c:v>
                </c:pt>
                <c:pt idx="48">
                  <c:v>Black Panther</c:v>
                </c:pt>
                <c:pt idx="49">
                  <c:v>Avengers: Infinity War</c:v>
                </c:pt>
                <c:pt idx="50">
                  <c:v>Deadpool 2</c:v>
                </c:pt>
                <c:pt idx="51">
                  <c:v>Ant-Man and the Wasp</c:v>
                </c:pt>
                <c:pt idx="52">
                  <c:v>Venom</c:v>
                </c:pt>
                <c:pt idx="53">
                  <c:v>Spider-Man: Into the Spider-Verse</c:v>
                </c:pt>
                <c:pt idx="54">
                  <c:v>Captain Marvel</c:v>
                </c:pt>
                <c:pt idx="55">
                  <c:v>Avengers: Endgame</c:v>
                </c:pt>
                <c:pt idx="56">
                  <c:v>Dark Phoenix</c:v>
                </c:pt>
                <c:pt idx="57">
                  <c:v>Spider-Man: Far From Home</c:v>
                </c:pt>
                <c:pt idx="58">
                  <c:v>The New Mutants</c:v>
                </c:pt>
                <c:pt idx="59">
                  <c:v>Black Widow</c:v>
                </c:pt>
                <c:pt idx="60">
                  <c:v>Shang-Chi and the Legend of the Ten Rings</c:v>
                </c:pt>
                <c:pt idx="61">
                  <c:v>Venom: Let There Be Carnage</c:v>
                </c:pt>
                <c:pt idx="62">
                  <c:v>Eternals</c:v>
                </c:pt>
                <c:pt idx="63">
                  <c:v>Spider-Man: No Way Home</c:v>
                </c:pt>
                <c:pt idx="64">
                  <c:v>01/08/1986</c:v>
                </c:pt>
                <c:pt idx="65">
                  <c:v>21/08/1998</c:v>
                </c:pt>
                <c:pt idx="66">
                  <c:v>14/07/2000</c:v>
                </c:pt>
                <c:pt idx="67">
                  <c:v>22/03/2002</c:v>
                </c:pt>
                <c:pt idx="68">
                  <c:v>03/05/2002</c:v>
                </c:pt>
                <c:pt idx="69">
                  <c:v>14/02/2003</c:v>
                </c:pt>
                <c:pt idx="70">
                  <c:v>02/05/2003</c:v>
                </c:pt>
                <c:pt idx="71">
                  <c:v>20/06/2003</c:v>
                </c:pt>
                <c:pt idx="72">
                  <c:v>16/04/2004</c:v>
                </c:pt>
                <c:pt idx="73">
                  <c:v>30/06/2004</c:v>
                </c:pt>
                <c:pt idx="74">
                  <c:v>08/12/2004</c:v>
                </c:pt>
                <c:pt idx="75">
                  <c:v>14/01/2005</c:v>
                </c:pt>
                <c:pt idx="76">
                  <c:v>08/07/2005</c:v>
                </c:pt>
                <c:pt idx="77">
                  <c:v>26/05/2006</c:v>
                </c:pt>
                <c:pt idx="78">
                  <c:v>16/02/2007</c:v>
                </c:pt>
                <c:pt idx="79">
                  <c:v>04/05/2007</c:v>
                </c:pt>
                <c:pt idx="80">
                  <c:v>15/06/2007</c:v>
                </c:pt>
                <c:pt idx="81">
                  <c:v>02/05/2008</c:v>
                </c:pt>
                <c:pt idx="82">
                  <c:v>13/06/2008</c:v>
                </c:pt>
                <c:pt idx="83">
                  <c:v>05/12/2008</c:v>
                </c:pt>
                <c:pt idx="84">
                  <c:v>01/05/2009</c:v>
                </c:pt>
                <c:pt idx="85">
                  <c:v>07/05/2010</c:v>
                </c:pt>
                <c:pt idx="86">
                  <c:v>06/05/2011</c:v>
                </c:pt>
                <c:pt idx="87">
                  <c:v>03/06/2011</c:v>
                </c:pt>
                <c:pt idx="88">
                  <c:v>22/07/2011</c:v>
                </c:pt>
                <c:pt idx="89">
                  <c:v>17/02/2012</c:v>
                </c:pt>
                <c:pt idx="90">
                  <c:v>04/05/2012</c:v>
                </c:pt>
                <c:pt idx="91">
                  <c:v>03/07/2012</c:v>
                </c:pt>
                <c:pt idx="92">
                  <c:v>03/05/2013</c:v>
                </c:pt>
                <c:pt idx="93">
                  <c:v>26/07/2013</c:v>
                </c:pt>
                <c:pt idx="94">
                  <c:v>08/11/2013</c:v>
                </c:pt>
                <c:pt idx="95">
                  <c:v>04/04/2014</c:v>
                </c:pt>
                <c:pt idx="96">
                  <c:v>02/05/2014</c:v>
                </c:pt>
                <c:pt idx="97">
                  <c:v>23/05/2014</c:v>
                </c:pt>
                <c:pt idx="98">
                  <c:v>01/08/2014</c:v>
                </c:pt>
                <c:pt idx="99">
                  <c:v>07/11/2014</c:v>
                </c:pt>
                <c:pt idx="100">
                  <c:v>01/05/2015</c:v>
                </c:pt>
                <c:pt idx="101">
                  <c:v>17/07/2015</c:v>
                </c:pt>
                <c:pt idx="102">
                  <c:v>07/08/2015</c:v>
                </c:pt>
                <c:pt idx="103">
                  <c:v>12/02/2016</c:v>
                </c:pt>
                <c:pt idx="104">
                  <c:v>06/05/2016</c:v>
                </c:pt>
                <c:pt idx="105">
                  <c:v>27/05/2016</c:v>
                </c:pt>
                <c:pt idx="106">
                  <c:v>04/11/2016</c:v>
                </c:pt>
                <c:pt idx="107">
                  <c:v>03/03/2017</c:v>
                </c:pt>
                <c:pt idx="108">
                  <c:v>05/05/2017</c:v>
                </c:pt>
                <c:pt idx="109">
                  <c:v>07/07/2017</c:v>
                </c:pt>
                <c:pt idx="110">
                  <c:v>01/09/2017</c:v>
                </c:pt>
                <c:pt idx="111">
                  <c:v>03/11/2017</c:v>
                </c:pt>
                <c:pt idx="112">
                  <c:v>16/02/2018</c:v>
                </c:pt>
                <c:pt idx="113">
                  <c:v>27/04/2018</c:v>
                </c:pt>
                <c:pt idx="114">
                  <c:v>18/05/2018</c:v>
                </c:pt>
                <c:pt idx="115">
                  <c:v>06/07/2018</c:v>
                </c:pt>
                <c:pt idx="116">
                  <c:v>05/10/2018</c:v>
                </c:pt>
                <c:pt idx="117">
                  <c:v>14/12/2018</c:v>
                </c:pt>
                <c:pt idx="118">
                  <c:v>08/03/2019</c:v>
                </c:pt>
                <c:pt idx="119">
                  <c:v>26/04/2019</c:v>
                </c:pt>
                <c:pt idx="120">
                  <c:v>07/06/2019</c:v>
                </c:pt>
                <c:pt idx="121">
                  <c:v>02/07/2019</c:v>
                </c:pt>
                <c:pt idx="122">
                  <c:v>28/08/2020</c:v>
                </c:pt>
                <c:pt idx="123">
                  <c:v>09/07/2021</c:v>
                </c:pt>
                <c:pt idx="124">
                  <c:v>03/09/2021</c:v>
                </c:pt>
                <c:pt idx="125">
                  <c:v>01/10/2021</c:v>
                </c:pt>
                <c:pt idx="126">
                  <c:v>05/11/2021</c:v>
                </c:pt>
                <c:pt idx="127">
                  <c:v>17/12/2021</c:v>
                </c:pt>
              </c:strCache>
            </c:strRef>
          </c:cat>
          <c:val>
            <c:numRef>
              <c:f>'1° Objetivo'!$E$3:$E$66</c:f>
            </c:numRef>
          </c:val>
          <c:smooth val="0"/>
          <c:extLst>
            <c:ext xmlns:c16="http://schemas.microsoft.com/office/drawing/2014/chart" uri="{C3380CC4-5D6E-409C-BE32-E72D297353CC}">
              <c16:uniqueId val="{00000001-1A85-433F-9377-BB8B7A61465B}"/>
            </c:ext>
          </c:extLst>
        </c:ser>
        <c:ser>
          <c:idx val="2"/>
          <c:order val="2"/>
          <c:tx>
            <c:strRef>
              <c:f>'1° Objetivo'!$F$2</c:f>
              <c:strCache>
                <c:ptCount val="1"/>
                <c:pt idx="0">
                  <c:v>Receita da América do Norte (MI U$)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'1° Objetivo'!$A$3:$C$66</c:f>
              <c:strCache>
                <c:ptCount val="128"/>
                <c:pt idx="0">
                  <c:v>Howard the Duck</c:v>
                </c:pt>
                <c:pt idx="1">
                  <c:v>Blade</c:v>
                </c:pt>
                <c:pt idx="2">
                  <c:v>X-Men</c:v>
                </c:pt>
                <c:pt idx="3">
                  <c:v>Blade II</c:v>
                </c:pt>
                <c:pt idx="4">
                  <c:v>Spider-Man</c:v>
                </c:pt>
                <c:pt idx="5">
                  <c:v>Daredevil</c:v>
                </c:pt>
                <c:pt idx="6">
                  <c:v>X2</c:v>
                </c:pt>
                <c:pt idx="7">
                  <c:v>Hulk</c:v>
                </c:pt>
                <c:pt idx="8">
                  <c:v>The Punisher</c:v>
                </c:pt>
                <c:pt idx="9">
                  <c:v>Spider-Man 2</c:v>
                </c:pt>
                <c:pt idx="10">
                  <c:v>Blade: Trinity</c:v>
                </c:pt>
                <c:pt idx="11">
                  <c:v>Elektra</c:v>
                </c:pt>
                <c:pt idx="12">
                  <c:v>Fantastic Four</c:v>
                </c:pt>
                <c:pt idx="13">
                  <c:v>X-Men: The Last Stand</c:v>
                </c:pt>
                <c:pt idx="14">
                  <c:v>Ghost Rider</c:v>
                </c:pt>
                <c:pt idx="15">
                  <c:v>Spider-Man 3</c:v>
                </c:pt>
                <c:pt idx="16">
                  <c:v>Fantastic Four: Rise of the Silver Surfer</c:v>
                </c:pt>
                <c:pt idx="17">
                  <c:v>Iron Man</c:v>
                </c:pt>
                <c:pt idx="18">
                  <c:v>The Incredible Hulk</c:v>
                </c:pt>
                <c:pt idx="19">
                  <c:v>Punisher: War Zone</c:v>
                </c:pt>
                <c:pt idx="20">
                  <c:v>X-Men Origins: Wolverine</c:v>
                </c:pt>
                <c:pt idx="21">
                  <c:v>Iron Man 2</c:v>
                </c:pt>
                <c:pt idx="22">
                  <c:v>Thor</c:v>
                </c:pt>
                <c:pt idx="23">
                  <c:v>X-Men: First Class</c:v>
                </c:pt>
                <c:pt idx="24">
                  <c:v>Captain America: The First Avenger</c:v>
                </c:pt>
                <c:pt idx="25">
                  <c:v>Ghost Rider: Spirit of Vengeance</c:v>
                </c:pt>
                <c:pt idx="26">
                  <c:v>The Avengers</c:v>
                </c:pt>
                <c:pt idx="27">
                  <c:v>The Amazing Spider-Man</c:v>
                </c:pt>
                <c:pt idx="28">
                  <c:v>Iron Man 3</c:v>
                </c:pt>
                <c:pt idx="29">
                  <c:v>The Wolverine</c:v>
                </c:pt>
                <c:pt idx="30">
                  <c:v>Thor: The Dark World</c:v>
                </c:pt>
                <c:pt idx="31">
                  <c:v>Captain America: The Winter Soldier</c:v>
                </c:pt>
                <c:pt idx="32">
                  <c:v>The Amazing Spider-Man 2</c:v>
                </c:pt>
                <c:pt idx="33">
                  <c:v>X-Men: Days of Future Past</c:v>
                </c:pt>
                <c:pt idx="34">
                  <c:v>Guardians of the Galaxy</c:v>
                </c:pt>
                <c:pt idx="35">
                  <c:v>Big Hero 6</c:v>
                </c:pt>
                <c:pt idx="36">
                  <c:v>Avengers: Age of Ultron</c:v>
                </c:pt>
                <c:pt idx="37">
                  <c:v>Ant-Man</c:v>
                </c:pt>
                <c:pt idx="38">
                  <c:v>Fantastic Four</c:v>
                </c:pt>
                <c:pt idx="39">
                  <c:v>Deadpool</c:v>
                </c:pt>
                <c:pt idx="40">
                  <c:v>Captain America: Civil War</c:v>
                </c:pt>
                <c:pt idx="41">
                  <c:v>X-Men: Apocalypse</c:v>
                </c:pt>
                <c:pt idx="42">
                  <c:v>Doctor Strange</c:v>
                </c:pt>
                <c:pt idx="43">
                  <c:v>Logan</c:v>
                </c:pt>
                <c:pt idx="44">
                  <c:v>Guardians of the Galaxy Vol. 2</c:v>
                </c:pt>
                <c:pt idx="45">
                  <c:v>Spider-Man: Homecoming</c:v>
                </c:pt>
                <c:pt idx="46">
                  <c:v>Inhumans</c:v>
                </c:pt>
                <c:pt idx="47">
                  <c:v>Thor: Ragnarok</c:v>
                </c:pt>
                <c:pt idx="48">
                  <c:v>Black Panther</c:v>
                </c:pt>
                <c:pt idx="49">
                  <c:v>Avengers: Infinity War</c:v>
                </c:pt>
                <c:pt idx="50">
                  <c:v>Deadpool 2</c:v>
                </c:pt>
                <c:pt idx="51">
                  <c:v>Ant-Man and the Wasp</c:v>
                </c:pt>
                <c:pt idx="52">
                  <c:v>Venom</c:v>
                </c:pt>
                <c:pt idx="53">
                  <c:v>Spider-Man: Into the Spider-Verse</c:v>
                </c:pt>
                <c:pt idx="54">
                  <c:v>Captain Marvel</c:v>
                </c:pt>
                <c:pt idx="55">
                  <c:v>Avengers: Endgame</c:v>
                </c:pt>
                <c:pt idx="56">
                  <c:v>Dark Phoenix</c:v>
                </c:pt>
                <c:pt idx="57">
                  <c:v>Spider-Man: Far From Home</c:v>
                </c:pt>
                <c:pt idx="58">
                  <c:v>The New Mutants</c:v>
                </c:pt>
                <c:pt idx="59">
                  <c:v>Black Widow</c:v>
                </c:pt>
                <c:pt idx="60">
                  <c:v>Shang-Chi and the Legend of the Ten Rings</c:v>
                </c:pt>
                <c:pt idx="61">
                  <c:v>Venom: Let There Be Carnage</c:v>
                </c:pt>
                <c:pt idx="62">
                  <c:v>Eternals</c:v>
                </c:pt>
                <c:pt idx="63">
                  <c:v>Spider-Man: No Way Home</c:v>
                </c:pt>
                <c:pt idx="64">
                  <c:v>01/08/1986</c:v>
                </c:pt>
                <c:pt idx="65">
                  <c:v>21/08/1998</c:v>
                </c:pt>
                <c:pt idx="66">
                  <c:v>14/07/2000</c:v>
                </c:pt>
                <c:pt idx="67">
                  <c:v>22/03/2002</c:v>
                </c:pt>
                <c:pt idx="68">
                  <c:v>03/05/2002</c:v>
                </c:pt>
                <c:pt idx="69">
                  <c:v>14/02/2003</c:v>
                </c:pt>
                <c:pt idx="70">
                  <c:v>02/05/2003</c:v>
                </c:pt>
                <c:pt idx="71">
                  <c:v>20/06/2003</c:v>
                </c:pt>
                <c:pt idx="72">
                  <c:v>16/04/2004</c:v>
                </c:pt>
                <c:pt idx="73">
                  <c:v>30/06/2004</c:v>
                </c:pt>
                <c:pt idx="74">
                  <c:v>08/12/2004</c:v>
                </c:pt>
                <c:pt idx="75">
                  <c:v>14/01/2005</c:v>
                </c:pt>
                <c:pt idx="76">
                  <c:v>08/07/2005</c:v>
                </c:pt>
                <c:pt idx="77">
                  <c:v>26/05/2006</c:v>
                </c:pt>
                <c:pt idx="78">
                  <c:v>16/02/2007</c:v>
                </c:pt>
                <c:pt idx="79">
                  <c:v>04/05/2007</c:v>
                </c:pt>
                <c:pt idx="80">
                  <c:v>15/06/2007</c:v>
                </c:pt>
                <c:pt idx="81">
                  <c:v>02/05/2008</c:v>
                </c:pt>
                <c:pt idx="82">
                  <c:v>13/06/2008</c:v>
                </c:pt>
                <c:pt idx="83">
                  <c:v>05/12/2008</c:v>
                </c:pt>
                <c:pt idx="84">
                  <c:v>01/05/2009</c:v>
                </c:pt>
                <c:pt idx="85">
                  <c:v>07/05/2010</c:v>
                </c:pt>
                <c:pt idx="86">
                  <c:v>06/05/2011</c:v>
                </c:pt>
                <c:pt idx="87">
                  <c:v>03/06/2011</c:v>
                </c:pt>
                <c:pt idx="88">
                  <c:v>22/07/2011</c:v>
                </c:pt>
                <c:pt idx="89">
                  <c:v>17/02/2012</c:v>
                </c:pt>
                <c:pt idx="90">
                  <c:v>04/05/2012</c:v>
                </c:pt>
                <c:pt idx="91">
                  <c:v>03/07/2012</c:v>
                </c:pt>
                <c:pt idx="92">
                  <c:v>03/05/2013</c:v>
                </c:pt>
                <c:pt idx="93">
                  <c:v>26/07/2013</c:v>
                </c:pt>
                <c:pt idx="94">
                  <c:v>08/11/2013</c:v>
                </c:pt>
                <c:pt idx="95">
                  <c:v>04/04/2014</c:v>
                </c:pt>
                <c:pt idx="96">
                  <c:v>02/05/2014</c:v>
                </c:pt>
                <c:pt idx="97">
                  <c:v>23/05/2014</c:v>
                </c:pt>
                <c:pt idx="98">
                  <c:v>01/08/2014</c:v>
                </c:pt>
                <c:pt idx="99">
                  <c:v>07/11/2014</c:v>
                </c:pt>
                <c:pt idx="100">
                  <c:v>01/05/2015</c:v>
                </c:pt>
                <c:pt idx="101">
                  <c:v>17/07/2015</c:v>
                </c:pt>
                <c:pt idx="102">
                  <c:v>07/08/2015</c:v>
                </c:pt>
                <c:pt idx="103">
                  <c:v>12/02/2016</c:v>
                </c:pt>
                <c:pt idx="104">
                  <c:v>06/05/2016</c:v>
                </c:pt>
                <c:pt idx="105">
                  <c:v>27/05/2016</c:v>
                </c:pt>
                <c:pt idx="106">
                  <c:v>04/11/2016</c:v>
                </c:pt>
                <c:pt idx="107">
                  <c:v>03/03/2017</c:v>
                </c:pt>
                <c:pt idx="108">
                  <c:v>05/05/2017</c:v>
                </c:pt>
                <c:pt idx="109">
                  <c:v>07/07/2017</c:v>
                </c:pt>
                <c:pt idx="110">
                  <c:v>01/09/2017</c:v>
                </c:pt>
                <c:pt idx="111">
                  <c:v>03/11/2017</c:v>
                </c:pt>
                <c:pt idx="112">
                  <c:v>16/02/2018</c:v>
                </c:pt>
                <c:pt idx="113">
                  <c:v>27/04/2018</c:v>
                </c:pt>
                <c:pt idx="114">
                  <c:v>18/05/2018</c:v>
                </c:pt>
                <c:pt idx="115">
                  <c:v>06/07/2018</c:v>
                </c:pt>
                <c:pt idx="116">
                  <c:v>05/10/2018</c:v>
                </c:pt>
                <c:pt idx="117">
                  <c:v>14/12/2018</c:v>
                </c:pt>
                <c:pt idx="118">
                  <c:v>08/03/2019</c:v>
                </c:pt>
                <c:pt idx="119">
                  <c:v>26/04/2019</c:v>
                </c:pt>
                <c:pt idx="120">
                  <c:v>07/06/2019</c:v>
                </c:pt>
                <c:pt idx="121">
                  <c:v>02/07/2019</c:v>
                </c:pt>
                <c:pt idx="122">
                  <c:v>28/08/2020</c:v>
                </c:pt>
                <c:pt idx="123">
                  <c:v>09/07/2021</c:v>
                </c:pt>
                <c:pt idx="124">
                  <c:v>03/09/2021</c:v>
                </c:pt>
                <c:pt idx="125">
                  <c:v>01/10/2021</c:v>
                </c:pt>
                <c:pt idx="126">
                  <c:v>05/11/2021</c:v>
                </c:pt>
                <c:pt idx="127">
                  <c:v>17/12/2021</c:v>
                </c:pt>
              </c:strCache>
            </c:strRef>
          </c:cat>
          <c:val>
            <c:numRef>
              <c:f>'1° Objetivo'!$F$3:$F$66</c:f>
            </c:numRef>
          </c:val>
          <c:smooth val="0"/>
          <c:extLst>
            <c:ext xmlns:c16="http://schemas.microsoft.com/office/drawing/2014/chart" uri="{C3380CC4-5D6E-409C-BE32-E72D297353CC}">
              <c16:uniqueId val="{00000002-1A85-433F-9377-BB8B7A61465B}"/>
            </c:ext>
          </c:extLst>
        </c:ser>
        <c:ser>
          <c:idx val="3"/>
          <c:order val="3"/>
          <c:tx>
            <c:strRef>
              <c:f>'1° Objetivo'!$G$2</c:f>
              <c:strCache>
                <c:ptCount val="1"/>
                <c:pt idx="0">
                  <c:v>Receita obtida de outros territórios (MI U$)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'1° Objetivo'!$A$3:$C$66</c:f>
              <c:strCache>
                <c:ptCount val="128"/>
                <c:pt idx="0">
                  <c:v>Howard the Duck</c:v>
                </c:pt>
                <c:pt idx="1">
                  <c:v>Blade</c:v>
                </c:pt>
                <c:pt idx="2">
                  <c:v>X-Men</c:v>
                </c:pt>
                <c:pt idx="3">
                  <c:v>Blade II</c:v>
                </c:pt>
                <c:pt idx="4">
                  <c:v>Spider-Man</c:v>
                </c:pt>
                <c:pt idx="5">
                  <c:v>Daredevil</c:v>
                </c:pt>
                <c:pt idx="6">
                  <c:v>X2</c:v>
                </c:pt>
                <c:pt idx="7">
                  <c:v>Hulk</c:v>
                </c:pt>
                <c:pt idx="8">
                  <c:v>The Punisher</c:v>
                </c:pt>
                <c:pt idx="9">
                  <c:v>Spider-Man 2</c:v>
                </c:pt>
                <c:pt idx="10">
                  <c:v>Blade: Trinity</c:v>
                </c:pt>
                <c:pt idx="11">
                  <c:v>Elektra</c:v>
                </c:pt>
                <c:pt idx="12">
                  <c:v>Fantastic Four</c:v>
                </c:pt>
                <c:pt idx="13">
                  <c:v>X-Men: The Last Stand</c:v>
                </c:pt>
                <c:pt idx="14">
                  <c:v>Ghost Rider</c:v>
                </c:pt>
                <c:pt idx="15">
                  <c:v>Spider-Man 3</c:v>
                </c:pt>
                <c:pt idx="16">
                  <c:v>Fantastic Four: Rise of the Silver Surfer</c:v>
                </c:pt>
                <c:pt idx="17">
                  <c:v>Iron Man</c:v>
                </c:pt>
                <c:pt idx="18">
                  <c:v>The Incredible Hulk</c:v>
                </c:pt>
                <c:pt idx="19">
                  <c:v>Punisher: War Zone</c:v>
                </c:pt>
                <c:pt idx="20">
                  <c:v>X-Men Origins: Wolverine</c:v>
                </c:pt>
                <c:pt idx="21">
                  <c:v>Iron Man 2</c:v>
                </c:pt>
                <c:pt idx="22">
                  <c:v>Thor</c:v>
                </c:pt>
                <c:pt idx="23">
                  <c:v>X-Men: First Class</c:v>
                </c:pt>
                <c:pt idx="24">
                  <c:v>Captain America: The First Avenger</c:v>
                </c:pt>
                <c:pt idx="25">
                  <c:v>Ghost Rider: Spirit of Vengeance</c:v>
                </c:pt>
                <c:pt idx="26">
                  <c:v>The Avengers</c:v>
                </c:pt>
                <c:pt idx="27">
                  <c:v>The Amazing Spider-Man</c:v>
                </c:pt>
                <c:pt idx="28">
                  <c:v>Iron Man 3</c:v>
                </c:pt>
                <c:pt idx="29">
                  <c:v>The Wolverine</c:v>
                </c:pt>
                <c:pt idx="30">
                  <c:v>Thor: The Dark World</c:v>
                </c:pt>
                <c:pt idx="31">
                  <c:v>Captain America: The Winter Soldier</c:v>
                </c:pt>
                <c:pt idx="32">
                  <c:v>The Amazing Spider-Man 2</c:v>
                </c:pt>
                <c:pt idx="33">
                  <c:v>X-Men: Days of Future Past</c:v>
                </c:pt>
                <c:pt idx="34">
                  <c:v>Guardians of the Galaxy</c:v>
                </c:pt>
                <c:pt idx="35">
                  <c:v>Big Hero 6</c:v>
                </c:pt>
                <c:pt idx="36">
                  <c:v>Avengers: Age of Ultron</c:v>
                </c:pt>
                <c:pt idx="37">
                  <c:v>Ant-Man</c:v>
                </c:pt>
                <c:pt idx="38">
                  <c:v>Fantastic Four</c:v>
                </c:pt>
                <c:pt idx="39">
                  <c:v>Deadpool</c:v>
                </c:pt>
                <c:pt idx="40">
                  <c:v>Captain America: Civil War</c:v>
                </c:pt>
                <c:pt idx="41">
                  <c:v>X-Men: Apocalypse</c:v>
                </c:pt>
                <c:pt idx="42">
                  <c:v>Doctor Strange</c:v>
                </c:pt>
                <c:pt idx="43">
                  <c:v>Logan</c:v>
                </c:pt>
                <c:pt idx="44">
                  <c:v>Guardians of the Galaxy Vol. 2</c:v>
                </c:pt>
                <c:pt idx="45">
                  <c:v>Spider-Man: Homecoming</c:v>
                </c:pt>
                <c:pt idx="46">
                  <c:v>Inhumans</c:v>
                </c:pt>
                <c:pt idx="47">
                  <c:v>Thor: Ragnarok</c:v>
                </c:pt>
                <c:pt idx="48">
                  <c:v>Black Panther</c:v>
                </c:pt>
                <c:pt idx="49">
                  <c:v>Avengers: Infinity War</c:v>
                </c:pt>
                <c:pt idx="50">
                  <c:v>Deadpool 2</c:v>
                </c:pt>
                <c:pt idx="51">
                  <c:v>Ant-Man and the Wasp</c:v>
                </c:pt>
                <c:pt idx="52">
                  <c:v>Venom</c:v>
                </c:pt>
                <c:pt idx="53">
                  <c:v>Spider-Man: Into the Spider-Verse</c:v>
                </c:pt>
                <c:pt idx="54">
                  <c:v>Captain Marvel</c:v>
                </c:pt>
                <c:pt idx="55">
                  <c:v>Avengers: Endgame</c:v>
                </c:pt>
                <c:pt idx="56">
                  <c:v>Dark Phoenix</c:v>
                </c:pt>
                <c:pt idx="57">
                  <c:v>Spider-Man: Far From Home</c:v>
                </c:pt>
                <c:pt idx="58">
                  <c:v>The New Mutants</c:v>
                </c:pt>
                <c:pt idx="59">
                  <c:v>Black Widow</c:v>
                </c:pt>
                <c:pt idx="60">
                  <c:v>Shang-Chi and the Legend of the Ten Rings</c:v>
                </c:pt>
                <c:pt idx="61">
                  <c:v>Venom: Let There Be Carnage</c:v>
                </c:pt>
                <c:pt idx="62">
                  <c:v>Eternals</c:v>
                </c:pt>
                <c:pt idx="63">
                  <c:v>Spider-Man: No Way Home</c:v>
                </c:pt>
                <c:pt idx="64">
                  <c:v>01/08/1986</c:v>
                </c:pt>
                <c:pt idx="65">
                  <c:v>21/08/1998</c:v>
                </c:pt>
                <c:pt idx="66">
                  <c:v>14/07/2000</c:v>
                </c:pt>
                <c:pt idx="67">
                  <c:v>22/03/2002</c:v>
                </c:pt>
                <c:pt idx="68">
                  <c:v>03/05/2002</c:v>
                </c:pt>
                <c:pt idx="69">
                  <c:v>14/02/2003</c:v>
                </c:pt>
                <c:pt idx="70">
                  <c:v>02/05/2003</c:v>
                </c:pt>
                <c:pt idx="71">
                  <c:v>20/06/2003</c:v>
                </c:pt>
                <c:pt idx="72">
                  <c:v>16/04/2004</c:v>
                </c:pt>
                <c:pt idx="73">
                  <c:v>30/06/2004</c:v>
                </c:pt>
                <c:pt idx="74">
                  <c:v>08/12/2004</c:v>
                </c:pt>
                <c:pt idx="75">
                  <c:v>14/01/2005</c:v>
                </c:pt>
                <c:pt idx="76">
                  <c:v>08/07/2005</c:v>
                </c:pt>
                <c:pt idx="77">
                  <c:v>26/05/2006</c:v>
                </c:pt>
                <c:pt idx="78">
                  <c:v>16/02/2007</c:v>
                </c:pt>
                <c:pt idx="79">
                  <c:v>04/05/2007</c:v>
                </c:pt>
                <c:pt idx="80">
                  <c:v>15/06/2007</c:v>
                </c:pt>
                <c:pt idx="81">
                  <c:v>02/05/2008</c:v>
                </c:pt>
                <c:pt idx="82">
                  <c:v>13/06/2008</c:v>
                </c:pt>
                <c:pt idx="83">
                  <c:v>05/12/2008</c:v>
                </c:pt>
                <c:pt idx="84">
                  <c:v>01/05/2009</c:v>
                </c:pt>
                <c:pt idx="85">
                  <c:v>07/05/2010</c:v>
                </c:pt>
                <c:pt idx="86">
                  <c:v>06/05/2011</c:v>
                </c:pt>
                <c:pt idx="87">
                  <c:v>03/06/2011</c:v>
                </c:pt>
                <c:pt idx="88">
                  <c:v>22/07/2011</c:v>
                </c:pt>
                <c:pt idx="89">
                  <c:v>17/02/2012</c:v>
                </c:pt>
                <c:pt idx="90">
                  <c:v>04/05/2012</c:v>
                </c:pt>
                <c:pt idx="91">
                  <c:v>03/07/2012</c:v>
                </c:pt>
                <c:pt idx="92">
                  <c:v>03/05/2013</c:v>
                </c:pt>
                <c:pt idx="93">
                  <c:v>26/07/2013</c:v>
                </c:pt>
                <c:pt idx="94">
                  <c:v>08/11/2013</c:v>
                </c:pt>
                <c:pt idx="95">
                  <c:v>04/04/2014</c:v>
                </c:pt>
                <c:pt idx="96">
                  <c:v>02/05/2014</c:v>
                </c:pt>
                <c:pt idx="97">
                  <c:v>23/05/2014</c:v>
                </c:pt>
                <c:pt idx="98">
                  <c:v>01/08/2014</c:v>
                </c:pt>
                <c:pt idx="99">
                  <c:v>07/11/2014</c:v>
                </c:pt>
                <c:pt idx="100">
                  <c:v>01/05/2015</c:v>
                </c:pt>
                <c:pt idx="101">
                  <c:v>17/07/2015</c:v>
                </c:pt>
                <c:pt idx="102">
                  <c:v>07/08/2015</c:v>
                </c:pt>
                <c:pt idx="103">
                  <c:v>12/02/2016</c:v>
                </c:pt>
                <c:pt idx="104">
                  <c:v>06/05/2016</c:v>
                </c:pt>
                <c:pt idx="105">
                  <c:v>27/05/2016</c:v>
                </c:pt>
                <c:pt idx="106">
                  <c:v>04/11/2016</c:v>
                </c:pt>
                <c:pt idx="107">
                  <c:v>03/03/2017</c:v>
                </c:pt>
                <c:pt idx="108">
                  <c:v>05/05/2017</c:v>
                </c:pt>
                <c:pt idx="109">
                  <c:v>07/07/2017</c:v>
                </c:pt>
                <c:pt idx="110">
                  <c:v>01/09/2017</c:v>
                </c:pt>
                <c:pt idx="111">
                  <c:v>03/11/2017</c:v>
                </c:pt>
                <c:pt idx="112">
                  <c:v>16/02/2018</c:v>
                </c:pt>
                <c:pt idx="113">
                  <c:v>27/04/2018</c:v>
                </c:pt>
                <c:pt idx="114">
                  <c:v>18/05/2018</c:v>
                </c:pt>
                <c:pt idx="115">
                  <c:v>06/07/2018</c:v>
                </c:pt>
                <c:pt idx="116">
                  <c:v>05/10/2018</c:v>
                </c:pt>
                <c:pt idx="117">
                  <c:v>14/12/2018</c:v>
                </c:pt>
                <c:pt idx="118">
                  <c:v>08/03/2019</c:v>
                </c:pt>
                <c:pt idx="119">
                  <c:v>26/04/2019</c:v>
                </c:pt>
                <c:pt idx="120">
                  <c:v>07/06/2019</c:v>
                </c:pt>
                <c:pt idx="121">
                  <c:v>02/07/2019</c:v>
                </c:pt>
                <c:pt idx="122">
                  <c:v>28/08/2020</c:v>
                </c:pt>
                <c:pt idx="123">
                  <c:v>09/07/2021</c:v>
                </c:pt>
                <c:pt idx="124">
                  <c:v>03/09/2021</c:v>
                </c:pt>
                <c:pt idx="125">
                  <c:v>01/10/2021</c:v>
                </c:pt>
                <c:pt idx="126">
                  <c:v>05/11/2021</c:v>
                </c:pt>
                <c:pt idx="127">
                  <c:v>17/12/2021</c:v>
                </c:pt>
              </c:strCache>
            </c:strRef>
          </c:cat>
          <c:val>
            <c:numRef>
              <c:f>'1° Objetivo'!$G$3:$G$66</c:f>
            </c:numRef>
          </c:val>
          <c:smooth val="0"/>
          <c:extLst>
            <c:ext xmlns:c16="http://schemas.microsoft.com/office/drawing/2014/chart" uri="{C3380CC4-5D6E-409C-BE32-E72D297353CC}">
              <c16:uniqueId val="{00000003-1A85-433F-9377-BB8B7A61465B}"/>
            </c:ext>
          </c:extLst>
        </c:ser>
        <c:ser>
          <c:idx val="4"/>
          <c:order val="4"/>
          <c:tx>
            <c:strRef>
              <c:f>'1° Objetivo'!$H$2</c:f>
              <c:strCache>
                <c:ptCount val="1"/>
                <c:pt idx="0">
                  <c:v>Receita obtida no mundo (MI U$)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'1° Objetivo'!$A$3:$C$66</c:f>
              <c:strCache>
                <c:ptCount val="128"/>
                <c:pt idx="0">
                  <c:v>Howard the Duck</c:v>
                </c:pt>
                <c:pt idx="1">
                  <c:v>Blade</c:v>
                </c:pt>
                <c:pt idx="2">
                  <c:v>X-Men</c:v>
                </c:pt>
                <c:pt idx="3">
                  <c:v>Blade II</c:v>
                </c:pt>
                <c:pt idx="4">
                  <c:v>Spider-Man</c:v>
                </c:pt>
                <c:pt idx="5">
                  <c:v>Daredevil</c:v>
                </c:pt>
                <c:pt idx="6">
                  <c:v>X2</c:v>
                </c:pt>
                <c:pt idx="7">
                  <c:v>Hulk</c:v>
                </c:pt>
                <c:pt idx="8">
                  <c:v>The Punisher</c:v>
                </c:pt>
                <c:pt idx="9">
                  <c:v>Spider-Man 2</c:v>
                </c:pt>
                <c:pt idx="10">
                  <c:v>Blade: Trinity</c:v>
                </c:pt>
                <c:pt idx="11">
                  <c:v>Elektra</c:v>
                </c:pt>
                <c:pt idx="12">
                  <c:v>Fantastic Four</c:v>
                </c:pt>
                <c:pt idx="13">
                  <c:v>X-Men: The Last Stand</c:v>
                </c:pt>
                <c:pt idx="14">
                  <c:v>Ghost Rider</c:v>
                </c:pt>
                <c:pt idx="15">
                  <c:v>Spider-Man 3</c:v>
                </c:pt>
                <c:pt idx="16">
                  <c:v>Fantastic Four: Rise of the Silver Surfer</c:v>
                </c:pt>
                <c:pt idx="17">
                  <c:v>Iron Man</c:v>
                </c:pt>
                <c:pt idx="18">
                  <c:v>The Incredible Hulk</c:v>
                </c:pt>
                <c:pt idx="19">
                  <c:v>Punisher: War Zone</c:v>
                </c:pt>
                <c:pt idx="20">
                  <c:v>X-Men Origins: Wolverine</c:v>
                </c:pt>
                <c:pt idx="21">
                  <c:v>Iron Man 2</c:v>
                </c:pt>
                <c:pt idx="22">
                  <c:v>Thor</c:v>
                </c:pt>
                <c:pt idx="23">
                  <c:v>X-Men: First Class</c:v>
                </c:pt>
                <c:pt idx="24">
                  <c:v>Captain America: The First Avenger</c:v>
                </c:pt>
                <c:pt idx="25">
                  <c:v>Ghost Rider: Spirit of Vengeance</c:v>
                </c:pt>
                <c:pt idx="26">
                  <c:v>The Avengers</c:v>
                </c:pt>
                <c:pt idx="27">
                  <c:v>The Amazing Spider-Man</c:v>
                </c:pt>
                <c:pt idx="28">
                  <c:v>Iron Man 3</c:v>
                </c:pt>
                <c:pt idx="29">
                  <c:v>The Wolverine</c:v>
                </c:pt>
                <c:pt idx="30">
                  <c:v>Thor: The Dark World</c:v>
                </c:pt>
                <c:pt idx="31">
                  <c:v>Captain America: The Winter Soldier</c:v>
                </c:pt>
                <c:pt idx="32">
                  <c:v>The Amazing Spider-Man 2</c:v>
                </c:pt>
                <c:pt idx="33">
                  <c:v>X-Men: Days of Future Past</c:v>
                </c:pt>
                <c:pt idx="34">
                  <c:v>Guardians of the Galaxy</c:v>
                </c:pt>
                <c:pt idx="35">
                  <c:v>Big Hero 6</c:v>
                </c:pt>
                <c:pt idx="36">
                  <c:v>Avengers: Age of Ultron</c:v>
                </c:pt>
                <c:pt idx="37">
                  <c:v>Ant-Man</c:v>
                </c:pt>
                <c:pt idx="38">
                  <c:v>Fantastic Four</c:v>
                </c:pt>
                <c:pt idx="39">
                  <c:v>Deadpool</c:v>
                </c:pt>
                <c:pt idx="40">
                  <c:v>Captain America: Civil War</c:v>
                </c:pt>
                <c:pt idx="41">
                  <c:v>X-Men: Apocalypse</c:v>
                </c:pt>
                <c:pt idx="42">
                  <c:v>Doctor Strange</c:v>
                </c:pt>
                <c:pt idx="43">
                  <c:v>Logan</c:v>
                </c:pt>
                <c:pt idx="44">
                  <c:v>Guardians of the Galaxy Vol. 2</c:v>
                </c:pt>
                <c:pt idx="45">
                  <c:v>Spider-Man: Homecoming</c:v>
                </c:pt>
                <c:pt idx="46">
                  <c:v>Inhumans</c:v>
                </c:pt>
                <c:pt idx="47">
                  <c:v>Thor: Ragnarok</c:v>
                </c:pt>
                <c:pt idx="48">
                  <c:v>Black Panther</c:v>
                </c:pt>
                <c:pt idx="49">
                  <c:v>Avengers: Infinity War</c:v>
                </c:pt>
                <c:pt idx="50">
                  <c:v>Deadpool 2</c:v>
                </c:pt>
                <c:pt idx="51">
                  <c:v>Ant-Man and the Wasp</c:v>
                </c:pt>
                <c:pt idx="52">
                  <c:v>Venom</c:v>
                </c:pt>
                <c:pt idx="53">
                  <c:v>Spider-Man: Into the Spider-Verse</c:v>
                </c:pt>
                <c:pt idx="54">
                  <c:v>Captain Marvel</c:v>
                </c:pt>
                <c:pt idx="55">
                  <c:v>Avengers: Endgame</c:v>
                </c:pt>
                <c:pt idx="56">
                  <c:v>Dark Phoenix</c:v>
                </c:pt>
                <c:pt idx="57">
                  <c:v>Spider-Man: Far From Home</c:v>
                </c:pt>
                <c:pt idx="58">
                  <c:v>The New Mutants</c:v>
                </c:pt>
                <c:pt idx="59">
                  <c:v>Black Widow</c:v>
                </c:pt>
                <c:pt idx="60">
                  <c:v>Shang-Chi and the Legend of the Ten Rings</c:v>
                </c:pt>
                <c:pt idx="61">
                  <c:v>Venom: Let There Be Carnage</c:v>
                </c:pt>
                <c:pt idx="62">
                  <c:v>Eternals</c:v>
                </c:pt>
                <c:pt idx="63">
                  <c:v>Spider-Man: No Way Home</c:v>
                </c:pt>
                <c:pt idx="64">
                  <c:v>01/08/1986</c:v>
                </c:pt>
                <c:pt idx="65">
                  <c:v>21/08/1998</c:v>
                </c:pt>
                <c:pt idx="66">
                  <c:v>14/07/2000</c:v>
                </c:pt>
                <c:pt idx="67">
                  <c:v>22/03/2002</c:v>
                </c:pt>
                <c:pt idx="68">
                  <c:v>03/05/2002</c:v>
                </c:pt>
                <c:pt idx="69">
                  <c:v>14/02/2003</c:v>
                </c:pt>
                <c:pt idx="70">
                  <c:v>02/05/2003</c:v>
                </c:pt>
                <c:pt idx="71">
                  <c:v>20/06/2003</c:v>
                </c:pt>
                <c:pt idx="72">
                  <c:v>16/04/2004</c:v>
                </c:pt>
                <c:pt idx="73">
                  <c:v>30/06/2004</c:v>
                </c:pt>
                <c:pt idx="74">
                  <c:v>08/12/2004</c:v>
                </c:pt>
                <c:pt idx="75">
                  <c:v>14/01/2005</c:v>
                </c:pt>
                <c:pt idx="76">
                  <c:v>08/07/2005</c:v>
                </c:pt>
                <c:pt idx="77">
                  <c:v>26/05/2006</c:v>
                </c:pt>
                <c:pt idx="78">
                  <c:v>16/02/2007</c:v>
                </c:pt>
                <c:pt idx="79">
                  <c:v>04/05/2007</c:v>
                </c:pt>
                <c:pt idx="80">
                  <c:v>15/06/2007</c:v>
                </c:pt>
                <c:pt idx="81">
                  <c:v>02/05/2008</c:v>
                </c:pt>
                <c:pt idx="82">
                  <c:v>13/06/2008</c:v>
                </c:pt>
                <c:pt idx="83">
                  <c:v>05/12/2008</c:v>
                </c:pt>
                <c:pt idx="84">
                  <c:v>01/05/2009</c:v>
                </c:pt>
                <c:pt idx="85">
                  <c:v>07/05/2010</c:v>
                </c:pt>
                <c:pt idx="86">
                  <c:v>06/05/2011</c:v>
                </c:pt>
                <c:pt idx="87">
                  <c:v>03/06/2011</c:v>
                </c:pt>
                <c:pt idx="88">
                  <c:v>22/07/2011</c:v>
                </c:pt>
                <c:pt idx="89">
                  <c:v>17/02/2012</c:v>
                </c:pt>
                <c:pt idx="90">
                  <c:v>04/05/2012</c:v>
                </c:pt>
                <c:pt idx="91">
                  <c:v>03/07/2012</c:v>
                </c:pt>
                <c:pt idx="92">
                  <c:v>03/05/2013</c:v>
                </c:pt>
                <c:pt idx="93">
                  <c:v>26/07/2013</c:v>
                </c:pt>
                <c:pt idx="94">
                  <c:v>08/11/2013</c:v>
                </c:pt>
                <c:pt idx="95">
                  <c:v>04/04/2014</c:v>
                </c:pt>
                <c:pt idx="96">
                  <c:v>02/05/2014</c:v>
                </c:pt>
                <c:pt idx="97">
                  <c:v>23/05/2014</c:v>
                </c:pt>
                <c:pt idx="98">
                  <c:v>01/08/2014</c:v>
                </c:pt>
                <c:pt idx="99">
                  <c:v>07/11/2014</c:v>
                </c:pt>
                <c:pt idx="100">
                  <c:v>01/05/2015</c:v>
                </c:pt>
                <c:pt idx="101">
                  <c:v>17/07/2015</c:v>
                </c:pt>
                <c:pt idx="102">
                  <c:v>07/08/2015</c:v>
                </c:pt>
                <c:pt idx="103">
                  <c:v>12/02/2016</c:v>
                </c:pt>
                <c:pt idx="104">
                  <c:v>06/05/2016</c:v>
                </c:pt>
                <c:pt idx="105">
                  <c:v>27/05/2016</c:v>
                </c:pt>
                <c:pt idx="106">
                  <c:v>04/11/2016</c:v>
                </c:pt>
                <c:pt idx="107">
                  <c:v>03/03/2017</c:v>
                </c:pt>
                <c:pt idx="108">
                  <c:v>05/05/2017</c:v>
                </c:pt>
                <c:pt idx="109">
                  <c:v>07/07/2017</c:v>
                </c:pt>
                <c:pt idx="110">
                  <c:v>01/09/2017</c:v>
                </c:pt>
                <c:pt idx="111">
                  <c:v>03/11/2017</c:v>
                </c:pt>
                <c:pt idx="112">
                  <c:v>16/02/2018</c:v>
                </c:pt>
                <c:pt idx="113">
                  <c:v>27/04/2018</c:v>
                </c:pt>
                <c:pt idx="114">
                  <c:v>18/05/2018</c:v>
                </c:pt>
                <c:pt idx="115">
                  <c:v>06/07/2018</c:v>
                </c:pt>
                <c:pt idx="116">
                  <c:v>05/10/2018</c:v>
                </c:pt>
                <c:pt idx="117">
                  <c:v>14/12/2018</c:v>
                </c:pt>
                <c:pt idx="118">
                  <c:v>08/03/2019</c:v>
                </c:pt>
                <c:pt idx="119">
                  <c:v>26/04/2019</c:v>
                </c:pt>
                <c:pt idx="120">
                  <c:v>07/06/2019</c:v>
                </c:pt>
                <c:pt idx="121">
                  <c:v>02/07/2019</c:v>
                </c:pt>
                <c:pt idx="122">
                  <c:v>28/08/2020</c:v>
                </c:pt>
                <c:pt idx="123">
                  <c:v>09/07/2021</c:v>
                </c:pt>
                <c:pt idx="124">
                  <c:v>03/09/2021</c:v>
                </c:pt>
                <c:pt idx="125">
                  <c:v>01/10/2021</c:v>
                </c:pt>
                <c:pt idx="126">
                  <c:v>05/11/2021</c:v>
                </c:pt>
                <c:pt idx="127">
                  <c:v>17/12/2021</c:v>
                </c:pt>
              </c:strCache>
            </c:strRef>
          </c:cat>
          <c:val>
            <c:numRef>
              <c:f>'1° Objetivo'!$H$3:$H$66</c:f>
            </c:numRef>
          </c:val>
          <c:smooth val="0"/>
          <c:extLst>
            <c:ext xmlns:c16="http://schemas.microsoft.com/office/drawing/2014/chart" uri="{C3380CC4-5D6E-409C-BE32-E72D297353CC}">
              <c16:uniqueId val="{00000004-1A85-433F-9377-BB8B7A61465B}"/>
            </c:ext>
          </c:extLst>
        </c:ser>
        <c:ser>
          <c:idx val="5"/>
          <c:order val="5"/>
          <c:tx>
            <c:strRef>
              <c:f>'1° Objetivo'!$I$2</c:f>
              <c:strCache>
                <c:ptCount val="1"/>
                <c:pt idx="0">
                  <c:v>Lucro no Mundo (MI U$)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5875" cap="rnd">
                <a:solidFill>
                  <a:srgbClr val="92D050"/>
                </a:solidFill>
                <a:prstDash val="sysDash"/>
                <a:tailEnd type="arrow" w="lg" len="med"/>
              </a:ln>
              <a:effectLst/>
            </c:spPr>
            <c:trendlineType val="linear"/>
            <c:dispRSqr val="0"/>
            <c:dispEq val="0"/>
          </c:trendline>
          <c:cat>
            <c:strRef>
              <c:f>'1° Objetivo'!$A$3:$C$66</c:f>
              <c:strCache>
                <c:ptCount val="128"/>
                <c:pt idx="0">
                  <c:v>Howard the Duck</c:v>
                </c:pt>
                <c:pt idx="1">
                  <c:v>Blade</c:v>
                </c:pt>
                <c:pt idx="2">
                  <c:v>X-Men</c:v>
                </c:pt>
                <c:pt idx="3">
                  <c:v>Blade II</c:v>
                </c:pt>
                <c:pt idx="4">
                  <c:v>Spider-Man</c:v>
                </c:pt>
                <c:pt idx="5">
                  <c:v>Daredevil</c:v>
                </c:pt>
                <c:pt idx="6">
                  <c:v>X2</c:v>
                </c:pt>
                <c:pt idx="7">
                  <c:v>Hulk</c:v>
                </c:pt>
                <c:pt idx="8">
                  <c:v>The Punisher</c:v>
                </c:pt>
                <c:pt idx="9">
                  <c:v>Spider-Man 2</c:v>
                </c:pt>
                <c:pt idx="10">
                  <c:v>Blade: Trinity</c:v>
                </c:pt>
                <c:pt idx="11">
                  <c:v>Elektra</c:v>
                </c:pt>
                <c:pt idx="12">
                  <c:v>Fantastic Four</c:v>
                </c:pt>
                <c:pt idx="13">
                  <c:v>X-Men: The Last Stand</c:v>
                </c:pt>
                <c:pt idx="14">
                  <c:v>Ghost Rider</c:v>
                </c:pt>
                <c:pt idx="15">
                  <c:v>Spider-Man 3</c:v>
                </c:pt>
                <c:pt idx="16">
                  <c:v>Fantastic Four: Rise of the Silver Surfer</c:v>
                </c:pt>
                <c:pt idx="17">
                  <c:v>Iron Man</c:v>
                </c:pt>
                <c:pt idx="18">
                  <c:v>The Incredible Hulk</c:v>
                </c:pt>
                <c:pt idx="19">
                  <c:v>Punisher: War Zone</c:v>
                </c:pt>
                <c:pt idx="20">
                  <c:v>X-Men Origins: Wolverine</c:v>
                </c:pt>
                <c:pt idx="21">
                  <c:v>Iron Man 2</c:v>
                </c:pt>
                <c:pt idx="22">
                  <c:v>Thor</c:v>
                </c:pt>
                <c:pt idx="23">
                  <c:v>X-Men: First Class</c:v>
                </c:pt>
                <c:pt idx="24">
                  <c:v>Captain America: The First Avenger</c:v>
                </c:pt>
                <c:pt idx="25">
                  <c:v>Ghost Rider: Spirit of Vengeance</c:v>
                </c:pt>
                <c:pt idx="26">
                  <c:v>The Avengers</c:v>
                </c:pt>
                <c:pt idx="27">
                  <c:v>The Amazing Spider-Man</c:v>
                </c:pt>
                <c:pt idx="28">
                  <c:v>Iron Man 3</c:v>
                </c:pt>
                <c:pt idx="29">
                  <c:v>The Wolverine</c:v>
                </c:pt>
                <c:pt idx="30">
                  <c:v>Thor: The Dark World</c:v>
                </c:pt>
                <c:pt idx="31">
                  <c:v>Captain America: The Winter Soldier</c:v>
                </c:pt>
                <c:pt idx="32">
                  <c:v>The Amazing Spider-Man 2</c:v>
                </c:pt>
                <c:pt idx="33">
                  <c:v>X-Men: Days of Future Past</c:v>
                </c:pt>
                <c:pt idx="34">
                  <c:v>Guardians of the Galaxy</c:v>
                </c:pt>
                <c:pt idx="35">
                  <c:v>Big Hero 6</c:v>
                </c:pt>
                <c:pt idx="36">
                  <c:v>Avengers: Age of Ultron</c:v>
                </c:pt>
                <c:pt idx="37">
                  <c:v>Ant-Man</c:v>
                </c:pt>
                <c:pt idx="38">
                  <c:v>Fantastic Four</c:v>
                </c:pt>
                <c:pt idx="39">
                  <c:v>Deadpool</c:v>
                </c:pt>
                <c:pt idx="40">
                  <c:v>Captain America: Civil War</c:v>
                </c:pt>
                <c:pt idx="41">
                  <c:v>X-Men: Apocalypse</c:v>
                </c:pt>
                <c:pt idx="42">
                  <c:v>Doctor Strange</c:v>
                </c:pt>
                <c:pt idx="43">
                  <c:v>Logan</c:v>
                </c:pt>
                <c:pt idx="44">
                  <c:v>Guardians of the Galaxy Vol. 2</c:v>
                </c:pt>
                <c:pt idx="45">
                  <c:v>Spider-Man: Homecoming</c:v>
                </c:pt>
                <c:pt idx="46">
                  <c:v>Inhumans</c:v>
                </c:pt>
                <c:pt idx="47">
                  <c:v>Thor: Ragnarok</c:v>
                </c:pt>
                <c:pt idx="48">
                  <c:v>Black Panther</c:v>
                </c:pt>
                <c:pt idx="49">
                  <c:v>Avengers: Infinity War</c:v>
                </c:pt>
                <c:pt idx="50">
                  <c:v>Deadpool 2</c:v>
                </c:pt>
                <c:pt idx="51">
                  <c:v>Ant-Man and the Wasp</c:v>
                </c:pt>
                <c:pt idx="52">
                  <c:v>Venom</c:v>
                </c:pt>
                <c:pt idx="53">
                  <c:v>Spider-Man: Into the Spider-Verse</c:v>
                </c:pt>
                <c:pt idx="54">
                  <c:v>Captain Marvel</c:v>
                </c:pt>
                <c:pt idx="55">
                  <c:v>Avengers: Endgame</c:v>
                </c:pt>
                <c:pt idx="56">
                  <c:v>Dark Phoenix</c:v>
                </c:pt>
                <c:pt idx="57">
                  <c:v>Spider-Man: Far From Home</c:v>
                </c:pt>
                <c:pt idx="58">
                  <c:v>The New Mutants</c:v>
                </c:pt>
                <c:pt idx="59">
                  <c:v>Black Widow</c:v>
                </c:pt>
                <c:pt idx="60">
                  <c:v>Shang-Chi and the Legend of the Ten Rings</c:v>
                </c:pt>
                <c:pt idx="61">
                  <c:v>Venom: Let There Be Carnage</c:v>
                </c:pt>
                <c:pt idx="62">
                  <c:v>Eternals</c:v>
                </c:pt>
                <c:pt idx="63">
                  <c:v>Spider-Man: No Way Home</c:v>
                </c:pt>
                <c:pt idx="64">
                  <c:v>01/08/1986</c:v>
                </c:pt>
                <c:pt idx="65">
                  <c:v>21/08/1998</c:v>
                </c:pt>
                <c:pt idx="66">
                  <c:v>14/07/2000</c:v>
                </c:pt>
                <c:pt idx="67">
                  <c:v>22/03/2002</c:v>
                </c:pt>
                <c:pt idx="68">
                  <c:v>03/05/2002</c:v>
                </c:pt>
                <c:pt idx="69">
                  <c:v>14/02/2003</c:v>
                </c:pt>
                <c:pt idx="70">
                  <c:v>02/05/2003</c:v>
                </c:pt>
                <c:pt idx="71">
                  <c:v>20/06/2003</c:v>
                </c:pt>
                <c:pt idx="72">
                  <c:v>16/04/2004</c:v>
                </c:pt>
                <c:pt idx="73">
                  <c:v>30/06/2004</c:v>
                </c:pt>
                <c:pt idx="74">
                  <c:v>08/12/2004</c:v>
                </c:pt>
                <c:pt idx="75">
                  <c:v>14/01/2005</c:v>
                </c:pt>
                <c:pt idx="76">
                  <c:v>08/07/2005</c:v>
                </c:pt>
                <c:pt idx="77">
                  <c:v>26/05/2006</c:v>
                </c:pt>
                <c:pt idx="78">
                  <c:v>16/02/2007</c:v>
                </c:pt>
                <c:pt idx="79">
                  <c:v>04/05/2007</c:v>
                </c:pt>
                <c:pt idx="80">
                  <c:v>15/06/2007</c:v>
                </c:pt>
                <c:pt idx="81">
                  <c:v>02/05/2008</c:v>
                </c:pt>
                <c:pt idx="82">
                  <c:v>13/06/2008</c:v>
                </c:pt>
                <c:pt idx="83">
                  <c:v>05/12/2008</c:v>
                </c:pt>
                <c:pt idx="84">
                  <c:v>01/05/2009</c:v>
                </c:pt>
                <c:pt idx="85">
                  <c:v>07/05/2010</c:v>
                </c:pt>
                <c:pt idx="86">
                  <c:v>06/05/2011</c:v>
                </c:pt>
                <c:pt idx="87">
                  <c:v>03/06/2011</c:v>
                </c:pt>
                <c:pt idx="88">
                  <c:v>22/07/2011</c:v>
                </c:pt>
                <c:pt idx="89">
                  <c:v>17/02/2012</c:v>
                </c:pt>
                <c:pt idx="90">
                  <c:v>04/05/2012</c:v>
                </c:pt>
                <c:pt idx="91">
                  <c:v>03/07/2012</c:v>
                </c:pt>
                <c:pt idx="92">
                  <c:v>03/05/2013</c:v>
                </c:pt>
                <c:pt idx="93">
                  <c:v>26/07/2013</c:v>
                </c:pt>
                <c:pt idx="94">
                  <c:v>08/11/2013</c:v>
                </c:pt>
                <c:pt idx="95">
                  <c:v>04/04/2014</c:v>
                </c:pt>
                <c:pt idx="96">
                  <c:v>02/05/2014</c:v>
                </c:pt>
                <c:pt idx="97">
                  <c:v>23/05/2014</c:v>
                </c:pt>
                <c:pt idx="98">
                  <c:v>01/08/2014</c:v>
                </c:pt>
                <c:pt idx="99">
                  <c:v>07/11/2014</c:v>
                </c:pt>
                <c:pt idx="100">
                  <c:v>01/05/2015</c:v>
                </c:pt>
                <c:pt idx="101">
                  <c:v>17/07/2015</c:v>
                </c:pt>
                <c:pt idx="102">
                  <c:v>07/08/2015</c:v>
                </c:pt>
                <c:pt idx="103">
                  <c:v>12/02/2016</c:v>
                </c:pt>
                <c:pt idx="104">
                  <c:v>06/05/2016</c:v>
                </c:pt>
                <c:pt idx="105">
                  <c:v>27/05/2016</c:v>
                </c:pt>
                <c:pt idx="106">
                  <c:v>04/11/2016</c:v>
                </c:pt>
                <c:pt idx="107">
                  <c:v>03/03/2017</c:v>
                </c:pt>
                <c:pt idx="108">
                  <c:v>05/05/2017</c:v>
                </c:pt>
                <c:pt idx="109">
                  <c:v>07/07/2017</c:v>
                </c:pt>
                <c:pt idx="110">
                  <c:v>01/09/2017</c:v>
                </c:pt>
                <c:pt idx="111">
                  <c:v>03/11/2017</c:v>
                </c:pt>
                <c:pt idx="112">
                  <c:v>16/02/2018</c:v>
                </c:pt>
                <c:pt idx="113">
                  <c:v>27/04/2018</c:v>
                </c:pt>
                <c:pt idx="114">
                  <c:v>18/05/2018</c:v>
                </c:pt>
                <c:pt idx="115">
                  <c:v>06/07/2018</c:v>
                </c:pt>
                <c:pt idx="116">
                  <c:v>05/10/2018</c:v>
                </c:pt>
                <c:pt idx="117">
                  <c:v>14/12/2018</c:v>
                </c:pt>
                <c:pt idx="118">
                  <c:v>08/03/2019</c:v>
                </c:pt>
                <c:pt idx="119">
                  <c:v>26/04/2019</c:v>
                </c:pt>
                <c:pt idx="120">
                  <c:v>07/06/2019</c:v>
                </c:pt>
                <c:pt idx="121">
                  <c:v>02/07/2019</c:v>
                </c:pt>
                <c:pt idx="122">
                  <c:v>28/08/2020</c:v>
                </c:pt>
                <c:pt idx="123">
                  <c:v>09/07/2021</c:v>
                </c:pt>
                <c:pt idx="124">
                  <c:v>03/09/2021</c:v>
                </c:pt>
                <c:pt idx="125">
                  <c:v>01/10/2021</c:v>
                </c:pt>
                <c:pt idx="126">
                  <c:v>05/11/2021</c:v>
                </c:pt>
                <c:pt idx="127">
                  <c:v>17/12/2021</c:v>
                </c:pt>
              </c:strCache>
            </c:strRef>
          </c:cat>
          <c:val>
            <c:numRef>
              <c:f>'1° Objetivo'!$I$3:$I$66</c:f>
              <c:numCache>
                <c:formatCode>#,##0</c:formatCode>
                <c:ptCount val="64"/>
                <c:pt idx="0">
                  <c:v>962774</c:v>
                </c:pt>
                <c:pt idx="1">
                  <c:v>86183530</c:v>
                </c:pt>
                <c:pt idx="2">
                  <c:v>221339527</c:v>
                </c:pt>
                <c:pt idx="3">
                  <c:v>101010032</c:v>
                </c:pt>
                <c:pt idx="4">
                  <c:v>682708551</c:v>
                </c:pt>
                <c:pt idx="5">
                  <c:v>101179718</c:v>
                </c:pt>
                <c:pt idx="6">
                  <c:v>297711549</c:v>
                </c:pt>
                <c:pt idx="7">
                  <c:v>108360480</c:v>
                </c:pt>
                <c:pt idx="8">
                  <c:v>21700105</c:v>
                </c:pt>
                <c:pt idx="9">
                  <c:v>588976453</c:v>
                </c:pt>
                <c:pt idx="10">
                  <c:v>63905366</c:v>
                </c:pt>
                <c:pt idx="11">
                  <c:v>13681566</c:v>
                </c:pt>
                <c:pt idx="12">
                  <c:v>230579719</c:v>
                </c:pt>
                <c:pt idx="13">
                  <c:v>249359555</c:v>
                </c:pt>
                <c:pt idx="14">
                  <c:v>118738393</c:v>
                </c:pt>
                <c:pt idx="15">
                  <c:v>632871626</c:v>
                </c:pt>
                <c:pt idx="16">
                  <c:v>171913131</c:v>
                </c:pt>
                <c:pt idx="17">
                  <c:v>445174222</c:v>
                </c:pt>
                <c:pt idx="18">
                  <c:v>113427551</c:v>
                </c:pt>
                <c:pt idx="19">
                  <c:v>-24899964</c:v>
                </c:pt>
                <c:pt idx="20">
                  <c:v>223062864</c:v>
                </c:pt>
                <c:pt idx="21">
                  <c:v>423933331</c:v>
                </c:pt>
                <c:pt idx="22">
                  <c:v>299326618</c:v>
                </c:pt>
                <c:pt idx="23">
                  <c:v>193624124</c:v>
                </c:pt>
                <c:pt idx="24">
                  <c:v>230569774</c:v>
                </c:pt>
                <c:pt idx="25">
                  <c:v>75563930</c:v>
                </c:pt>
                <c:pt idx="26">
                  <c:v>1298812988</c:v>
                </c:pt>
                <c:pt idx="27">
                  <c:v>527930663</c:v>
                </c:pt>
                <c:pt idx="28">
                  <c:v>1014811252</c:v>
                </c:pt>
                <c:pt idx="29">
                  <c:v>294828246</c:v>
                </c:pt>
                <c:pt idx="30">
                  <c:v>474571402</c:v>
                </c:pt>
                <c:pt idx="31">
                  <c:v>544264267</c:v>
                </c:pt>
                <c:pt idx="32">
                  <c:v>453982323</c:v>
                </c:pt>
                <c:pt idx="33">
                  <c:v>547862775</c:v>
                </c:pt>
                <c:pt idx="34">
                  <c:v>603328629</c:v>
                </c:pt>
                <c:pt idx="35">
                  <c:v>492827828</c:v>
                </c:pt>
                <c:pt idx="36">
                  <c:v>1155403694</c:v>
                </c:pt>
                <c:pt idx="37">
                  <c:v>389311965</c:v>
                </c:pt>
                <c:pt idx="38">
                  <c:v>47882881</c:v>
                </c:pt>
                <c:pt idx="39">
                  <c:v>725112979</c:v>
                </c:pt>
                <c:pt idx="40">
                  <c:v>903304495</c:v>
                </c:pt>
                <c:pt idx="41">
                  <c:v>365934105</c:v>
                </c:pt>
                <c:pt idx="42">
                  <c:v>512718395</c:v>
                </c:pt>
                <c:pt idx="43">
                  <c:v>519795600</c:v>
                </c:pt>
                <c:pt idx="44">
                  <c:v>663756051</c:v>
                </c:pt>
                <c:pt idx="45">
                  <c:v>705166924</c:v>
                </c:pt>
                <c:pt idx="46">
                  <c:v>2852282</c:v>
                </c:pt>
                <c:pt idx="47">
                  <c:v>673977126</c:v>
                </c:pt>
                <c:pt idx="48">
                  <c:v>1146913161</c:v>
                </c:pt>
                <c:pt idx="49">
                  <c:v>1732359754</c:v>
                </c:pt>
                <c:pt idx="50">
                  <c:v>675046920</c:v>
                </c:pt>
                <c:pt idx="51">
                  <c:v>460674139</c:v>
                </c:pt>
                <c:pt idx="52">
                  <c:v>755013954</c:v>
                </c:pt>
                <c:pt idx="53">
                  <c:v>285540831</c:v>
                </c:pt>
                <c:pt idx="54">
                  <c:v>976274794</c:v>
                </c:pt>
                <c:pt idx="55">
                  <c:v>2441800564</c:v>
                </c:pt>
                <c:pt idx="56">
                  <c:v>52442974</c:v>
                </c:pt>
                <c:pt idx="57">
                  <c:v>971927996</c:v>
                </c:pt>
                <c:pt idx="58">
                  <c:v>-18324934</c:v>
                </c:pt>
                <c:pt idx="59">
                  <c:v>179631351</c:v>
                </c:pt>
                <c:pt idx="60">
                  <c:v>282243292</c:v>
                </c:pt>
                <c:pt idx="61">
                  <c:v>392050366</c:v>
                </c:pt>
                <c:pt idx="62">
                  <c:v>202064899</c:v>
                </c:pt>
                <c:pt idx="63">
                  <c:v>1652418859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5-433F-9377-BB8B7A61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00688"/>
        <c:axId val="519901968"/>
      </c:lineChart>
      <c:catAx>
        <c:axId val="5199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901968"/>
        <c:crosses val="autoZero"/>
        <c:auto val="1"/>
        <c:lblAlgn val="ctr"/>
        <c:lblOffset val="100"/>
        <c:noMultiLvlLbl val="0"/>
      </c:catAx>
      <c:valAx>
        <c:axId val="519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9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0000">
            <a:lumMod val="100000"/>
          </a:srgb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6200000" scaled="1"/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[Marvel_Oscar_Correa_Jr.xlsx]2° e 3° objetivos!Tabela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Valores Gastos x Valores Obtidos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'2° e 3° objetivos'!$B$2</c:f>
              <c:strCache>
                <c:ptCount val="1"/>
                <c:pt idx="0">
                  <c:v>Soma de Orçamento (MI US$)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'2° e 3° objetivos'!$A$3:$A$66</c:f>
              <c:strCache>
                <c:ptCount val="63"/>
                <c:pt idx="0">
                  <c:v>Avengers: Endgame</c:v>
                </c:pt>
                <c:pt idx="1">
                  <c:v>Avengers: Infinity War</c:v>
                </c:pt>
                <c:pt idx="2">
                  <c:v>Spider-Man: No Way Home</c:v>
                </c:pt>
                <c:pt idx="3">
                  <c:v>The Avengers</c:v>
                </c:pt>
                <c:pt idx="4">
                  <c:v>Avengers: Age of Ultron</c:v>
                </c:pt>
                <c:pt idx="5">
                  <c:v>Black Panther</c:v>
                </c:pt>
                <c:pt idx="6">
                  <c:v>Iron Man 3</c:v>
                </c:pt>
                <c:pt idx="7">
                  <c:v>Captain America: Civil War</c:v>
                </c:pt>
                <c:pt idx="8">
                  <c:v>Spider-Man: Far From Home</c:v>
                </c:pt>
                <c:pt idx="9">
                  <c:v>Captain Marvel</c:v>
                </c:pt>
                <c:pt idx="10">
                  <c:v>Spider-Man 3</c:v>
                </c:pt>
                <c:pt idx="11">
                  <c:v>Spider-Man: Homecoming</c:v>
                </c:pt>
                <c:pt idx="12">
                  <c:v>Guardians of the Galaxy Vol. 2</c:v>
                </c:pt>
                <c:pt idx="13">
                  <c:v>Venom</c:v>
                </c:pt>
                <c:pt idx="14">
                  <c:v>Thor: Ragnarok</c:v>
                </c:pt>
                <c:pt idx="15">
                  <c:v>Spider-Man</c:v>
                </c:pt>
                <c:pt idx="16">
                  <c:v>Spider-Man 2</c:v>
                </c:pt>
                <c:pt idx="17">
                  <c:v>Deadpool 2</c:v>
                </c:pt>
                <c:pt idx="18">
                  <c:v>Deadpool</c:v>
                </c:pt>
                <c:pt idx="19">
                  <c:v>Guardians of the Galaxy</c:v>
                </c:pt>
                <c:pt idx="20">
                  <c:v>The Amazing Spider-Man</c:v>
                </c:pt>
                <c:pt idx="21">
                  <c:v>X-Men: Days of Future Past</c:v>
                </c:pt>
                <c:pt idx="22">
                  <c:v>Captain America: The Winter Soldier</c:v>
                </c:pt>
                <c:pt idx="23">
                  <c:v>The Amazing Spider-Man 2</c:v>
                </c:pt>
                <c:pt idx="24">
                  <c:v>Doctor Strange</c:v>
                </c:pt>
                <c:pt idx="25">
                  <c:v>Big Hero 6</c:v>
                </c:pt>
                <c:pt idx="26">
                  <c:v>Thor: The Dark World</c:v>
                </c:pt>
                <c:pt idx="27">
                  <c:v>Iron Man 2</c:v>
                </c:pt>
                <c:pt idx="28">
                  <c:v>Ant-Man and the Wasp</c:v>
                </c:pt>
                <c:pt idx="29">
                  <c:v>Logan</c:v>
                </c:pt>
                <c:pt idx="30">
                  <c:v>Iron Man</c:v>
                </c:pt>
                <c:pt idx="31">
                  <c:v>X-Men: Apocalypse</c:v>
                </c:pt>
                <c:pt idx="32">
                  <c:v>Ant-Man</c:v>
                </c:pt>
                <c:pt idx="33">
                  <c:v>Venom: Let There Be Carnage</c:v>
                </c:pt>
                <c:pt idx="34">
                  <c:v>Fantastic Four</c:v>
                </c:pt>
                <c:pt idx="35">
                  <c:v>X-Men: The Last Stand</c:v>
                </c:pt>
                <c:pt idx="36">
                  <c:v>Thor</c:v>
                </c:pt>
                <c:pt idx="37">
                  <c:v>Shang-Chi and the Legend of the Ten Rings</c:v>
                </c:pt>
                <c:pt idx="38">
                  <c:v>The Wolverine</c:v>
                </c:pt>
                <c:pt idx="39">
                  <c:v>X2</c:v>
                </c:pt>
                <c:pt idx="40">
                  <c:v>Eternals</c:v>
                </c:pt>
                <c:pt idx="41">
                  <c:v>Black Widow</c:v>
                </c:pt>
                <c:pt idx="42">
                  <c:v>Spider-Man: Into the Spider-Verse</c:v>
                </c:pt>
                <c:pt idx="43">
                  <c:v>X-Men Origins: Wolverine</c:v>
                </c:pt>
                <c:pt idx="44">
                  <c:v>Captain America: The First Avenger</c:v>
                </c:pt>
                <c:pt idx="45">
                  <c:v>X-Men: First Class</c:v>
                </c:pt>
                <c:pt idx="46">
                  <c:v>Fantastic Four: Rise of the Silver Surfer</c:v>
                </c:pt>
                <c:pt idx="47">
                  <c:v>X-Men</c:v>
                </c:pt>
                <c:pt idx="48">
                  <c:v>The Incredible Hulk</c:v>
                </c:pt>
                <c:pt idx="49">
                  <c:v>Dark Phoenix</c:v>
                </c:pt>
                <c:pt idx="50">
                  <c:v>Hulk</c:v>
                </c:pt>
                <c:pt idx="51">
                  <c:v>Ghost Rider</c:v>
                </c:pt>
                <c:pt idx="52">
                  <c:v>Daredevil</c:v>
                </c:pt>
                <c:pt idx="53">
                  <c:v>Blade II</c:v>
                </c:pt>
                <c:pt idx="54">
                  <c:v>Ghost Rider: Spirit of Vengeance</c:v>
                </c:pt>
                <c:pt idx="55">
                  <c:v>Blade</c:v>
                </c:pt>
                <c:pt idx="56">
                  <c:v>Blade: Trinity</c:v>
                </c:pt>
                <c:pt idx="57">
                  <c:v>Elektra</c:v>
                </c:pt>
                <c:pt idx="58">
                  <c:v>The Punisher</c:v>
                </c:pt>
                <c:pt idx="59">
                  <c:v>The New Mutants</c:v>
                </c:pt>
                <c:pt idx="60">
                  <c:v>Howard the Duck</c:v>
                </c:pt>
                <c:pt idx="61">
                  <c:v>Punisher: War Zone</c:v>
                </c:pt>
                <c:pt idx="62">
                  <c:v>Inhumans</c:v>
                </c:pt>
              </c:strCache>
            </c:strRef>
          </c:cat>
          <c:val>
            <c:numRef>
              <c:f>'2° e 3° objetivos'!$B$3:$B$66</c:f>
              <c:numCache>
                <c:formatCode>#,##0_);[Red]\(#,##0\)</c:formatCode>
                <c:ptCount val="63"/>
                <c:pt idx="0">
                  <c:v>356000000</c:v>
                </c:pt>
                <c:pt idx="1">
                  <c:v>316000000</c:v>
                </c:pt>
                <c:pt idx="2">
                  <c:v>200000000</c:v>
                </c:pt>
                <c:pt idx="3">
                  <c:v>220000000</c:v>
                </c:pt>
                <c:pt idx="4">
                  <c:v>250000000</c:v>
                </c:pt>
                <c:pt idx="5">
                  <c:v>200000000</c:v>
                </c:pt>
                <c:pt idx="6">
                  <c:v>200000000</c:v>
                </c:pt>
                <c:pt idx="7">
                  <c:v>250000000</c:v>
                </c:pt>
                <c:pt idx="8">
                  <c:v>160000000</c:v>
                </c:pt>
                <c:pt idx="9">
                  <c:v>152000000</c:v>
                </c:pt>
                <c:pt idx="10">
                  <c:v>258000000</c:v>
                </c:pt>
                <c:pt idx="11">
                  <c:v>175000000</c:v>
                </c:pt>
                <c:pt idx="12">
                  <c:v>200000000</c:v>
                </c:pt>
                <c:pt idx="13">
                  <c:v>100000000</c:v>
                </c:pt>
                <c:pt idx="14">
                  <c:v>180000000</c:v>
                </c:pt>
                <c:pt idx="15">
                  <c:v>139000000</c:v>
                </c:pt>
                <c:pt idx="16">
                  <c:v>200000000</c:v>
                </c:pt>
                <c:pt idx="17">
                  <c:v>110000000</c:v>
                </c:pt>
                <c:pt idx="18">
                  <c:v>58000000</c:v>
                </c:pt>
                <c:pt idx="19">
                  <c:v>170000000</c:v>
                </c:pt>
                <c:pt idx="20">
                  <c:v>230000000</c:v>
                </c:pt>
                <c:pt idx="21">
                  <c:v>200000000</c:v>
                </c:pt>
                <c:pt idx="22">
                  <c:v>170000000</c:v>
                </c:pt>
                <c:pt idx="23">
                  <c:v>255000000</c:v>
                </c:pt>
                <c:pt idx="24">
                  <c:v>165000000</c:v>
                </c:pt>
                <c:pt idx="25">
                  <c:v>165000000</c:v>
                </c:pt>
                <c:pt idx="26">
                  <c:v>170000000</c:v>
                </c:pt>
                <c:pt idx="27">
                  <c:v>200000000</c:v>
                </c:pt>
                <c:pt idx="28">
                  <c:v>162000000</c:v>
                </c:pt>
                <c:pt idx="29">
                  <c:v>97000000</c:v>
                </c:pt>
                <c:pt idx="30">
                  <c:v>140000000</c:v>
                </c:pt>
                <c:pt idx="31">
                  <c:v>178000000</c:v>
                </c:pt>
                <c:pt idx="32">
                  <c:v>130000000</c:v>
                </c:pt>
                <c:pt idx="33">
                  <c:v>110000000</c:v>
                </c:pt>
                <c:pt idx="34">
                  <c:v>220000000</c:v>
                </c:pt>
                <c:pt idx="35">
                  <c:v>210000000</c:v>
                </c:pt>
                <c:pt idx="36">
                  <c:v>150000000</c:v>
                </c:pt>
                <c:pt idx="37">
                  <c:v>150000000</c:v>
                </c:pt>
                <c:pt idx="38">
                  <c:v>120000000</c:v>
                </c:pt>
                <c:pt idx="39">
                  <c:v>110000000</c:v>
                </c:pt>
                <c:pt idx="40">
                  <c:v>200000000</c:v>
                </c:pt>
                <c:pt idx="41">
                  <c:v>200000000</c:v>
                </c:pt>
                <c:pt idx="42">
                  <c:v>90000000</c:v>
                </c:pt>
                <c:pt idx="43">
                  <c:v>150000000</c:v>
                </c:pt>
                <c:pt idx="44">
                  <c:v>140000000</c:v>
                </c:pt>
                <c:pt idx="45">
                  <c:v>160000000</c:v>
                </c:pt>
                <c:pt idx="46">
                  <c:v>130000000</c:v>
                </c:pt>
                <c:pt idx="47">
                  <c:v>75000000</c:v>
                </c:pt>
                <c:pt idx="48">
                  <c:v>150000000</c:v>
                </c:pt>
                <c:pt idx="49">
                  <c:v>200000000</c:v>
                </c:pt>
                <c:pt idx="50">
                  <c:v>137000000</c:v>
                </c:pt>
                <c:pt idx="51">
                  <c:v>110000000</c:v>
                </c:pt>
                <c:pt idx="52">
                  <c:v>78000000</c:v>
                </c:pt>
                <c:pt idx="53">
                  <c:v>54000000</c:v>
                </c:pt>
                <c:pt idx="54">
                  <c:v>57000000</c:v>
                </c:pt>
                <c:pt idx="55">
                  <c:v>45000000</c:v>
                </c:pt>
                <c:pt idx="56">
                  <c:v>65000000</c:v>
                </c:pt>
                <c:pt idx="57">
                  <c:v>43000000</c:v>
                </c:pt>
                <c:pt idx="58">
                  <c:v>33000000</c:v>
                </c:pt>
                <c:pt idx="59">
                  <c:v>67000000</c:v>
                </c:pt>
                <c:pt idx="60">
                  <c:v>37000000</c:v>
                </c:pt>
                <c:pt idx="61">
                  <c:v>35000000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0-4793-8E4F-AF0975C8A2D8}"/>
            </c:ext>
          </c:extLst>
        </c:ser>
        <c:ser>
          <c:idx val="1"/>
          <c:order val="1"/>
          <c:tx>
            <c:strRef>
              <c:f>'2° e 3° objetivos'!$C$2</c:f>
              <c:strCache>
                <c:ptCount val="1"/>
                <c:pt idx="0">
                  <c:v>Soma de Receita obtida no mundo (MI US$)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'2° e 3° objetivos'!$A$3:$A$66</c:f>
              <c:strCache>
                <c:ptCount val="63"/>
                <c:pt idx="0">
                  <c:v>Avengers: Endgame</c:v>
                </c:pt>
                <c:pt idx="1">
                  <c:v>Avengers: Infinity War</c:v>
                </c:pt>
                <c:pt idx="2">
                  <c:v>Spider-Man: No Way Home</c:v>
                </c:pt>
                <c:pt idx="3">
                  <c:v>The Avengers</c:v>
                </c:pt>
                <c:pt idx="4">
                  <c:v>Avengers: Age of Ultron</c:v>
                </c:pt>
                <c:pt idx="5">
                  <c:v>Black Panther</c:v>
                </c:pt>
                <c:pt idx="6">
                  <c:v>Iron Man 3</c:v>
                </c:pt>
                <c:pt idx="7">
                  <c:v>Captain America: Civil War</c:v>
                </c:pt>
                <c:pt idx="8">
                  <c:v>Spider-Man: Far From Home</c:v>
                </c:pt>
                <c:pt idx="9">
                  <c:v>Captain Marvel</c:v>
                </c:pt>
                <c:pt idx="10">
                  <c:v>Spider-Man 3</c:v>
                </c:pt>
                <c:pt idx="11">
                  <c:v>Spider-Man: Homecoming</c:v>
                </c:pt>
                <c:pt idx="12">
                  <c:v>Guardians of the Galaxy Vol. 2</c:v>
                </c:pt>
                <c:pt idx="13">
                  <c:v>Venom</c:v>
                </c:pt>
                <c:pt idx="14">
                  <c:v>Thor: Ragnarok</c:v>
                </c:pt>
                <c:pt idx="15">
                  <c:v>Spider-Man</c:v>
                </c:pt>
                <c:pt idx="16">
                  <c:v>Spider-Man 2</c:v>
                </c:pt>
                <c:pt idx="17">
                  <c:v>Deadpool 2</c:v>
                </c:pt>
                <c:pt idx="18">
                  <c:v>Deadpool</c:v>
                </c:pt>
                <c:pt idx="19">
                  <c:v>Guardians of the Galaxy</c:v>
                </c:pt>
                <c:pt idx="20">
                  <c:v>The Amazing Spider-Man</c:v>
                </c:pt>
                <c:pt idx="21">
                  <c:v>X-Men: Days of Future Past</c:v>
                </c:pt>
                <c:pt idx="22">
                  <c:v>Captain America: The Winter Soldier</c:v>
                </c:pt>
                <c:pt idx="23">
                  <c:v>The Amazing Spider-Man 2</c:v>
                </c:pt>
                <c:pt idx="24">
                  <c:v>Doctor Strange</c:v>
                </c:pt>
                <c:pt idx="25">
                  <c:v>Big Hero 6</c:v>
                </c:pt>
                <c:pt idx="26">
                  <c:v>Thor: The Dark World</c:v>
                </c:pt>
                <c:pt idx="27">
                  <c:v>Iron Man 2</c:v>
                </c:pt>
                <c:pt idx="28">
                  <c:v>Ant-Man and the Wasp</c:v>
                </c:pt>
                <c:pt idx="29">
                  <c:v>Logan</c:v>
                </c:pt>
                <c:pt idx="30">
                  <c:v>Iron Man</c:v>
                </c:pt>
                <c:pt idx="31">
                  <c:v>X-Men: Apocalypse</c:v>
                </c:pt>
                <c:pt idx="32">
                  <c:v>Ant-Man</c:v>
                </c:pt>
                <c:pt idx="33">
                  <c:v>Venom: Let There Be Carnage</c:v>
                </c:pt>
                <c:pt idx="34">
                  <c:v>Fantastic Four</c:v>
                </c:pt>
                <c:pt idx="35">
                  <c:v>X-Men: The Last Stand</c:v>
                </c:pt>
                <c:pt idx="36">
                  <c:v>Thor</c:v>
                </c:pt>
                <c:pt idx="37">
                  <c:v>Shang-Chi and the Legend of the Ten Rings</c:v>
                </c:pt>
                <c:pt idx="38">
                  <c:v>The Wolverine</c:v>
                </c:pt>
                <c:pt idx="39">
                  <c:v>X2</c:v>
                </c:pt>
                <c:pt idx="40">
                  <c:v>Eternals</c:v>
                </c:pt>
                <c:pt idx="41">
                  <c:v>Black Widow</c:v>
                </c:pt>
                <c:pt idx="42">
                  <c:v>Spider-Man: Into the Spider-Verse</c:v>
                </c:pt>
                <c:pt idx="43">
                  <c:v>X-Men Origins: Wolverine</c:v>
                </c:pt>
                <c:pt idx="44">
                  <c:v>Captain America: The First Avenger</c:v>
                </c:pt>
                <c:pt idx="45">
                  <c:v>X-Men: First Class</c:v>
                </c:pt>
                <c:pt idx="46">
                  <c:v>Fantastic Four: Rise of the Silver Surfer</c:v>
                </c:pt>
                <c:pt idx="47">
                  <c:v>X-Men</c:v>
                </c:pt>
                <c:pt idx="48">
                  <c:v>The Incredible Hulk</c:v>
                </c:pt>
                <c:pt idx="49">
                  <c:v>Dark Phoenix</c:v>
                </c:pt>
                <c:pt idx="50">
                  <c:v>Hulk</c:v>
                </c:pt>
                <c:pt idx="51">
                  <c:v>Ghost Rider</c:v>
                </c:pt>
                <c:pt idx="52">
                  <c:v>Daredevil</c:v>
                </c:pt>
                <c:pt idx="53">
                  <c:v>Blade II</c:v>
                </c:pt>
                <c:pt idx="54">
                  <c:v>Ghost Rider: Spirit of Vengeance</c:v>
                </c:pt>
                <c:pt idx="55">
                  <c:v>Blade</c:v>
                </c:pt>
                <c:pt idx="56">
                  <c:v>Blade: Trinity</c:v>
                </c:pt>
                <c:pt idx="57">
                  <c:v>Elektra</c:v>
                </c:pt>
                <c:pt idx="58">
                  <c:v>The Punisher</c:v>
                </c:pt>
                <c:pt idx="59">
                  <c:v>The New Mutants</c:v>
                </c:pt>
                <c:pt idx="60">
                  <c:v>Howard the Duck</c:v>
                </c:pt>
                <c:pt idx="61">
                  <c:v>Punisher: War Zone</c:v>
                </c:pt>
                <c:pt idx="62">
                  <c:v>Inhumans</c:v>
                </c:pt>
              </c:strCache>
            </c:strRef>
          </c:cat>
          <c:val>
            <c:numRef>
              <c:f>'2° e 3° objetivos'!$C$3:$C$66</c:f>
              <c:numCache>
                <c:formatCode>#,##0_);[Red]\(#,##0\)</c:formatCode>
                <c:ptCount val="63"/>
                <c:pt idx="0">
                  <c:v>2797800564</c:v>
                </c:pt>
                <c:pt idx="1">
                  <c:v>2048359754</c:v>
                </c:pt>
                <c:pt idx="2">
                  <c:v>1852418859</c:v>
                </c:pt>
                <c:pt idx="3">
                  <c:v>1518812988</c:v>
                </c:pt>
                <c:pt idx="4">
                  <c:v>1405403694</c:v>
                </c:pt>
                <c:pt idx="5">
                  <c:v>1346913161</c:v>
                </c:pt>
                <c:pt idx="6">
                  <c:v>1214811252</c:v>
                </c:pt>
                <c:pt idx="7">
                  <c:v>1153304495</c:v>
                </c:pt>
                <c:pt idx="8">
                  <c:v>1131927996</c:v>
                </c:pt>
                <c:pt idx="9">
                  <c:v>1128274794</c:v>
                </c:pt>
                <c:pt idx="10">
                  <c:v>890871626</c:v>
                </c:pt>
                <c:pt idx="11">
                  <c:v>880166924</c:v>
                </c:pt>
                <c:pt idx="12">
                  <c:v>863756051</c:v>
                </c:pt>
                <c:pt idx="13">
                  <c:v>855013954</c:v>
                </c:pt>
                <c:pt idx="14">
                  <c:v>853977126</c:v>
                </c:pt>
                <c:pt idx="15">
                  <c:v>821708551</c:v>
                </c:pt>
                <c:pt idx="16">
                  <c:v>788976453</c:v>
                </c:pt>
                <c:pt idx="17">
                  <c:v>785046920</c:v>
                </c:pt>
                <c:pt idx="18">
                  <c:v>783112979</c:v>
                </c:pt>
                <c:pt idx="19">
                  <c:v>773328629</c:v>
                </c:pt>
                <c:pt idx="20">
                  <c:v>757930663</c:v>
                </c:pt>
                <c:pt idx="21">
                  <c:v>747862775</c:v>
                </c:pt>
                <c:pt idx="22">
                  <c:v>714264267</c:v>
                </c:pt>
                <c:pt idx="23">
                  <c:v>708982323</c:v>
                </c:pt>
                <c:pt idx="24">
                  <c:v>677718395</c:v>
                </c:pt>
                <c:pt idx="25">
                  <c:v>657827828</c:v>
                </c:pt>
                <c:pt idx="26">
                  <c:v>644571402</c:v>
                </c:pt>
                <c:pt idx="27">
                  <c:v>623933331</c:v>
                </c:pt>
                <c:pt idx="28">
                  <c:v>622674139</c:v>
                </c:pt>
                <c:pt idx="29">
                  <c:v>616795600</c:v>
                </c:pt>
                <c:pt idx="30">
                  <c:v>585174222</c:v>
                </c:pt>
                <c:pt idx="31">
                  <c:v>543934105</c:v>
                </c:pt>
                <c:pt idx="32">
                  <c:v>519311965</c:v>
                </c:pt>
                <c:pt idx="33">
                  <c:v>502050366</c:v>
                </c:pt>
                <c:pt idx="34">
                  <c:v>498462600</c:v>
                </c:pt>
                <c:pt idx="35">
                  <c:v>459359555</c:v>
                </c:pt>
                <c:pt idx="36">
                  <c:v>449326618</c:v>
                </c:pt>
                <c:pt idx="37">
                  <c:v>432243292</c:v>
                </c:pt>
                <c:pt idx="38">
                  <c:v>414828246</c:v>
                </c:pt>
                <c:pt idx="39">
                  <c:v>407711549</c:v>
                </c:pt>
                <c:pt idx="40">
                  <c:v>402064899</c:v>
                </c:pt>
                <c:pt idx="41">
                  <c:v>379631351</c:v>
                </c:pt>
                <c:pt idx="42">
                  <c:v>375540831</c:v>
                </c:pt>
                <c:pt idx="43">
                  <c:v>373062864</c:v>
                </c:pt>
                <c:pt idx="44">
                  <c:v>370569774</c:v>
                </c:pt>
                <c:pt idx="45">
                  <c:v>353624124</c:v>
                </c:pt>
                <c:pt idx="46">
                  <c:v>301913131</c:v>
                </c:pt>
                <c:pt idx="47">
                  <c:v>296339527</c:v>
                </c:pt>
                <c:pt idx="48">
                  <c:v>263427551</c:v>
                </c:pt>
                <c:pt idx="49">
                  <c:v>252442974</c:v>
                </c:pt>
                <c:pt idx="50">
                  <c:v>245360480</c:v>
                </c:pt>
                <c:pt idx="51">
                  <c:v>228738393</c:v>
                </c:pt>
                <c:pt idx="52">
                  <c:v>179179718</c:v>
                </c:pt>
                <c:pt idx="53">
                  <c:v>155010032</c:v>
                </c:pt>
                <c:pt idx="54">
                  <c:v>132563930</c:v>
                </c:pt>
                <c:pt idx="55">
                  <c:v>131183530</c:v>
                </c:pt>
                <c:pt idx="56">
                  <c:v>128905366</c:v>
                </c:pt>
                <c:pt idx="57">
                  <c:v>56681566</c:v>
                </c:pt>
                <c:pt idx="58">
                  <c:v>54700105</c:v>
                </c:pt>
                <c:pt idx="59">
                  <c:v>48675066</c:v>
                </c:pt>
                <c:pt idx="60">
                  <c:v>37962774</c:v>
                </c:pt>
                <c:pt idx="61">
                  <c:v>10100036</c:v>
                </c:pt>
                <c:pt idx="62">
                  <c:v>2852282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0-4793-8E4F-AF0975C8A2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1182896"/>
        <c:axId val="531186096"/>
      </c:barChart>
      <c:catAx>
        <c:axId val="5311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FILMES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186096"/>
        <c:crosses val="autoZero"/>
        <c:auto val="1"/>
        <c:lblAlgn val="ctr"/>
        <c:lblOffset val="100"/>
        <c:noMultiLvlLbl val="0"/>
      </c:catAx>
      <c:valAx>
        <c:axId val="531186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Orçamentos e Receitas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_);[Red]\(#,##0\)" sourceLinked="1"/>
        <c:majorTickMark val="none"/>
        <c:minorTickMark val="none"/>
        <c:tickLblPos val="nextTo"/>
        <c:crossAx val="5311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0000">
            <a:lumMod val="100000"/>
          </a:srgb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62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[Marvel_Oscar_Correa_Jr.xlsx]7° objetivo!Tabela dinâmica8</c:name>
    <c:fmtId val="3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'7° objetivo'!$B$2</c:f>
              <c:strCache>
                <c:ptCount val="1"/>
                <c:pt idx="0">
                  <c:v>Data Lançamento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'7° objetivo'!$A$3:$A$66</c:f>
              <c:strCache>
                <c:ptCount val="63"/>
                <c:pt idx="0">
                  <c:v>Fantastic Four</c:v>
                </c:pt>
                <c:pt idx="1">
                  <c:v>Spider-Man: No Way Home</c:v>
                </c:pt>
                <c:pt idx="2">
                  <c:v>Eternals</c:v>
                </c:pt>
                <c:pt idx="3">
                  <c:v>Venom: Let There Be Carnage</c:v>
                </c:pt>
                <c:pt idx="4">
                  <c:v>Shang-Chi and the Legend of the Ten Rings</c:v>
                </c:pt>
                <c:pt idx="5">
                  <c:v>Black Widow</c:v>
                </c:pt>
                <c:pt idx="6">
                  <c:v>The New Mutants</c:v>
                </c:pt>
                <c:pt idx="7">
                  <c:v>Spider-Man: Far From Home</c:v>
                </c:pt>
                <c:pt idx="8">
                  <c:v>Dark Phoenix</c:v>
                </c:pt>
                <c:pt idx="9">
                  <c:v>Avengers: Endgame</c:v>
                </c:pt>
                <c:pt idx="10">
                  <c:v>Captain Marvel</c:v>
                </c:pt>
                <c:pt idx="11">
                  <c:v>Spider-Man: Into the Spider-Verse</c:v>
                </c:pt>
                <c:pt idx="12">
                  <c:v>Venom</c:v>
                </c:pt>
                <c:pt idx="13">
                  <c:v>Ant-Man and the Wasp</c:v>
                </c:pt>
                <c:pt idx="14">
                  <c:v>Deadpool 2</c:v>
                </c:pt>
                <c:pt idx="15">
                  <c:v>Avengers: Infinity War</c:v>
                </c:pt>
                <c:pt idx="16">
                  <c:v>Black Panther</c:v>
                </c:pt>
                <c:pt idx="17">
                  <c:v>Thor: Ragnarok</c:v>
                </c:pt>
                <c:pt idx="18">
                  <c:v>Inhumans</c:v>
                </c:pt>
                <c:pt idx="19">
                  <c:v>Spider-Man: Homecoming</c:v>
                </c:pt>
                <c:pt idx="20">
                  <c:v>Guardians of the Galaxy Vol. 2</c:v>
                </c:pt>
                <c:pt idx="21">
                  <c:v>Logan</c:v>
                </c:pt>
                <c:pt idx="22">
                  <c:v>Doctor Strange</c:v>
                </c:pt>
                <c:pt idx="23">
                  <c:v>X-Men: Apocalypse</c:v>
                </c:pt>
                <c:pt idx="24">
                  <c:v>Captain America: Civil War</c:v>
                </c:pt>
                <c:pt idx="25">
                  <c:v>Deadpool</c:v>
                </c:pt>
                <c:pt idx="26">
                  <c:v>Ant-Man</c:v>
                </c:pt>
                <c:pt idx="27">
                  <c:v>Avengers: Age of Ultron</c:v>
                </c:pt>
                <c:pt idx="28">
                  <c:v>Big Hero 6</c:v>
                </c:pt>
                <c:pt idx="29">
                  <c:v>Guardians of the Galaxy</c:v>
                </c:pt>
                <c:pt idx="30">
                  <c:v>X-Men: Days of Future Past</c:v>
                </c:pt>
                <c:pt idx="31">
                  <c:v>The Amazing Spider-Man 2</c:v>
                </c:pt>
                <c:pt idx="32">
                  <c:v>Captain America: The Winter Soldier</c:v>
                </c:pt>
                <c:pt idx="33">
                  <c:v>Thor: The Dark World</c:v>
                </c:pt>
                <c:pt idx="34">
                  <c:v>The Wolverine</c:v>
                </c:pt>
                <c:pt idx="35">
                  <c:v>Iron Man 3</c:v>
                </c:pt>
                <c:pt idx="36">
                  <c:v>The Amazing Spider-Man</c:v>
                </c:pt>
                <c:pt idx="37">
                  <c:v>The Avengers</c:v>
                </c:pt>
                <c:pt idx="38">
                  <c:v>Ghost Rider: Spirit of Vengeance</c:v>
                </c:pt>
                <c:pt idx="39">
                  <c:v>Captain America: The First Avenger</c:v>
                </c:pt>
                <c:pt idx="40">
                  <c:v>X-Men: First Class</c:v>
                </c:pt>
                <c:pt idx="41">
                  <c:v>Thor</c:v>
                </c:pt>
                <c:pt idx="42">
                  <c:v>Iron Man 2</c:v>
                </c:pt>
                <c:pt idx="43">
                  <c:v>X-Men Origins: Wolverine</c:v>
                </c:pt>
                <c:pt idx="44">
                  <c:v>Punisher: War Zone</c:v>
                </c:pt>
                <c:pt idx="45">
                  <c:v>The Incredible Hulk</c:v>
                </c:pt>
                <c:pt idx="46">
                  <c:v>Iron Man</c:v>
                </c:pt>
                <c:pt idx="47">
                  <c:v>Fantastic Four: Rise of the Silver Surfer</c:v>
                </c:pt>
                <c:pt idx="48">
                  <c:v>Spider-Man 3</c:v>
                </c:pt>
                <c:pt idx="49">
                  <c:v>Ghost Rider</c:v>
                </c:pt>
                <c:pt idx="50">
                  <c:v>X-Men: The Last Stand</c:v>
                </c:pt>
                <c:pt idx="51">
                  <c:v>Elektra</c:v>
                </c:pt>
                <c:pt idx="52">
                  <c:v>Blade: Trinity</c:v>
                </c:pt>
                <c:pt idx="53">
                  <c:v>Spider-Man 2</c:v>
                </c:pt>
                <c:pt idx="54">
                  <c:v>The Punisher</c:v>
                </c:pt>
                <c:pt idx="55">
                  <c:v>Hulk</c:v>
                </c:pt>
                <c:pt idx="56">
                  <c:v>X2</c:v>
                </c:pt>
                <c:pt idx="57">
                  <c:v>Daredevil</c:v>
                </c:pt>
                <c:pt idx="58">
                  <c:v>Spider-Man</c:v>
                </c:pt>
                <c:pt idx="59">
                  <c:v>Blade II</c:v>
                </c:pt>
                <c:pt idx="60">
                  <c:v>X-Men</c:v>
                </c:pt>
                <c:pt idx="61">
                  <c:v>Blade</c:v>
                </c:pt>
                <c:pt idx="62">
                  <c:v>Howard the Duck</c:v>
                </c:pt>
              </c:strCache>
            </c:strRef>
          </c:cat>
          <c:val>
            <c:numRef>
              <c:f>'7° objetivo'!$B$3:$B$66</c:f>
              <c:numCache>
                <c:formatCode>[$-416]mmm\-yy;@</c:formatCode>
                <c:ptCount val="63"/>
                <c:pt idx="0">
                  <c:v>80764</c:v>
                </c:pt>
                <c:pt idx="1">
                  <c:v>44547</c:v>
                </c:pt>
                <c:pt idx="2">
                  <c:v>44505</c:v>
                </c:pt>
                <c:pt idx="3">
                  <c:v>44470</c:v>
                </c:pt>
                <c:pt idx="4">
                  <c:v>44442</c:v>
                </c:pt>
                <c:pt idx="5">
                  <c:v>44386</c:v>
                </c:pt>
                <c:pt idx="6">
                  <c:v>44071</c:v>
                </c:pt>
                <c:pt idx="7">
                  <c:v>43648</c:v>
                </c:pt>
                <c:pt idx="8">
                  <c:v>43623</c:v>
                </c:pt>
                <c:pt idx="9">
                  <c:v>43581</c:v>
                </c:pt>
                <c:pt idx="10">
                  <c:v>43532</c:v>
                </c:pt>
                <c:pt idx="11">
                  <c:v>43448</c:v>
                </c:pt>
                <c:pt idx="12">
                  <c:v>43378</c:v>
                </c:pt>
                <c:pt idx="13">
                  <c:v>43287</c:v>
                </c:pt>
                <c:pt idx="14">
                  <c:v>43238</c:v>
                </c:pt>
                <c:pt idx="15">
                  <c:v>43217</c:v>
                </c:pt>
                <c:pt idx="16">
                  <c:v>43147</c:v>
                </c:pt>
                <c:pt idx="17">
                  <c:v>43042</c:v>
                </c:pt>
                <c:pt idx="18">
                  <c:v>42979</c:v>
                </c:pt>
                <c:pt idx="19">
                  <c:v>42923</c:v>
                </c:pt>
                <c:pt idx="20">
                  <c:v>42860</c:v>
                </c:pt>
                <c:pt idx="21">
                  <c:v>42797</c:v>
                </c:pt>
                <c:pt idx="22">
                  <c:v>42678</c:v>
                </c:pt>
                <c:pt idx="23">
                  <c:v>42517</c:v>
                </c:pt>
                <c:pt idx="24">
                  <c:v>42496</c:v>
                </c:pt>
                <c:pt idx="25">
                  <c:v>42412</c:v>
                </c:pt>
                <c:pt idx="26">
                  <c:v>42202</c:v>
                </c:pt>
                <c:pt idx="27">
                  <c:v>42125</c:v>
                </c:pt>
                <c:pt idx="28">
                  <c:v>41950</c:v>
                </c:pt>
                <c:pt idx="29">
                  <c:v>41852</c:v>
                </c:pt>
                <c:pt idx="30">
                  <c:v>41782</c:v>
                </c:pt>
                <c:pt idx="31">
                  <c:v>41761</c:v>
                </c:pt>
                <c:pt idx="32">
                  <c:v>41733</c:v>
                </c:pt>
                <c:pt idx="33">
                  <c:v>41586</c:v>
                </c:pt>
                <c:pt idx="34">
                  <c:v>41481</c:v>
                </c:pt>
                <c:pt idx="35">
                  <c:v>41397</c:v>
                </c:pt>
                <c:pt idx="36">
                  <c:v>41093</c:v>
                </c:pt>
                <c:pt idx="37">
                  <c:v>41033</c:v>
                </c:pt>
                <c:pt idx="38">
                  <c:v>40956</c:v>
                </c:pt>
                <c:pt idx="39">
                  <c:v>40746</c:v>
                </c:pt>
                <c:pt idx="40">
                  <c:v>40697</c:v>
                </c:pt>
                <c:pt idx="41">
                  <c:v>40669</c:v>
                </c:pt>
                <c:pt idx="42">
                  <c:v>40305</c:v>
                </c:pt>
                <c:pt idx="43">
                  <c:v>39934</c:v>
                </c:pt>
                <c:pt idx="44">
                  <c:v>39787</c:v>
                </c:pt>
                <c:pt idx="45">
                  <c:v>39612</c:v>
                </c:pt>
                <c:pt idx="46">
                  <c:v>39570</c:v>
                </c:pt>
                <c:pt idx="47">
                  <c:v>39248</c:v>
                </c:pt>
                <c:pt idx="48">
                  <c:v>39206</c:v>
                </c:pt>
                <c:pt idx="49">
                  <c:v>39129</c:v>
                </c:pt>
                <c:pt idx="50">
                  <c:v>38863</c:v>
                </c:pt>
                <c:pt idx="51">
                  <c:v>38366</c:v>
                </c:pt>
                <c:pt idx="52">
                  <c:v>38329</c:v>
                </c:pt>
                <c:pt idx="53">
                  <c:v>38168</c:v>
                </c:pt>
                <c:pt idx="54">
                  <c:v>38093</c:v>
                </c:pt>
                <c:pt idx="55">
                  <c:v>37792</c:v>
                </c:pt>
                <c:pt idx="56">
                  <c:v>37743</c:v>
                </c:pt>
                <c:pt idx="57">
                  <c:v>37666</c:v>
                </c:pt>
                <c:pt idx="58">
                  <c:v>37379</c:v>
                </c:pt>
                <c:pt idx="59">
                  <c:v>37337</c:v>
                </c:pt>
                <c:pt idx="60">
                  <c:v>36721</c:v>
                </c:pt>
                <c:pt idx="61">
                  <c:v>36028</c:v>
                </c:pt>
                <c:pt idx="62">
                  <c:v>31625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F-49D7-BF60-E65D1ECB8602}"/>
            </c:ext>
          </c:extLst>
        </c:ser>
        <c:ser>
          <c:idx val="1"/>
          <c:order val="1"/>
          <c:tx>
            <c:strRef>
              <c:f>'7° objetivo'!$C$2</c:f>
              <c:strCache>
                <c:ptCount val="1"/>
                <c:pt idx="0">
                  <c:v>Receita América do Norte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'7° objetivo'!$A$3:$A$66</c:f>
              <c:strCache>
                <c:ptCount val="63"/>
                <c:pt idx="0">
                  <c:v>Fantastic Four</c:v>
                </c:pt>
                <c:pt idx="1">
                  <c:v>Spider-Man: No Way Home</c:v>
                </c:pt>
                <c:pt idx="2">
                  <c:v>Eternals</c:v>
                </c:pt>
                <c:pt idx="3">
                  <c:v>Venom: Let There Be Carnage</c:v>
                </c:pt>
                <c:pt idx="4">
                  <c:v>Shang-Chi and the Legend of the Ten Rings</c:v>
                </c:pt>
                <c:pt idx="5">
                  <c:v>Black Widow</c:v>
                </c:pt>
                <c:pt idx="6">
                  <c:v>The New Mutants</c:v>
                </c:pt>
                <c:pt idx="7">
                  <c:v>Spider-Man: Far From Home</c:v>
                </c:pt>
                <c:pt idx="8">
                  <c:v>Dark Phoenix</c:v>
                </c:pt>
                <c:pt idx="9">
                  <c:v>Avengers: Endgame</c:v>
                </c:pt>
                <c:pt idx="10">
                  <c:v>Captain Marvel</c:v>
                </c:pt>
                <c:pt idx="11">
                  <c:v>Spider-Man: Into the Spider-Verse</c:v>
                </c:pt>
                <c:pt idx="12">
                  <c:v>Venom</c:v>
                </c:pt>
                <c:pt idx="13">
                  <c:v>Ant-Man and the Wasp</c:v>
                </c:pt>
                <c:pt idx="14">
                  <c:v>Deadpool 2</c:v>
                </c:pt>
                <c:pt idx="15">
                  <c:v>Avengers: Infinity War</c:v>
                </c:pt>
                <c:pt idx="16">
                  <c:v>Black Panther</c:v>
                </c:pt>
                <c:pt idx="17">
                  <c:v>Thor: Ragnarok</c:v>
                </c:pt>
                <c:pt idx="18">
                  <c:v>Inhumans</c:v>
                </c:pt>
                <c:pt idx="19">
                  <c:v>Spider-Man: Homecoming</c:v>
                </c:pt>
                <c:pt idx="20">
                  <c:v>Guardians of the Galaxy Vol. 2</c:v>
                </c:pt>
                <c:pt idx="21">
                  <c:v>Logan</c:v>
                </c:pt>
                <c:pt idx="22">
                  <c:v>Doctor Strange</c:v>
                </c:pt>
                <c:pt idx="23">
                  <c:v>X-Men: Apocalypse</c:v>
                </c:pt>
                <c:pt idx="24">
                  <c:v>Captain America: Civil War</c:v>
                </c:pt>
                <c:pt idx="25">
                  <c:v>Deadpool</c:v>
                </c:pt>
                <c:pt idx="26">
                  <c:v>Ant-Man</c:v>
                </c:pt>
                <c:pt idx="27">
                  <c:v>Avengers: Age of Ultron</c:v>
                </c:pt>
                <c:pt idx="28">
                  <c:v>Big Hero 6</c:v>
                </c:pt>
                <c:pt idx="29">
                  <c:v>Guardians of the Galaxy</c:v>
                </c:pt>
                <c:pt idx="30">
                  <c:v>X-Men: Days of Future Past</c:v>
                </c:pt>
                <c:pt idx="31">
                  <c:v>The Amazing Spider-Man 2</c:v>
                </c:pt>
                <c:pt idx="32">
                  <c:v>Captain America: The Winter Soldier</c:v>
                </c:pt>
                <c:pt idx="33">
                  <c:v>Thor: The Dark World</c:v>
                </c:pt>
                <c:pt idx="34">
                  <c:v>The Wolverine</c:v>
                </c:pt>
                <c:pt idx="35">
                  <c:v>Iron Man 3</c:v>
                </c:pt>
                <c:pt idx="36">
                  <c:v>The Amazing Spider-Man</c:v>
                </c:pt>
                <c:pt idx="37">
                  <c:v>The Avengers</c:v>
                </c:pt>
                <c:pt idx="38">
                  <c:v>Ghost Rider: Spirit of Vengeance</c:v>
                </c:pt>
                <c:pt idx="39">
                  <c:v>Captain America: The First Avenger</c:v>
                </c:pt>
                <c:pt idx="40">
                  <c:v>X-Men: First Class</c:v>
                </c:pt>
                <c:pt idx="41">
                  <c:v>Thor</c:v>
                </c:pt>
                <c:pt idx="42">
                  <c:v>Iron Man 2</c:v>
                </c:pt>
                <c:pt idx="43">
                  <c:v>X-Men Origins: Wolverine</c:v>
                </c:pt>
                <c:pt idx="44">
                  <c:v>Punisher: War Zone</c:v>
                </c:pt>
                <c:pt idx="45">
                  <c:v>The Incredible Hulk</c:v>
                </c:pt>
                <c:pt idx="46">
                  <c:v>Iron Man</c:v>
                </c:pt>
                <c:pt idx="47">
                  <c:v>Fantastic Four: Rise of the Silver Surfer</c:v>
                </c:pt>
                <c:pt idx="48">
                  <c:v>Spider-Man 3</c:v>
                </c:pt>
                <c:pt idx="49">
                  <c:v>Ghost Rider</c:v>
                </c:pt>
                <c:pt idx="50">
                  <c:v>X-Men: The Last Stand</c:v>
                </c:pt>
                <c:pt idx="51">
                  <c:v>Elektra</c:v>
                </c:pt>
                <c:pt idx="52">
                  <c:v>Blade: Trinity</c:v>
                </c:pt>
                <c:pt idx="53">
                  <c:v>Spider-Man 2</c:v>
                </c:pt>
                <c:pt idx="54">
                  <c:v>The Punisher</c:v>
                </c:pt>
                <c:pt idx="55">
                  <c:v>Hulk</c:v>
                </c:pt>
                <c:pt idx="56">
                  <c:v>X2</c:v>
                </c:pt>
                <c:pt idx="57">
                  <c:v>Daredevil</c:v>
                </c:pt>
                <c:pt idx="58">
                  <c:v>Spider-Man</c:v>
                </c:pt>
                <c:pt idx="59">
                  <c:v>Blade II</c:v>
                </c:pt>
                <c:pt idx="60">
                  <c:v>X-Men</c:v>
                </c:pt>
                <c:pt idx="61">
                  <c:v>Blade</c:v>
                </c:pt>
                <c:pt idx="62">
                  <c:v>Howard the Duck</c:v>
                </c:pt>
              </c:strCache>
            </c:strRef>
          </c:cat>
          <c:val>
            <c:numRef>
              <c:f>'7° objetivo'!$C$3:$C$66</c:f>
              <c:numCache>
                <c:formatCode>#,##0_);[Red]\(#,##0\)</c:formatCode>
                <c:ptCount val="63"/>
                <c:pt idx="0">
                  <c:v>210813628</c:v>
                </c:pt>
                <c:pt idx="1">
                  <c:v>780418859</c:v>
                </c:pt>
                <c:pt idx="2">
                  <c:v>164870234</c:v>
                </c:pt>
                <c:pt idx="3">
                  <c:v>213550366</c:v>
                </c:pt>
                <c:pt idx="4">
                  <c:v>224543292</c:v>
                </c:pt>
                <c:pt idx="5">
                  <c:v>183651665</c:v>
                </c:pt>
                <c:pt idx="6">
                  <c:v>23855569</c:v>
                </c:pt>
                <c:pt idx="7">
                  <c:v>390532085</c:v>
                </c:pt>
                <c:pt idx="8">
                  <c:v>65845974</c:v>
                </c:pt>
                <c:pt idx="9">
                  <c:v>858373000</c:v>
                </c:pt>
                <c:pt idx="10">
                  <c:v>426829839</c:v>
                </c:pt>
                <c:pt idx="11">
                  <c:v>190241310</c:v>
                </c:pt>
                <c:pt idx="12">
                  <c:v>213515506</c:v>
                </c:pt>
                <c:pt idx="13">
                  <c:v>216648740</c:v>
                </c:pt>
                <c:pt idx="14">
                  <c:v>324591735</c:v>
                </c:pt>
                <c:pt idx="15">
                  <c:v>678815482</c:v>
                </c:pt>
                <c:pt idx="16">
                  <c:v>700059566</c:v>
                </c:pt>
                <c:pt idx="17">
                  <c:v>315058289</c:v>
                </c:pt>
                <c:pt idx="18">
                  <c:v>1521787</c:v>
                </c:pt>
                <c:pt idx="19">
                  <c:v>334201140</c:v>
                </c:pt>
                <c:pt idx="20">
                  <c:v>389813101</c:v>
                </c:pt>
                <c:pt idx="21">
                  <c:v>226277068</c:v>
                </c:pt>
                <c:pt idx="22">
                  <c:v>232641920</c:v>
                </c:pt>
                <c:pt idx="23">
                  <c:v>155442489</c:v>
                </c:pt>
                <c:pt idx="24">
                  <c:v>408084349</c:v>
                </c:pt>
                <c:pt idx="25">
                  <c:v>363070709</c:v>
                </c:pt>
                <c:pt idx="26">
                  <c:v>180202163</c:v>
                </c:pt>
                <c:pt idx="27">
                  <c:v>459005868</c:v>
                </c:pt>
                <c:pt idx="28">
                  <c:v>222527828</c:v>
                </c:pt>
                <c:pt idx="29">
                  <c:v>333176600</c:v>
                </c:pt>
                <c:pt idx="30">
                  <c:v>233921534</c:v>
                </c:pt>
                <c:pt idx="31">
                  <c:v>202853933</c:v>
                </c:pt>
                <c:pt idx="32">
                  <c:v>259766572</c:v>
                </c:pt>
                <c:pt idx="33">
                  <c:v>206362140</c:v>
                </c:pt>
                <c:pt idx="34">
                  <c:v>132550960</c:v>
                </c:pt>
                <c:pt idx="35">
                  <c:v>409013994</c:v>
                </c:pt>
                <c:pt idx="36">
                  <c:v>262030663</c:v>
                </c:pt>
                <c:pt idx="37">
                  <c:v>623357910</c:v>
                </c:pt>
                <c:pt idx="38">
                  <c:v>51774002</c:v>
                </c:pt>
                <c:pt idx="39">
                  <c:v>176654505</c:v>
                </c:pt>
                <c:pt idx="40">
                  <c:v>146408305</c:v>
                </c:pt>
                <c:pt idx="41">
                  <c:v>181030624</c:v>
                </c:pt>
                <c:pt idx="42">
                  <c:v>312433331</c:v>
                </c:pt>
                <c:pt idx="43">
                  <c:v>179883157</c:v>
                </c:pt>
                <c:pt idx="44">
                  <c:v>8050977</c:v>
                </c:pt>
                <c:pt idx="45">
                  <c:v>134806913</c:v>
                </c:pt>
                <c:pt idx="46">
                  <c:v>318412101</c:v>
                </c:pt>
                <c:pt idx="47">
                  <c:v>131921738</c:v>
                </c:pt>
                <c:pt idx="48">
                  <c:v>336530303</c:v>
                </c:pt>
                <c:pt idx="49">
                  <c:v>115802596</c:v>
                </c:pt>
                <c:pt idx="50">
                  <c:v>234362462</c:v>
                </c:pt>
                <c:pt idx="51">
                  <c:v>24409722</c:v>
                </c:pt>
                <c:pt idx="52">
                  <c:v>52411906</c:v>
                </c:pt>
                <c:pt idx="53">
                  <c:v>373585825</c:v>
                </c:pt>
                <c:pt idx="54">
                  <c:v>33810189</c:v>
                </c:pt>
                <c:pt idx="55">
                  <c:v>132177234</c:v>
                </c:pt>
                <c:pt idx="56">
                  <c:v>214949694</c:v>
                </c:pt>
                <c:pt idx="57">
                  <c:v>102543518</c:v>
                </c:pt>
                <c:pt idx="58">
                  <c:v>403706375</c:v>
                </c:pt>
                <c:pt idx="59">
                  <c:v>82348319</c:v>
                </c:pt>
                <c:pt idx="60">
                  <c:v>157299717</c:v>
                </c:pt>
                <c:pt idx="61">
                  <c:v>70087718</c:v>
                </c:pt>
                <c:pt idx="62">
                  <c:v>16295774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F-49D7-BF60-E65D1ECB8602}"/>
            </c:ext>
          </c:extLst>
        </c:ser>
        <c:ser>
          <c:idx val="2"/>
          <c:order val="2"/>
          <c:tx>
            <c:strRef>
              <c:f>'7° objetivo'!$D$2</c:f>
              <c:strCache>
                <c:ptCount val="1"/>
                <c:pt idx="0">
                  <c:v>% Receita América do Norte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'7° objetivo'!$A$3:$A$66</c:f>
              <c:strCache>
                <c:ptCount val="63"/>
                <c:pt idx="0">
                  <c:v>Fantastic Four</c:v>
                </c:pt>
                <c:pt idx="1">
                  <c:v>Spider-Man: No Way Home</c:v>
                </c:pt>
                <c:pt idx="2">
                  <c:v>Eternals</c:v>
                </c:pt>
                <c:pt idx="3">
                  <c:v>Venom: Let There Be Carnage</c:v>
                </c:pt>
                <c:pt idx="4">
                  <c:v>Shang-Chi and the Legend of the Ten Rings</c:v>
                </c:pt>
                <c:pt idx="5">
                  <c:v>Black Widow</c:v>
                </c:pt>
                <c:pt idx="6">
                  <c:v>The New Mutants</c:v>
                </c:pt>
                <c:pt idx="7">
                  <c:v>Spider-Man: Far From Home</c:v>
                </c:pt>
                <c:pt idx="8">
                  <c:v>Dark Phoenix</c:v>
                </c:pt>
                <c:pt idx="9">
                  <c:v>Avengers: Endgame</c:v>
                </c:pt>
                <c:pt idx="10">
                  <c:v>Captain Marvel</c:v>
                </c:pt>
                <c:pt idx="11">
                  <c:v>Spider-Man: Into the Spider-Verse</c:v>
                </c:pt>
                <c:pt idx="12">
                  <c:v>Venom</c:v>
                </c:pt>
                <c:pt idx="13">
                  <c:v>Ant-Man and the Wasp</c:v>
                </c:pt>
                <c:pt idx="14">
                  <c:v>Deadpool 2</c:v>
                </c:pt>
                <c:pt idx="15">
                  <c:v>Avengers: Infinity War</c:v>
                </c:pt>
                <c:pt idx="16">
                  <c:v>Black Panther</c:v>
                </c:pt>
                <c:pt idx="17">
                  <c:v>Thor: Ragnarok</c:v>
                </c:pt>
                <c:pt idx="18">
                  <c:v>Inhumans</c:v>
                </c:pt>
                <c:pt idx="19">
                  <c:v>Spider-Man: Homecoming</c:v>
                </c:pt>
                <c:pt idx="20">
                  <c:v>Guardians of the Galaxy Vol. 2</c:v>
                </c:pt>
                <c:pt idx="21">
                  <c:v>Logan</c:v>
                </c:pt>
                <c:pt idx="22">
                  <c:v>Doctor Strange</c:v>
                </c:pt>
                <c:pt idx="23">
                  <c:v>X-Men: Apocalypse</c:v>
                </c:pt>
                <c:pt idx="24">
                  <c:v>Captain America: Civil War</c:v>
                </c:pt>
                <c:pt idx="25">
                  <c:v>Deadpool</c:v>
                </c:pt>
                <c:pt idx="26">
                  <c:v>Ant-Man</c:v>
                </c:pt>
                <c:pt idx="27">
                  <c:v>Avengers: Age of Ultron</c:v>
                </c:pt>
                <c:pt idx="28">
                  <c:v>Big Hero 6</c:v>
                </c:pt>
                <c:pt idx="29">
                  <c:v>Guardians of the Galaxy</c:v>
                </c:pt>
                <c:pt idx="30">
                  <c:v>X-Men: Days of Future Past</c:v>
                </c:pt>
                <c:pt idx="31">
                  <c:v>The Amazing Spider-Man 2</c:v>
                </c:pt>
                <c:pt idx="32">
                  <c:v>Captain America: The Winter Soldier</c:v>
                </c:pt>
                <c:pt idx="33">
                  <c:v>Thor: The Dark World</c:v>
                </c:pt>
                <c:pt idx="34">
                  <c:v>The Wolverine</c:v>
                </c:pt>
                <c:pt idx="35">
                  <c:v>Iron Man 3</c:v>
                </c:pt>
                <c:pt idx="36">
                  <c:v>The Amazing Spider-Man</c:v>
                </c:pt>
                <c:pt idx="37">
                  <c:v>The Avengers</c:v>
                </c:pt>
                <c:pt idx="38">
                  <c:v>Ghost Rider: Spirit of Vengeance</c:v>
                </c:pt>
                <c:pt idx="39">
                  <c:v>Captain America: The First Avenger</c:v>
                </c:pt>
                <c:pt idx="40">
                  <c:v>X-Men: First Class</c:v>
                </c:pt>
                <c:pt idx="41">
                  <c:v>Thor</c:v>
                </c:pt>
                <c:pt idx="42">
                  <c:v>Iron Man 2</c:v>
                </c:pt>
                <c:pt idx="43">
                  <c:v>X-Men Origins: Wolverine</c:v>
                </c:pt>
                <c:pt idx="44">
                  <c:v>Punisher: War Zone</c:v>
                </c:pt>
                <c:pt idx="45">
                  <c:v>The Incredible Hulk</c:v>
                </c:pt>
                <c:pt idx="46">
                  <c:v>Iron Man</c:v>
                </c:pt>
                <c:pt idx="47">
                  <c:v>Fantastic Four: Rise of the Silver Surfer</c:v>
                </c:pt>
                <c:pt idx="48">
                  <c:v>Spider-Man 3</c:v>
                </c:pt>
                <c:pt idx="49">
                  <c:v>Ghost Rider</c:v>
                </c:pt>
                <c:pt idx="50">
                  <c:v>X-Men: The Last Stand</c:v>
                </c:pt>
                <c:pt idx="51">
                  <c:v>Elektra</c:v>
                </c:pt>
                <c:pt idx="52">
                  <c:v>Blade: Trinity</c:v>
                </c:pt>
                <c:pt idx="53">
                  <c:v>Spider-Man 2</c:v>
                </c:pt>
                <c:pt idx="54">
                  <c:v>The Punisher</c:v>
                </c:pt>
                <c:pt idx="55">
                  <c:v>Hulk</c:v>
                </c:pt>
                <c:pt idx="56">
                  <c:v>X2</c:v>
                </c:pt>
                <c:pt idx="57">
                  <c:v>Daredevil</c:v>
                </c:pt>
                <c:pt idx="58">
                  <c:v>Spider-Man</c:v>
                </c:pt>
                <c:pt idx="59">
                  <c:v>Blade II</c:v>
                </c:pt>
                <c:pt idx="60">
                  <c:v>X-Men</c:v>
                </c:pt>
                <c:pt idx="61">
                  <c:v>Blade</c:v>
                </c:pt>
                <c:pt idx="62">
                  <c:v>Howard the Duck</c:v>
                </c:pt>
              </c:strCache>
            </c:strRef>
          </c:cat>
          <c:val>
            <c:numRef>
              <c:f>'7° objetivo'!$D$3:$D$66</c:f>
              <c:numCache>
                <c:formatCode>0.00%</c:formatCode>
                <c:ptCount val="63"/>
                <c:pt idx="0">
                  <c:v>1.3334418932816118E-2</c:v>
                </c:pt>
                <c:pt idx="1">
                  <c:v>4.9363184475798461E-2</c:v>
                </c:pt>
                <c:pt idx="2">
                  <c:v>1.0428399674936686E-2</c:v>
                </c:pt>
                <c:pt idx="3">
                  <c:v>1.3507523543497916E-2</c:v>
                </c:pt>
                <c:pt idx="4">
                  <c:v>1.4202849941378827E-2</c:v>
                </c:pt>
                <c:pt idx="5">
                  <c:v>1.161636589651217E-2</c:v>
                </c:pt>
                <c:pt idx="6">
                  <c:v>1.5089164488298701E-3</c:v>
                </c:pt>
                <c:pt idx="7">
                  <c:v>2.4702000897665655E-2</c:v>
                </c:pt>
                <c:pt idx="8">
                  <c:v>4.1649005839191656E-3</c:v>
                </c:pt>
                <c:pt idx="9">
                  <c:v>5.4293952868256549E-2</c:v>
                </c:pt>
                <c:pt idx="10">
                  <c:v>2.6997912517555341E-2</c:v>
                </c:pt>
                <c:pt idx="11">
                  <c:v>1.2033175226545317E-2</c:v>
                </c:pt>
                <c:pt idx="12">
                  <c:v>1.3505318572935016E-2</c:v>
                </c:pt>
                <c:pt idx="13">
                  <c:v>1.3703502415065674E-2</c:v>
                </c:pt>
                <c:pt idx="14">
                  <c:v>2.0531130827176086E-2</c:v>
                </c:pt>
                <c:pt idx="15">
                  <c:v>4.2936550644010064E-2</c:v>
                </c:pt>
                <c:pt idx="16">
                  <c:v>4.4280285005907846E-2</c:v>
                </c:pt>
                <c:pt idx="17">
                  <c:v>1.9928119702879228E-2</c:v>
                </c:pt>
                <c:pt idx="18">
                  <c:v>9.6256326391353799E-5</c:v>
                </c:pt>
                <c:pt idx="19">
                  <c:v>2.1138946522872466E-2</c:v>
                </c:pt>
                <c:pt idx="20">
                  <c:v>2.4656523601188446E-2</c:v>
                </c:pt>
                <c:pt idx="21">
                  <c:v>1.4312515031529745E-2</c:v>
                </c:pt>
                <c:pt idx="22">
                  <c:v>1.4715105717049244E-2</c:v>
                </c:pt>
                <c:pt idx="23">
                  <c:v>9.8320743680084151E-3</c:v>
                </c:pt>
                <c:pt idx="24">
                  <c:v>2.5812219642135946E-2</c:v>
                </c:pt>
                <c:pt idx="25">
                  <c:v>2.296500934010097E-2</c:v>
                </c:pt>
                <c:pt idx="26">
                  <c:v>1.1398177417835701E-2</c:v>
                </c:pt>
                <c:pt idx="27">
                  <c:v>2.9033116096900981E-2</c:v>
                </c:pt>
                <c:pt idx="28">
                  <c:v>1.4075367474638065E-2</c:v>
                </c:pt>
                <c:pt idx="29">
                  <c:v>2.1074142147068892E-2</c:v>
                </c:pt>
                <c:pt idx="30">
                  <c:v>1.4796044076253881E-2</c:v>
                </c:pt>
                <c:pt idx="31">
                  <c:v>1.2830950970548319E-2</c:v>
                </c:pt>
                <c:pt idx="32">
                  <c:v>1.6430798751727479E-2</c:v>
                </c:pt>
                <c:pt idx="33">
                  <c:v>1.3052852667724357E-2</c:v>
                </c:pt>
                <c:pt idx="34">
                  <c:v>8.3841355388416909E-3</c:v>
                </c:pt>
                <c:pt idx="35">
                  <c:v>2.5871021703494132E-2</c:v>
                </c:pt>
                <c:pt idx="36">
                  <c:v>1.6574007415144715E-2</c:v>
                </c:pt>
                <c:pt idx="37">
                  <c:v>3.9428739004599291E-2</c:v>
                </c:pt>
                <c:pt idx="38">
                  <c:v>3.2748178523660698E-3</c:v>
                </c:pt>
                <c:pt idx="39">
                  <c:v>1.1173780359395265E-2</c:v>
                </c:pt>
                <c:pt idx="40">
                  <c:v>9.2606426474170674E-3</c:v>
                </c:pt>
                <c:pt idx="41">
                  <c:v>1.1450579371866394E-2</c:v>
                </c:pt>
                <c:pt idx="42">
                  <c:v>1.9762085419492922E-2</c:v>
                </c:pt>
                <c:pt idx="43">
                  <c:v>1.1377999596854973E-2</c:v>
                </c:pt>
                <c:pt idx="44">
                  <c:v>5.0924174663161299E-4</c:v>
                </c:pt>
                <c:pt idx="45">
                  <c:v>8.5268294561189149E-3</c:v>
                </c:pt>
                <c:pt idx="46">
                  <c:v>2.0140255581637057E-2</c:v>
                </c:pt>
                <c:pt idx="47">
                  <c:v>8.3443358834335291E-3</c:v>
                </c:pt>
                <c:pt idx="48">
                  <c:v>2.1286271131340451E-2</c:v>
                </c:pt>
                <c:pt idx="49">
                  <c:v>7.3247652119134161E-3</c:v>
                </c:pt>
                <c:pt idx="50">
                  <c:v>1.4823933728014006E-2</c:v>
                </c:pt>
                <c:pt idx="51">
                  <c:v>1.5439678272676856E-3</c:v>
                </c:pt>
                <c:pt idx="52">
                  <c:v>3.3151666630934253E-3</c:v>
                </c:pt>
                <c:pt idx="53">
                  <c:v>2.3630113219775949E-2</c:v>
                </c:pt>
                <c:pt idx="54">
                  <c:v>2.1385677415678801E-3</c:v>
                </c:pt>
                <c:pt idx="55">
                  <c:v>8.3604965592493207E-3</c:v>
                </c:pt>
                <c:pt idx="56">
                  <c:v>1.3596034072695865E-2</c:v>
                </c:pt>
                <c:pt idx="57">
                  <c:v>6.486099787897822E-3</c:v>
                </c:pt>
                <c:pt idx="58">
                  <c:v>2.5535303296893897E-2</c:v>
                </c:pt>
                <c:pt idx="59">
                  <c:v>5.2087096758240943E-3</c:v>
                </c:pt>
                <c:pt idx="60">
                  <c:v>9.9495480647551742E-3</c:v>
                </c:pt>
                <c:pt idx="61">
                  <c:v>4.4332000863676465E-3</c:v>
                </c:pt>
                <c:pt idx="62">
                  <c:v>1.0307430283894769E-3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F-49D7-BF60-E65D1ECB8602}"/>
            </c:ext>
          </c:extLst>
        </c:ser>
        <c:ser>
          <c:idx val="3"/>
          <c:order val="3"/>
          <c:tx>
            <c:strRef>
              <c:f>'7° objetivo'!$E$2</c:f>
              <c:strCache>
                <c:ptCount val="1"/>
                <c:pt idx="0">
                  <c:v>Receita Outros Territórios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'7° objetivo'!$A$3:$A$66</c:f>
              <c:strCache>
                <c:ptCount val="63"/>
                <c:pt idx="0">
                  <c:v>Fantastic Four</c:v>
                </c:pt>
                <c:pt idx="1">
                  <c:v>Spider-Man: No Way Home</c:v>
                </c:pt>
                <c:pt idx="2">
                  <c:v>Eternals</c:v>
                </c:pt>
                <c:pt idx="3">
                  <c:v>Venom: Let There Be Carnage</c:v>
                </c:pt>
                <c:pt idx="4">
                  <c:v>Shang-Chi and the Legend of the Ten Rings</c:v>
                </c:pt>
                <c:pt idx="5">
                  <c:v>Black Widow</c:v>
                </c:pt>
                <c:pt idx="6">
                  <c:v>The New Mutants</c:v>
                </c:pt>
                <c:pt idx="7">
                  <c:v>Spider-Man: Far From Home</c:v>
                </c:pt>
                <c:pt idx="8">
                  <c:v>Dark Phoenix</c:v>
                </c:pt>
                <c:pt idx="9">
                  <c:v>Avengers: Endgame</c:v>
                </c:pt>
                <c:pt idx="10">
                  <c:v>Captain Marvel</c:v>
                </c:pt>
                <c:pt idx="11">
                  <c:v>Spider-Man: Into the Spider-Verse</c:v>
                </c:pt>
                <c:pt idx="12">
                  <c:v>Venom</c:v>
                </c:pt>
                <c:pt idx="13">
                  <c:v>Ant-Man and the Wasp</c:v>
                </c:pt>
                <c:pt idx="14">
                  <c:v>Deadpool 2</c:v>
                </c:pt>
                <c:pt idx="15">
                  <c:v>Avengers: Infinity War</c:v>
                </c:pt>
                <c:pt idx="16">
                  <c:v>Black Panther</c:v>
                </c:pt>
                <c:pt idx="17">
                  <c:v>Thor: Ragnarok</c:v>
                </c:pt>
                <c:pt idx="18">
                  <c:v>Inhumans</c:v>
                </c:pt>
                <c:pt idx="19">
                  <c:v>Spider-Man: Homecoming</c:v>
                </c:pt>
                <c:pt idx="20">
                  <c:v>Guardians of the Galaxy Vol. 2</c:v>
                </c:pt>
                <c:pt idx="21">
                  <c:v>Logan</c:v>
                </c:pt>
                <c:pt idx="22">
                  <c:v>Doctor Strange</c:v>
                </c:pt>
                <c:pt idx="23">
                  <c:v>X-Men: Apocalypse</c:v>
                </c:pt>
                <c:pt idx="24">
                  <c:v>Captain America: Civil War</c:v>
                </c:pt>
                <c:pt idx="25">
                  <c:v>Deadpool</c:v>
                </c:pt>
                <c:pt idx="26">
                  <c:v>Ant-Man</c:v>
                </c:pt>
                <c:pt idx="27">
                  <c:v>Avengers: Age of Ultron</c:v>
                </c:pt>
                <c:pt idx="28">
                  <c:v>Big Hero 6</c:v>
                </c:pt>
                <c:pt idx="29">
                  <c:v>Guardians of the Galaxy</c:v>
                </c:pt>
                <c:pt idx="30">
                  <c:v>X-Men: Days of Future Past</c:v>
                </c:pt>
                <c:pt idx="31">
                  <c:v>The Amazing Spider-Man 2</c:v>
                </c:pt>
                <c:pt idx="32">
                  <c:v>Captain America: The Winter Soldier</c:v>
                </c:pt>
                <c:pt idx="33">
                  <c:v>Thor: The Dark World</c:v>
                </c:pt>
                <c:pt idx="34">
                  <c:v>The Wolverine</c:v>
                </c:pt>
                <c:pt idx="35">
                  <c:v>Iron Man 3</c:v>
                </c:pt>
                <c:pt idx="36">
                  <c:v>The Amazing Spider-Man</c:v>
                </c:pt>
                <c:pt idx="37">
                  <c:v>The Avengers</c:v>
                </c:pt>
                <c:pt idx="38">
                  <c:v>Ghost Rider: Spirit of Vengeance</c:v>
                </c:pt>
                <c:pt idx="39">
                  <c:v>Captain America: The First Avenger</c:v>
                </c:pt>
                <c:pt idx="40">
                  <c:v>X-Men: First Class</c:v>
                </c:pt>
                <c:pt idx="41">
                  <c:v>Thor</c:v>
                </c:pt>
                <c:pt idx="42">
                  <c:v>Iron Man 2</c:v>
                </c:pt>
                <c:pt idx="43">
                  <c:v>X-Men Origins: Wolverine</c:v>
                </c:pt>
                <c:pt idx="44">
                  <c:v>Punisher: War Zone</c:v>
                </c:pt>
                <c:pt idx="45">
                  <c:v>The Incredible Hulk</c:v>
                </c:pt>
                <c:pt idx="46">
                  <c:v>Iron Man</c:v>
                </c:pt>
                <c:pt idx="47">
                  <c:v>Fantastic Four: Rise of the Silver Surfer</c:v>
                </c:pt>
                <c:pt idx="48">
                  <c:v>Spider-Man 3</c:v>
                </c:pt>
                <c:pt idx="49">
                  <c:v>Ghost Rider</c:v>
                </c:pt>
                <c:pt idx="50">
                  <c:v>X-Men: The Last Stand</c:v>
                </c:pt>
                <c:pt idx="51">
                  <c:v>Elektra</c:v>
                </c:pt>
                <c:pt idx="52">
                  <c:v>Blade: Trinity</c:v>
                </c:pt>
                <c:pt idx="53">
                  <c:v>Spider-Man 2</c:v>
                </c:pt>
                <c:pt idx="54">
                  <c:v>The Punisher</c:v>
                </c:pt>
                <c:pt idx="55">
                  <c:v>Hulk</c:v>
                </c:pt>
                <c:pt idx="56">
                  <c:v>X2</c:v>
                </c:pt>
                <c:pt idx="57">
                  <c:v>Daredevil</c:v>
                </c:pt>
                <c:pt idx="58">
                  <c:v>Spider-Man</c:v>
                </c:pt>
                <c:pt idx="59">
                  <c:v>Blade II</c:v>
                </c:pt>
                <c:pt idx="60">
                  <c:v>X-Men</c:v>
                </c:pt>
                <c:pt idx="61">
                  <c:v>Blade</c:v>
                </c:pt>
                <c:pt idx="62">
                  <c:v>Howard the Duck</c:v>
                </c:pt>
              </c:strCache>
            </c:strRef>
          </c:cat>
          <c:val>
            <c:numRef>
              <c:f>'7° objetivo'!$E$3:$E$66</c:f>
              <c:numCache>
                <c:formatCode>#,##0_);[Red]\(#,##0\)</c:formatCode>
                <c:ptCount val="63"/>
                <c:pt idx="0">
                  <c:v>287648972</c:v>
                </c:pt>
                <c:pt idx="1">
                  <c:v>1072000000</c:v>
                </c:pt>
                <c:pt idx="2">
                  <c:v>237194665</c:v>
                </c:pt>
                <c:pt idx="3">
                  <c:v>288500000</c:v>
                </c:pt>
                <c:pt idx="4">
                  <c:v>207700000</c:v>
                </c:pt>
                <c:pt idx="5">
                  <c:v>195979696</c:v>
                </c:pt>
                <c:pt idx="6">
                  <c:v>24819497</c:v>
                </c:pt>
                <c:pt idx="7">
                  <c:v>741395911</c:v>
                </c:pt>
                <c:pt idx="8">
                  <c:v>186597000</c:v>
                </c:pt>
                <c:pt idx="9">
                  <c:v>1937901401</c:v>
                </c:pt>
                <c:pt idx="10">
                  <c:v>701444955</c:v>
                </c:pt>
                <c:pt idx="11">
                  <c:v>185299521</c:v>
                </c:pt>
                <c:pt idx="12">
                  <c:v>641498448</c:v>
                </c:pt>
                <c:pt idx="13">
                  <c:v>406025399</c:v>
                </c:pt>
                <c:pt idx="14">
                  <c:v>460455185</c:v>
                </c:pt>
                <c:pt idx="15">
                  <c:v>1369544272</c:v>
                </c:pt>
                <c:pt idx="16">
                  <c:v>646853595</c:v>
                </c:pt>
                <c:pt idx="17">
                  <c:v>538918837</c:v>
                </c:pt>
                <c:pt idx="18">
                  <c:v>1330495</c:v>
                </c:pt>
                <c:pt idx="19">
                  <c:v>545965784</c:v>
                </c:pt>
                <c:pt idx="20">
                  <c:v>473942950</c:v>
                </c:pt>
                <c:pt idx="21">
                  <c:v>390518532</c:v>
                </c:pt>
                <c:pt idx="22">
                  <c:v>445076475</c:v>
                </c:pt>
                <c:pt idx="23">
                  <c:v>388491616</c:v>
                </c:pt>
                <c:pt idx="24">
                  <c:v>745220146</c:v>
                </c:pt>
                <c:pt idx="25">
                  <c:v>420042270</c:v>
                </c:pt>
                <c:pt idx="26">
                  <c:v>339109802</c:v>
                </c:pt>
                <c:pt idx="27">
                  <c:v>946397826</c:v>
                </c:pt>
                <c:pt idx="28">
                  <c:v>435300000</c:v>
                </c:pt>
                <c:pt idx="29">
                  <c:v>440152029</c:v>
                </c:pt>
                <c:pt idx="30">
                  <c:v>513941241</c:v>
                </c:pt>
                <c:pt idx="31">
                  <c:v>506128390</c:v>
                </c:pt>
                <c:pt idx="32">
                  <c:v>454497695</c:v>
                </c:pt>
                <c:pt idx="33">
                  <c:v>438209262</c:v>
                </c:pt>
                <c:pt idx="34">
                  <c:v>282271394</c:v>
                </c:pt>
                <c:pt idx="35">
                  <c:v>805797258</c:v>
                </c:pt>
                <c:pt idx="36">
                  <c:v>495900000</c:v>
                </c:pt>
                <c:pt idx="37">
                  <c:v>895455078</c:v>
                </c:pt>
                <c:pt idx="38">
                  <c:v>80789928</c:v>
                </c:pt>
                <c:pt idx="39">
                  <c:v>193915269</c:v>
                </c:pt>
                <c:pt idx="40">
                  <c:v>207215819</c:v>
                </c:pt>
                <c:pt idx="41">
                  <c:v>268295994</c:v>
                </c:pt>
                <c:pt idx="42">
                  <c:v>311500000</c:v>
                </c:pt>
                <c:pt idx="43">
                  <c:v>193179707</c:v>
                </c:pt>
                <c:pt idx="44">
                  <c:v>2049059</c:v>
                </c:pt>
                <c:pt idx="45">
                  <c:v>128620638</c:v>
                </c:pt>
                <c:pt idx="46">
                  <c:v>266762121</c:v>
                </c:pt>
                <c:pt idx="47">
                  <c:v>169991393</c:v>
                </c:pt>
                <c:pt idx="48">
                  <c:v>554341323</c:v>
                </c:pt>
                <c:pt idx="49">
                  <c:v>112935797</c:v>
                </c:pt>
                <c:pt idx="50">
                  <c:v>224997093</c:v>
                </c:pt>
                <c:pt idx="51">
                  <c:v>32271844</c:v>
                </c:pt>
                <c:pt idx="52">
                  <c:v>76493460</c:v>
                </c:pt>
                <c:pt idx="53">
                  <c:v>415390628</c:v>
                </c:pt>
                <c:pt idx="54">
                  <c:v>20889916</c:v>
                </c:pt>
                <c:pt idx="55">
                  <c:v>113183246</c:v>
                </c:pt>
                <c:pt idx="56">
                  <c:v>192761855</c:v>
                </c:pt>
                <c:pt idx="57">
                  <c:v>76636200</c:v>
                </c:pt>
                <c:pt idx="58">
                  <c:v>418002176</c:v>
                </c:pt>
                <c:pt idx="59">
                  <c:v>72661713</c:v>
                </c:pt>
                <c:pt idx="60">
                  <c:v>139039810</c:v>
                </c:pt>
                <c:pt idx="61">
                  <c:v>61095812</c:v>
                </c:pt>
                <c:pt idx="62">
                  <c:v>21667000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F-49D7-BF60-E65D1ECB8602}"/>
            </c:ext>
          </c:extLst>
        </c:ser>
        <c:ser>
          <c:idx val="4"/>
          <c:order val="4"/>
          <c:tx>
            <c:strRef>
              <c:f>'7° objetivo'!$F$2</c:f>
              <c:strCache>
                <c:ptCount val="1"/>
                <c:pt idx="0">
                  <c:v>% Receita Outros Territórios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'7° objetivo'!$A$3:$A$66</c:f>
              <c:strCache>
                <c:ptCount val="63"/>
                <c:pt idx="0">
                  <c:v>Fantastic Four</c:v>
                </c:pt>
                <c:pt idx="1">
                  <c:v>Spider-Man: No Way Home</c:v>
                </c:pt>
                <c:pt idx="2">
                  <c:v>Eternals</c:v>
                </c:pt>
                <c:pt idx="3">
                  <c:v>Venom: Let There Be Carnage</c:v>
                </c:pt>
                <c:pt idx="4">
                  <c:v>Shang-Chi and the Legend of the Ten Rings</c:v>
                </c:pt>
                <c:pt idx="5">
                  <c:v>Black Widow</c:v>
                </c:pt>
                <c:pt idx="6">
                  <c:v>The New Mutants</c:v>
                </c:pt>
                <c:pt idx="7">
                  <c:v>Spider-Man: Far From Home</c:v>
                </c:pt>
                <c:pt idx="8">
                  <c:v>Dark Phoenix</c:v>
                </c:pt>
                <c:pt idx="9">
                  <c:v>Avengers: Endgame</c:v>
                </c:pt>
                <c:pt idx="10">
                  <c:v>Captain Marvel</c:v>
                </c:pt>
                <c:pt idx="11">
                  <c:v>Spider-Man: Into the Spider-Verse</c:v>
                </c:pt>
                <c:pt idx="12">
                  <c:v>Venom</c:v>
                </c:pt>
                <c:pt idx="13">
                  <c:v>Ant-Man and the Wasp</c:v>
                </c:pt>
                <c:pt idx="14">
                  <c:v>Deadpool 2</c:v>
                </c:pt>
                <c:pt idx="15">
                  <c:v>Avengers: Infinity War</c:v>
                </c:pt>
                <c:pt idx="16">
                  <c:v>Black Panther</c:v>
                </c:pt>
                <c:pt idx="17">
                  <c:v>Thor: Ragnarok</c:v>
                </c:pt>
                <c:pt idx="18">
                  <c:v>Inhumans</c:v>
                </c:pt>
                <c:pt idx="19">
                  <c:v>Spider-Man: Homecoming</c:v>
                </c:pt>
                <c:pt idx="20">
                  <c:v>Guardians of the Galaxy Vol. 2</c:v>
                </c:pt>
                <c:pt idx="21">
                  <c:v>Logan</c:v>
                </c:pt>
                <c:pt idx="22">
                  <c:v>Doctor Strange</c:v>
                </c:pt>
                <c:pt idx="23">
                  <c:v>X-Men: Apocalypse</c:v>
                </c:pt>
                <c:pt idx="24">
                  <c:v>Captain America: Civil War</c:v>
                </c:pt>
                <c:pt idx="25">
                  <c:v>Deadpool</c:v>
                </c:pt>
                <c:pt idx="26">
                  <c:v>Ant-Man</c:v>
                </c:pt>
                <c:pt idx="27">
                  <c:v>Avengers: Age of Ultron</c:v>
                </c:pt>
                <c:pt idx="28">
                  <c:v>Big Hero 6</c:v>
                </c:pt>
                <c:pt idx="29">
                  <c:v>Guardians of the Galaxy</c:v>
                </c:pt>
                <c:pt idx="30">
                  <c:v>X-Men: Days of Future Past</c:v>
                </c:pt>
                <c:pt idx="31">
                  <c:v>The Amazing Spider-Man 2</c:v>
                </c:pt>
                <c:pt idx="32">
                  <c:v>Captain America: The Winter Soldier</c:v>
                </c:pt>
                <c:pt idx="33">
                  <c:v>Thor: The Dark World</c:v>
                </c:pt>
                <c:pt idx="34">
                  <c:v>The Wolverine</c:v>
                </c:pt>
                <c:pt idx="35">
                  <c:v>Iron Man 3</c:v>
                </c:pt>
                <c:pt idx="36">
                  <c:v>The Amazing Spider-Man</c:v>
                </c:pt>
                <c:pt idx="37">
                  <c:v>The Avengers</c:v>
                </c:pt>
                <c:pt idx="38">
                  <c:v>Ghost Rider: Spirit of Vengeance</c:v>
                </c:pt>
                <c:pt idx="39">
                  <c:v>Captain America: The First Avenger</c:v>
                </c:pt>
                <c:pt idx="40">
                  <c:v>X-Men: First Class</c:v>
                </c:pt>
                <c:pt idx="41">
                  <c:v>Thor</c:v>
                </c:pt>
                <c:pt idx="42">
                  <c:v>Iron Man 2</c:v>
                </c:pt>
                <c:pt idx="43">
                  <c:v>X-Men Origins: Wolverine</c:v>
                </c:pt>
                <c:pt idx="44">
                  <c:v>Punisher: War Zone</c:v>
                </c:pt>
                <c:pt idx="45">
                  <c:v>The Incredible Hulk</c:v>
                </c:pt>
                <c:pt idx="46">
                  <c:v>Iron Man</c:v>
                </c:pt>
                <c:pt idx="47">
                  <c:v>Fantastic Four: Rise of the Silver Surfer</c:v>
                </c:pt>
                <c:pt idx="48">
                  <c:v>Spider-Man 3</c:v>
                </c:pt>
                <c:pt idx="49">
                  <c:v>Ghost Rider</c:v>
                </c:pt>
                <c:pt idx="50">
                  <c:v>X-Men: The Last Stand</c:v>
                </c:pt>
                <c:pt idx="51">
                  <c:v>Elektra</c:v>
                </c:pt>
                <c:pt idx="52">
                  <c:v>Blade: Trinity</c:v>
                </c:pt>
                <c:pt idx="53">
                  <c:v>Spider-Man 2</c:v>
                </c:pt>
                <c:pt idx="54">
                  <c:v>The Punisher</c:v>
                </c:pt>
                <c:pt idx="55">
                  <c:v>Hulk</c:v>
                </c:pt>
                <c:pt idx="56">
                  <c:v>X2</c:v>
                </c:pt>
                <c:pt idx="57">
                  <c:v>Daredevil</c:v>
                </c:pt>
                <c:pt idx="58">
                  <c:v>Spider-Man</c:v>
                </c:pt>
                <c:pt idx="59">
                  <c:v>Blade II</c:v>
                </c:pt>
                <c:pt idx="60">
                  <c:v>X-Men</c:v>
                </c:pt>
                <c:pt idx="61">
                  <c:v>Blade</c:v>
                </c:pt>
                <c:pt idx="62">
                  <c:v>Howard the Duck</c:v>
                </c:pt>
              </c:strCache>
            </c:strRef>
          </c:cat>
          <c:val>
            <c:numRef>
              <c:f>'7° objetivo'!$F$3:$F$66</c:f>
              <c:numCache>
                <c:formatCode>0.00%</c:formatCode>
                <c:ptCount val="63"/>
                <c:pt idx="0">
                  <c:v>1.1765643865965736E-2</c:v>
                </c:pt>
                <c:pt idx="1">
                  <c:v>4.3847784807363288E-2</c:v>
                </c:pt>
                <c:pt idx="2">
                  <c:v>9.7019222279614032E-3</c:v>
                </c:pt>
                <c:pt idx="3">
                  <c:v>1.1800453280712974E-2</c:v>
                </c:pt>
                <c:pt idx="4">
                  <c:v>8.4955083064266364E-3</c:v>
                </c:pt>
                <c:pt idx="5">
                  <c:v>8.0161152395713392E-3</c:v>
                </c:pt>
                <c:pt idx="6">
                  <c:v>1.0151865330998123E-3</c:v>
                </c:pt>
                <c:pt idx="7">
                  <c:v>3.0325157054652111E-2</c:v>
                </c:pt>
                <c:pt idx="8">
                  <c:v>7.6323368486003428E-3</c:v>
                </c:pt>
                <c:pt idx="9">
                  <c:v>7.9265563068037156E-2</c:v>
                </c:pt>
                <c:pt idx="10">
                  <c:v>2.8691051717397973E-2</c:v>
                </c:pt>
                <c:pt idx="11">
                  <c:v>7.579266344883857E-3</c:v>
                </c:pt>
                <c:pt idx="12">
                  <c:v>2.62390726699268E-2</c:v>
                </c:pt>
                <c:pt idx="13">
                  <c:v>1.6607569329921471E-2</c:v>
                </c:pt>
                <c:pt idx="14">
                  <c:v>1.8833899128092028E-2</c:v>
                </c:pt>
                <c:pt idx="15">
                  <c:v>5.6018173995161395E-2</c:v>
                </c:pt>
                <c:pt idx="16">
                  <c:v>2.6458113092751236E-2</c:v>
                </c:pt>
                <c:pt idx="17">
                  <c:v>2.2043280964002324E-2</c:v>
                </c:pt>
                <c:pt idx="18">
                  <c:v>5.4420950044097778E-5</c:v>
                </c:pt>
                <c:pt idx="19">
                  <c:v>2.2331520717365098E-2</c:v>
                </c:pt>
                <c:pt idx="20">
                  <c:v>1.9385586271051247E-2</c:v>
                </c:pt>
                <c:pt idx="21">
                  <c:v>1.5973295293305424E-2</c:v>
                </c:pt>
                <c:pt idx="22">
                  <c:v>1.8204867069608027E-2</c:v>
                </c:pt>
                <c:pt idx="23">
                  <c:v>1.5890388785291802E-2</c:v>
                </c:pt>
                <c:pt idx="24">
                  <c:v>3.048157891410434E-2</c:v>
                </c:pt>
                <c:pt idx="25">
                  <c:v>1.7180898381489167E-2</c:v>
                </c:pt>
                <c:pt idx="26">
                  <c:v>1.3870535097167512E-2</c:v>
                </c:pt>
                <c:pt idx="27">
                  <c:v>3.8710306172205639E-2</c:v>
                </c:pt>
                <c:pt idx="28">
                  <c:v>1.780498202112429E-2</c:v>
                </c:pt>
                <c:pt idx="29">
                  <c:v>1.8003443516899559E-2</c:v>
                </c:pt>
                <c:pt idx="30">
                  <c:v>2.1021627741601899E-2</c:v>
                </c:pt>
                <c:pt idx="31">
                  <c:v>2.0702060382105637E-2</c:v>
                </c:pt>
                <c:pt idx="32">
                  <c:v>1.8590221199442755E-2</c:v>
                </c:pt>
                <c:pt idx="33">
                  <c:v>1.7923978937284962E-2</c:v>
                </c:pt>
                <c:pt idx="34">
                  <c:v>1.1545685952785874E-2</c:v>
                </c:pt>
                <c:pt idx="35">
                  <c:v>3.2959351461891224E-2</c:v>
                </c:pt>
                <c:pt idx="36">
                  <c:v>2.0283690751839042E-2</c:v>
                </c:pt>
                <c:pt idx="37">
                  <c:v>3.6626605937317827E-2</c:v>
                </c:pt>
                <c:pt idx="38">
                  <c:v>3.3045330014425129E-3</c:v>
                </c:pt>
                <c:pt idx="39">
                  <c:v>7.9316744272145204E-3</c:v>
                </c:pt>
                <c:pt idx="40">
                  <c:v>8.4757039554044233E-3</c:v>
                </c:pt>
                <c:pt idx="41">
                  <c:v>1.0974053180587343E-2</c:v>
                </c:pt>
                <c:pt idx="42">
                  <c:v>1.2741217320423194E-2</c:v>
                </c:pt>
                <c:pt idx="43">
                  <c:v>7.9015878933633311E-3</c:v>
                </c:pt>
                <c:pt idx="44">
                  <c:v>8.3812218367155795E-5</c:v>
                </c:pt>
                <c:pt idx="45">
                  <c:v>5.2609422171732961E-3</c:v>
                </c:pt>
                <c:pt idx="46">
                  <c:v>1.0911313504070716E-2</c:v>
                </c:pt>
                <c:pt idx="47">
                  <c:v>6.9531212867238075E-3</c:v>
                </c:pt>
                <c:pt idx="48">
                  <c:v>2.2674103582773383E-2</c:v>
                </c:pt>
                <c:pt idx="49">
                  <c:v>4.6193885484179702E-3</c:v>
                </c:pt>
                <c:pt idx="50">
                  <c:v>9.2030075710320004E-3</c:v>
                </c:pt>
                <c:pt idx="51">
                  <c:v>1.3200082752320877E-3</c:v>
                </c:pt>
                <c:pt idx="52">
                  <c:v>3.1287954974353093E-3</c:v>
                </c:pt>
                <c:pt idx="53">
                  <c:v>1.6990633271958485E-2</c:v>
                </c:pt>
                <c:pt idx="54">
                  <c:v>8.5445572892900684E-4</c:v>
                </c:pt>
                <c:pt idx="55">
                  <c:v>4.6295099014989384E-3</c:v>
                </c:pt>
                <c:pt idx="56">
                  <c:v>7.8844965831232888E-3</c:v>
                </c:pt>
                <c:pt idx="57">
                  <c:v>3.1346339608713195E-3</c:v>
                </c:pt>
                <c:pt idx="58">
                  <c:v>1.7097452856583577E-2</c:v>
                </c:pt>
                <c:pt idx="59">
                  <c:v>2.9720663762671561E-3</c:v>
                </c:pt>
                <c:pt idx="60">
                  <c:v>5.687115362440931E-3</c:v>
                </c:pt>
                <c:pt idx="61">
                  <c:v>2.4989888220215708E-3</c:v>
                </c:pt>
                <c:pt idx="62">
                  <c:v>8.8624062819136226E-4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F-49D7-BF60-E65D1ECB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6390928"/>
        <c:axId val="536393488"/>
      </c:barChart>
      <c:catAx>
        <c:axId val="536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>
                    <a:solidFill>
                      <a:schemeClr val="tx1"/>
                    </a:solidFill>
                  </a:rPr>
                  <a:t>Receita América Norte x Receita Outros Territórios</a:t>
                </a:r>
              </a:p>
            </c:rich>
          </c:tx>
          <c:layout>
            <c:manualLayout>
              <c:xMode val="edge"/>
              <c:yMode val="edge"/>
              <c:x val="0.26141650422352175"/>
              <c:y val="3.86309008024714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393488"/>
        <c:crosses val="autoZero"/>
        <c:auto val="1"/>
        <c:lblAlgn val="ctr"/>
        <c:lblOffset val="100"/>
        <c:noMultiLvlLbl val="0"/>
      </c:catAx>
      <c:valAx>
        <c:axId val="536393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16]mmm\-yy;@" sourceLinked="1"/>
        <c:majorTickMark val="none"/>
        <c:minorTickMark val="none"/>
        <c:tickLblPos val="nextTo"/>
        <c:crossAx val="5363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0000">
            <a:lumMod val="100000"/>
          </a:srgb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6200000" scaled="1"/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[Marvel_Oscar_Correa_Jr.xlsx]10° objetivo!Tabela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Lucro</a:t>
            </a:r>
            <a:r>
              <a:rPr lang="en-US" baseline="0">
                <a:solidFill>
                  <a:schemeClr val="tx1"/>
                </a:solidFill>
              </a:rPr>
              <a:t> das Distribuidoras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chemeClr val="bg1">
                <a:alpha val="63000"/>
              </a:scheme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'10° objetivo'!$B$3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7150" dist="19050" dir="5400000" algn="ctr" rotWithShape="0">
                <a:schemeClr val="bg1">
                  <a:alpha val="63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 w="0" h="0"/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bg1">
                    <a:alpha val="63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07AA-4A3E-AD2D-F0D2C89C5D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bg1">
                    <a:alpha val="63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07AA-4A3E-AD2D-F0D2C89C5D3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bg1">
                    <a:alpha val="63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5-07AA-4A3E-AD2D-F0D2C89C5D3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bg1">
                    <a:alpha val="63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7-07AA-4A3E-AD2D-F0D2C89C5D3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bg1">
                    <a:alpha val="63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9-07AA-4A3E-AD2D-F0D2C89C5D3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bg1">
                    <a:alpha val="63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B-07AA-4A3E-AD2D-F0D2C89C5D3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bg1">
                    <a:alpha val="63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D-07AA-4A3E-AD2D-F0D2C89C5D3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bg1">
                    <a:alpha val="63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F-07AA-4A3E-AD2D-F0D2C89C5D3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bg1">
                    <a:alpha val="63000"/>
                  </a:scheme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11-07AA-4A3E-AD2D-F0D2C89C5D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'10° objetivo'!$A$4:$A$13</c:f>
              <c:strCache>
                <c:ptCount val="9"/>
                <c:pt idx="0">
                  <c:v>Walt Disney Studios Motion Pictures</c:v>
                </c:pt>
                <c:pt idx="1">
                  <c:v>Sony Pictures</c:v>
                </c:pt>
                <c:pt idx="2">
                  <c:v>20th Century Fox</c:v>
                </c:pt>
                <c:pt idx="3">
                  <c:v>Paramount Pictures</c:v>
                </c:pt>
                <c:pt idx="4">
                  <c:v>New Line Cinema</c:v>
                </c:pt>
                <c:pt idx="5">
                  <c:v>Universal Pictures</c:v>
                </c:pt>
                <c:pt idx="6">
                  <c:v>IMAX Entertainment</c:v>
                </c:pt>
                <c:pt idx="7">
                  <c:v>Lionsgate Films</c:v>
                </c:pt>
                <c:pt idx="8">
                  <c:v>20th Century Studios</c:v>
                </c:pt>
              </c:strCache>
            </c:strRef>
          </c:cat>
          <c:val>
            <c:numRef>
              <c:f>'10° objetivo'!$B$4:$B$13</c:f>
              <c:numCache>
                <c:formatCode>#,##0_);[Red]\(#,##0\)</c:formatCode>
                <c:ptCount val="9"/>
                <c:pt idx="0">
                  <c:v>16149050046</c:v>
                </c:pt>
                <c:pt idx="1">
                  <c:v>7842890869</c:v>
                </c:pt>
                <c:pt idx="2">
                  <c:v>4931358233</c:v>
                </c:pt>
                <c:pt idx="3">
                  <c:v>1399003945</c:v>
                </c:pt>
                <c:pt idx="4">
                  <c:v>251098928</c:v>
                </c:pt>
                <c:pt idx="5">
                  <c:v>222750805</c:v>
                </c:pt>
                <c:pt idx="6">
                  <c:v>2852282</c:v>
                </c:pt>
                <c:pt idx="7">
                  <c:v>-3199859</c:v>
                </c:pt>
                <c:pt idx="8">
                  <c:v>-18324934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D-48D4-B82F-3EF223B4DD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17572901812457"/>
          <c:y val="0.13893159117475923"/>
          <c:w val="0.36022584578502481"/>
          <c:h val="0.7838577310811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0000">
            <a:lumMod val="100000"/>
          </a:srgb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6200000" scaled="1"/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</a:rPr>
              <a:t>Média</a:t>
            </a:r>
            <a:r>
              <a:rPr lang="fr-FR" sz="1800" b="1" baseline="0">
                <a:solidFill>
                  <a:schemeClr val="tx1"/>
                </a:solidFill>
              </a:rPr>
              <a:t> Lucro Mundo (MI U$)</a:t>
            </a:r>
            <a:endParaRPr lang="fr-FR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('11° objetivo'!$L$4:$L$6,'11° objetivo'!$L$44:$L$47)</c:f>
              <c:numCache>
                <c:formatCode>#,##0</c:formatCode>
                <c:ptCount val="7"/>
                <c:pt idx="0">
                  <c:v>273493167.71052629</c:v>
                </c:pt>
                <c:pt idx="3" formatCode="General">
                  <c:v>0</c:v>
                </c:pt>
                <c:pt idx="4">
                  <c:v>784028459.30769229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'11° objetivo'!$L$3</c15:sqref>
                        </c15:formulaRef>
                      </c:ext>
                    </c:extLst>
                    <c:strCache>
                      <c:ptCount val="1"/>
                      <c:pt idx="0">
                        <c:v>Média Lucro Mundo Não UCM (MI U$)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12D-4F17-AC22-266D8DE9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0058424"/>
        <c:axId val="450060664"/>
      </c:barChart>
      <c:catAx>
        <c:axId val="450058424"/>
        <c:scaling>
          <c:orientation val="minMax"/>
        </c:scaling>
        <c:delete val="1"/>
        <c:axPos val="l"/>
        <c:majorTickMark val="none"/>
        <c:minorTickMark val="none"/>
        <c:tickLblPos val="nextTo"/>
        <c:crossAx val="450060664"/>
        <c:crosses val="autoZero"/>
        <c:auto val="1"/>
        <c:lblAlgn val="ctr"/>
        <c:lblOffset val="100"/>
        <c:noMultiLvlLbl val="0"/>
      </c:catAx>
      <c:valAx>
        <c:axId val="45006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5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000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6200000" scaled="0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5</xdr:row>
      <xdr:rowOff>161925</xdr:rowOff>
    </xdr:from>
    <xdr:to>
      <xdr:col>33</xdr:col>
      <xdr:colOff>19050</xdr:colOff>
      <xdr:row>31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8BF8EA-1FDF-4055-A115-57CB9C791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4762</xdr:rowOff>
    </xdr:from>
    <xdr:to>
      <xdr:col>25</xdr:col>
      <xdr:colOff>123825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C7EBF6-F143-4DB1-95B0-3BA1F741B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8</xdr:row>
      <xdr:rowOff>9525</xdr:rowOff>
    </xdr:from>
    <xdr:to>
      <xdr:col>25</xdr:col>
      <xdr:colOff>609599</xdr:colOff>
      <xdr:row>28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855C970-AC5F-48B3-A509-20634103E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15</xdr:row>
      <xdr:rowOff>14287</xdr:rowOff>
    </xdr:from>
    <xdr:to>
      <xdr:col>11</xdr:col>
      <xdr:colOff>9524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B33280-5A62-3109-5D26-DF59EAD1E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610658</xdr:colOff>
      <xdr:row>10</xdr:row>
      <xdr:rowOff>5819</xdr:rowOff>
    </xdr:from>
    <xdr:to>
      <xdr:col>25</xdr:col>
      <xdr:colOff>10584</xdr:colOff>
      <xdr:row>42</xdr:row>
      <xdr:rowOff>10582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9DE06C-F43E-522F-2201-BE3E7772B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0.72559</cdr:x>
      <cdr:y>0.3512</cdr:y>
    </cdr:from>
    <cdr:to>
      <cdr:x>0.83281</cdr:x>
      <cdr:y>0.42927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0B7CD2EF-1AB2-E7F3-2DA1-2AF597996B0A}"/>
            </a:ext>
          </a:extLst>
        </cdr:cNvPr>
        <cdr:cNvSpPr txBox="1"/>
      </cdr:nvSpPr>
      <cdr:spPr>
        <a:xfrm xmlns:a="http://schemas.openxmlformats.org/drawingml/2006/main">
          <a:off x="6660093" y="2142598"/>
          <a:ext cx="9842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2800"/>
            <a:t>UCM</a:t>
          </a:r>
        </a:p>
      </cdr:txBody>
    </cdr:sp>
  </cdr:relSizeAnchor>
  <cdr:relSizeAnchor xmlns:cdr="http://schemas.openxmlformats.org/drawingml/2006/chartDrawing">
    <cdr:from>
      <cdr:x>0.14217</cdr:x>
      <cdr:y>0.84561</cdr:y>
    </cdr:from>
    <cdr:to>
      <cdr:x>0.30359</cdr:x>
      <cdr:y>0.92888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7B7F5DEA-6D40-A546-5289-D71604FEE6AC}"/>
            </a:ext>
          </a:extLst>
        </cdr:cNvPr>
        <cdr:cNvSpPr txBox="1"/>
      </cdr:nvSpPr>
      <cdr:spPr>
        <a:xfrm xmlns:a="http://schemas.openxmlformats.org/drawingml/2006/main">
          <a:off x="1304926" y="5158847"/>
          <a:ext cx="1481666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2400"/>
            <a:t>NÃO UCM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ê" refreshedDate="44646.522624652775" createdVersion="7" refreshedVersion="7" minRefreshableVersion="3" recordCount="67" xr:uid="{0B05756F-774E-4E39-9B99-0725D07297A4}">
  <cacheSource type="worksheet">
    <worksheetSource ref="A1:H1048576" sheet="Metadados"/>
  </cacheSource>
  <cacheFields count="8">
    <cacheField name="Nome do filme" numFmtId="0">
      <sharedItems containsBlank="1" count="65">
        <m/>
        <s v="Title"/>
        <s v="Howard the Duck"/>
        <s v="Blade"/>
        <s v="X-Men"/>
        <s v="Blade II"/>
        <s v="Spider-Man"/>
        <s v="Daredevil"/>
        <s v="X2"/>
        <s v="Hulk"/>
        <s v="The Punisher"/>
        <s v="Spider-Man 2"/>
        <s v="Blade: Trinity"/>
        <s v="Elektra"/>
        <s v="Fantastic Four"/>
        <s v="X-Men: The Last Stand"/>
        <s v="Ghost Rider"/>
        <s v="Spider-Man 3"/>
        <s v="Fantastic Four: Rise of the Silver Surfer"/>
        <s v="Iron Man"/>
        <s v="The Incredible Hulk"/>
        <s v="Punisher: War Zone"/>
        <s v="X-Men Origins: Wolverine"/>
        <s v="Iron Man 2"/>
        <s v="Thor"/>
        <s v="X-Men: First Class"/>
        <s v="Captain America: The First Avenger"/>
        <s v="Ghost Rider: Spirit of Vengeance"/>
        <s v="The Avengers"/>
        <s v="The Amazing Spider-Man"/>
        <s v="Iron Man 3"/>
        <s v="The Wolverine"/>
        <s v="Thor: The Dark World"/>
        <s v="Captain America: The Winter Soldier"/>
        <s v="The Amazing Spider-Man 2"/>
        <s v="X-Men: Days of Future Past"/>
        <s v="Guardians of the Galaxy"/>
        <s v="Big Hero 6"/>
        <s v="Avengers: Age of Ultron"/>
        <s v="Ant-Man"/>
        <s v="Deadpool"/>
        <s v="Captain America: Civil War"/>
        <s v="X-Men: Apocalypse"/>
        <s v="Doctor Strange"/>
        <s v="Logan"/>
        <s v="Guardians of the Galaxy Vol. 2"/>
        <s v="Spider-Man: Homecoming"/>
        <s v="Inhumans"/>
        <s v="Thor: Ragnarok"/>
        <s v="Black Panther"/>
        <s v="Avengers: Infinity War"/>
        <s v="Deadpool 2"/>
        <s v="Ant-Man and the Wasp"/>
        <s v="Venom"/>
        <s v="Spider-Man: Into the Spider-Verse"/>
        <s v="Captain Marvel"/>
        <s v="Avengers: Endgame"/>
        <s v="Dark Phoenix"/>
        <s v="Spider-Man: Far From Home"/>
        <s v="The New Mutants"/>
        <s v="Black Widow"/>
        <s v="Shang-Chi and the Legend of the Ten Rings"/>
        <s v="Venom: Let There Be Carnage"/>
        <s v="Eternals"/>
        <s v="Spider-Man: No Way Home"/>
      </sharedItems>
    </cacheField>
    <cacheField name="Distribuidora que lança o filme" numFmtId="0">
      <sharedItems containsBlank="1" count="11">
        <m/>
        <s v="Distributor"/>
        <s v="Universal Pictures"/>
        <s v="New Line Cinema"/>
        <s v="20th Century Fox"/>
        <s v="Sony Pictures"/>
        <s v="Lionsgate Films"/>
        <s v="Paramount Pictures"/>
        <s v="Walt Disney Studios Motion Pictures"/>
        <s v="IMAX Entertainment"/>
        <s v="20th Century Studios"/>
      </sharedItems>
    </cacheField>
    <cacheField name="A data de lançamento nos EUA" numFmtId="0">
      <sharedItems containsDate="1" containsBlank="1" containsMixedTypes="1" minDate="1986-08-01T00:00:00" maxDate="2021-12-18T00:00:00" count="66">
        <m/>
        <s v="ReleaseDateUS"/>
        <d v="1986-08-01T00:00:00"/>
        <d v="1998-08-21T00:00:00"/>
        <d v="2000-07-14T00:00:00"/>
        <d v="2002-03-22T00:00:00"/>
        <d v="2002-05-03T00:00:00"/>
        <d v="2003-02-14T00:00:00"/>
        <d v="2003-05-02T00:00:00"/>
        <d v="2003-06-20T00:00:00"/>
        <d v="2004-04-16T00:00:00"/>
        <d v="2004-06-30T00:00:00"/>
        <d v="2004-12-08T00:00:00"/>
        <d v="2005-01-14T00:00:00"/>
        <d v="2005-07-08T00:00:00"/>
        <d v="2006-05-26T00:00:00"/>
        <d v="2007-02-16T00:00:00"/>
        <d v="2007-05-04T00:00:00"/>
        <d v="2007-06-15T00:00:00"/>
        <d v="2008-05-02T00:00:00"/>
        <d v="2008-06-13T00:00:00"/>
        <d v="2008-12-05T00:00:00"/>
        <d v="2009-05-01T00:00:00"/>
        <d v="2010-05-07T00:00:00"/>
        <d v="2011-05-06T00:00:00"/>
        <d v="2011-06-03T00:00:00"/>
        <d v="2011-07-22T00:00:00"/>
        <d v="2012-02-17T00:00:00"/>
        <d v="2012-05-04T00:00:00"/>
        <d v="2012-07-03T00:00:00"/>
        <d v="2013-05-03T00:00:00"/>
        <d v="2013-07-26T00:00:00"/>
        <d v="2013-11-08T00:00:00"/>
        <d v="2014-04-04T00:00:00"/>
        <d v="2014-05-02T00:00:00"/>
        <d v="2014-05-23T00:00:00"/>
        <d v="2014-08-01T00:00:00"/>
        <d v="2014-11-07T00:00:00"/>
        <d v="2015-05-01T00:00:00"/>
        <d v="2015-07-17T00:00:00"/>
        <d v="2015-08-07T00:00:00"/>
        <d v="2016-02-12T00:00:00"/>
        <d v="2016-05-06T00:00:00"/>
        <d v="2016-05-27T00:00:00"/>
        <d v="2016-11-04T00:00:00"/>
        <d v="2017-03-03T00:00:00"/>
        <d v="2017-05-05T00:00:00"/>
        <d v="2017-07-07T00:00:00"/>
        <d v="2017-09-01T00:00:00"/>
        <d v="2017-11-03T00:00:00"/>
        <d v="2018-02-16T00:00:00"/>
        <d v="2018-04-27T00:00:00"/>
        <d v="2018-05-18T00:00:00"/>
        <d v="2018-07-06T00:00:00"/>
        <d v="2018-10-05T00:00:00"/>
        <d v="2018-12-14T00:00:00"/>
        <d v="2019-03-08T00:00:00"/>
        <d v="2019-04-26T00:00:00"/>
        <d v="2019-06-07T00:00:00"/>
        <d v="2019-07-02T00:00:00"/>
        <d v="2020-08-28T00:00:00"/>
        <d v="2021-07-09T00:00:00"/>
        <d v="2021-09-03T00:00:00"/>
        <d v="2021-10-01T00:00:00"/>
        <d v="2021-11-05T00:00:00"/>
        <d v="2021-12-17T00:00:00"/>
      </sharedItems>
    </cacheField>
    <cacheField name="Orçamento em milhões (U$)" numFmtId="0">
      <sharedItems containsBlank="1" containsMixedTypes="1" containsNumber="1" containsInteger="1" minValue="0" maxValue="356000000" count="42">
        <m/>
        <s v="Budget"/>
        <n v="37000000"/>
        <n v="45000000"/>
        <n v="75000000"/>
        <n v="54000000"/>
        <n v="139000000"/>
        <n v="78000000"/>
        <n v="110000000"/>
        <n v="137000000"/>
        <n v="33000000"/>
        <n v="200000000"/>
        <n v="65000000"/>
        <n v="43000000"/>
        <n v="100000000"/>
        <n v="210000000"/>
        <n v="258000000"/>
        <n v="130000000"/>
        <n v="140000000"/>
        <n v="150000000"/>
        <n v="35000000"/>
        <n v="160000000"/>
        <n v="57000000"/>
        <n v="220000000"/>
        <n v="230000000"/>
        <n v="120000000"/>
        <n v="170000000"/>
        <n v="255000000"/>
        <n v="165000000"/>
        <n v="250000000"/>
        <n v="58000000"/>
        <n v="178000000"/>
        <n v="97000000"/>
        <n v="175000000"/>
        <n v="0"/>
        <n v="180000000"/>
        <n v="316000000"/>
        <n v="162000000"/>
        <n v="90000000"/>
        <n v="152000000"/>
        <n v="356000000"/>
        <n v="67000000"/>
      </sharedItems>
    </cacheField>
    <cacheField name="Receita arrecadada no fim de semana de abertura nos EUA (U$)" numFmtId="0">
      <sharedItems containsBlank="1" containsMixedTypes="1" containsNumber="1" containsInteger="1" minValue="1500000" maxValue="357115007"/>
    </cacheField>
    <cacheField name="Receita da América do Norte (U$)" numFmtId="0">
      <sharedItems containsBlank="1" containsMixedTypes="1" containsNumber="1" containsInteger="1" minValue="1521787" maxValue="858373000"/>
    </cacheField>
    <cacheField name="Receita obtida de outros territórios (U$)" numFmtId="0">
      <sharedItems containsBlank="1" containsMixedTypes="1" containsNumber="1" containsInteger="1" minValue="1330495" maxValue="1937901401" count="66">
        <m/>
        <s v="OtherTerritories"/>
        <n v="21667000"/>
        <n v="61095812"/>
        <n v="139039810"/>
        <n v="72661713"/>
        <n v="418002176"/>
        <n v="76636200"/>
        <n v="192761855"/>
        <n v="113183246"/>
        <n v="20889916"/>
        <n v="415390628"/>
        <n v="76493460"/>
        <n v="32271844"/>
        <n v="175883639"/>
        <n v="224997093"/>
        <n v="112935797"/>
        <n v="554341323"/>
        <n v="169991393"/>
        <n v="266762121"/>
        <n v="128620638"/>
        <n v="2049059"/>
        <n v="193179707"/>
        <n v="311500000"/>
        <n v="268295994"/>
        <n v="207215819"/>
        <n v="193915269"/>
        <n v="80789928"/>
        <n v="895455078"/>
        <n v="495900000"/>
        <n v="805797258"/>
        <n v="282271394"/>
        <n v="438209262"/>
        <n v="454497695"/>
        <n v="506128390"/>
        <n v="513941241"/>
        <n v="440152029"/>
        <n v="435300000"/>
        <n v="946397826"/>
        <n v="339109802"/>
        <n v="111765333"/>
        <n v="420042270"/>
        <n v="745220146"/>
        <n v="388491616"/>
        <n v="445076475"/>
        <n v="390518532"/>
        <n v="473942950"/>
        <n v="545965784"/>
        <n v="1330495"/>
        <n v="538918837"/>
        <n v="646853595"/>
        <n v="1369544272"/>
        <n v="460455185"/>
        <n v="406025399"/>
        <n v="641498448"/>
        <n v="185299521"/>
        <n v="701444955"/>
        <n v="1937901401"/>
        <n v="186597000"/>
        <n v="741395911"/>
        <n v="24819497"/>
        <n v="195979696"/>
        <n v="207700000"/>
        <n v="288500000"/>
        <n v="237194665"/>
        <n v="1072000000"/>
      </sharedItems>
    </cacheField>
    <cacheField name="Receita obtida no mundo (U$)" numFmtId="0">
      <sharedItems containsBlank="1" containsMixedTypes="1" containsNumber="1" containsInteger="1" minValue="2852282" maxValue="2797800564" count="66">
        <m/>
        <s v="Worldwide"/>
        <n v="37962774"/>
        <n v="131183530"/>
        <n v="296339527"/>
        <n v="155010032"/>
        <n v="821708551"/>
        <n v="179179718"/>
        <n v="407711549"/>
        <n v="245360480"/>
        <n v="54700105"/>
        <n v="788976453"/>
        <n v="128905366"/>
        <n v="56681566"/>
        <n v="330579719"/>
        <n v="459359555"/>
        <n v="228738393"/>
        <n v="890871626"/>
        <n v="301913131"/>
        <n v="585174222"/>
        <n v="263427551"/>
        <n v="10100036"/>
        <n v="373062864"/>
        <n v="623933331"/>
        <n v="449326618"/>
        <n v="353624124"/>
        <n v="370569774"/>
        <n v="132563930"/>
        <n v="1518812988"/>
        <n v="757930663"/>
        <n v="1214811252"/>
        <n v="414828246"/>
        <n v="644571402"/>
        <n v="714264267"/>
        <n v="708982323"/>
        <n v="747862775"/>
        <n v="773328629"/>
        <n v="657827828"/>
        <n v="1405403694"/>
        <n v="519311965"/>
        <n v="167882881"/>
        <n v="783112979"/>
        <n v="1153304495"/>
        <n v="543934105"/>
        <n v="677718395"/>
        <n v="616795600"/>
        <n v="863756051"/>
        <n v="880166924"/>
        <n v="2852282"/>
        <n v="853977126"/>
        <n v="1346913161"/>
        <n v="2048359754"/>
        <n v="785046920"/>
        <n v="622674139"/>
        <n v="855013954"/>
        <n v="375540831"/>
        <n v="1128274794"/>
        <n v="2797800564"/>
        <n v="252442974"/>
        <n v="1131927996"/>
        <n v="48675066"/>
        <n v="379631351"/>
        <n v="432243292"/>
        <n v="502050366"/>
        <n v="402064899"/>
        <n v="1852418859"/>
      </sharedItems>
    </cacheField>
  </cacheFields>
  <extLst>
    <ext xmlns:x14="http://schemas.microsoft.com/office/spreadsheetml/2009/9/main" uri="{725AE2AE-9491-48be-B2B4-4EB974FC3084}">
      <x14:pivotCacheDefinition pivotCacheId="5134072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ê" refreshedDate="44647.546589120371" createdVersion="7" refreshedVersion="7" minRefreshableVersion="3" recordCount="66" xr:uid="{6972A556-7473-41AC-920F-C24DE85C910B}">
  <cacheSource type="worksheet">
    <worksheetSource ref="A1:H66" sheet="Metadados"/>
  </cacheSource>
  <cacheFields count="8">
    <cacheField name="Nome do filme" numFmtId="0">
      <sharedItems containsBlank="1" count="65">
        <m/>
        <s v="Title"/>
        <s v="Howard the Duck"/>
        <s v="Blade"/>
        <s v="X-Men"/>
        <s v="Blade II"/>
        <s v="Spider-Man"/>
        <s v="Daredevil"/>
        <s v="X2"/>
        <s v="Hulk"/>
        <s v="The Punisher"/>
        <s v="Spider-Man 2"/>
        <s v="Blade: Trinity"/>
        <s v="Elektra"/>
        <s v="Fantastic Four"/>
        <s v="X-Men: The Last Stand"/>
        <s v="Ghost Rider"/>
        <s v="Spider-Man 3"/>
        <s v="Fantastic Four: Rise of the Silver Surfer"/>
        <s v="Iron Man"/>
        <s v="The Incredible Hulk"/>
        <s v="Punisher: War Zone"/>
        <s v="X-Men Origins: Wolverine"/>
        <s v="Iron Man 2"/>
        <s v="Thor"/>
        <s v="X-Men: First Class"/>
        <s v="Captain America: The First Avenger"/>
        <s v="Ghost Rider: Spirit of Vengeance"/>
        <s v="The Avengers"/>
        <s v="The Amazing Spider-Man"/>
        <s v="Iron Man 3"/>
        <s v="The Wolverine"/>
        <s v="Thor: The Dark World"/>
        <s v="Captain America: The Winter Soldier"/>
        <s v="The Amazing Spider-Man 2"/>
        <s v="X-Men: Days of Future Past"/>
        <s v="Guardians of the Galaxy"/>
        <s v="Big Hero 6"/>
        <s v="Avengers: Age of Ultron"/>
        <s v="Ant-Man"/>
        <s v="Deadpool"/>
        <s v="Captain America: Civil War"/>
        <s v="X-Men: Apocalypse"/>
        <s v="Doctor Strange"/>
        <s v="Logan"/>
        <s v="Guardians of the Galaxy Vol. 2"/>
        <s v="Spider-Man: Homecoming"/>
        <s v="Inhumans"/>
        <s v="Thor: Ragnarok"/>
        <s v="Black Panther"/>
        <s v="Avengers: Infinity War"/>
        <s v="Deadpool 2"/>
        <s v="Ant-Man and the Wasp"/>
        <s v="Venom"/>
        <s v="Spider-Man: Into the Spider-Verse"/>
        <s v="Captain Marvel"/>
        <s v="Avengers: Endgame"/>
        <s v="Dark Phoenix"/>
        <s v="Spider-Man: Far From Home"/>
        <s v="The New Mutants"/>
        <s v="Black Widow"/>
        <s v="Shang-Chi and the Legend of the Ten Rings"/>
        <s v="Venom: Let There Be Carnage"/>
        <s v="Eternals"/>
        <s v="Spider-Man: No Way Home"/>
      </sharedItems>
    </cacheField>
    <cacheField name="Distribuidora que lança o filme" numFmtId="0">
      <sharedItems containsBlank="1"/>
    </cacheField>
    <cacheField name="A data de lançamento nos EUA" numFmtId="0">
      <sharedItems containsDate="1" containsBlank="1" containsMixedTypes="1" minDate="1986-08-01T00:00:00" maxDate="2021-12-18T00:00:00" count="66">
        <m/>
        <s v="ReleaseDateUS"/>
        <d v="1986-08-01T00:00:00"/>
        <d v="1998-08-21T00:00:00"/>
        <d v="2000-07-14T00:00:00"/>
        <d v="2002-03-22T00:00:00"/>
        <d v="2002-05-03T00:00:00"/>
        <d v="2003-02-14T00:00:00"/>
        <d v="2003-05-02T00:00:00"/>
        <d v="2003-06-20T00:00:00"/>
        <d v="2004-04-16T00:00:00"/>
        <d v="2004-06-30T00:00:00"/>
        <d v="2004-12-08T00:00:00"/>
        <d v="2005-01-14T00:00:00"/>
        <d v="2005-07-08T00:00:00"/>
        <d v="2006-05-26T00:00:00"/>
        <d v="2007-02-16T00:00:00"/>
        <d v="2007-05-04T00:00:00"/>
        <d v="2007-06-15T00:00:00"/>
        <d v="2008-05-02T00:00:00"/>
        <d v="2008-06-13T00:00:00"/>
        <d v="2008-12-05T00:00:00"/>
        <d v="2009-05-01T00:00:00"/>
        <d v="2010-05-07T00:00:00"/>
        <d v="2011-05-06T00:00:00"/>
        <d v="2011-06-03T00:00:00"/>
        <d v="2011-07-22T00:00:00"/>
        <d v="2012-02-17T00:00:00"/>
        <d v="2012-05-04T00:00:00"/>
        <d v="2012-07-03T00:00:00"/>
        <d v="2013-05-03T00:00:00"/>
        <d v="2013-07-26T00:00:00"/>
        <d v="2013-11-08T00:00:00"/>
        <d v="2014-04-04T00:00:00"/>
        <d v="2014-05-02T00:00:00"/>
        <d v="2014-05-23T00:00:00"/>
        <d v="2014-08-01T00:00:00"/>
        <d v="2014-11-07T00:00:00"/>
        <d v="2015-05-01T00:00:00"/>
        <d v="2015-07-17T00:00:00"/>
        <d v="2015-08-07T00:00:00"/>
        <d v="2016-02-12T00:00:00"/>
        <d v="2016-05-06T00:00:00"/>
        <d v="2016-05-27T00:00:00"/>
        <d v="2016-11-04T00:00:00"/>
        <d v="2017-03-03T00:00:00"/>
        <d v="2017-05-05T00:00:00"/>
        <d v="2017-07-07T00:00:00"/>
        <d v="2017-09-01T00:00:00"/>
        <d v="2017-11-03T00:00:00"/>
        <d v="2018-02-16T00:00:00"/>
        <d v="2018-04-27T00:00:00"/>
        <d v="2018-05-18T00:00:00"/>
        <d v="2018-07-06T00:00:00"/>
        <d v="2018-10-05T00:00:00"/>
        <d v="2018-12-14T00:00:00"/>
        <d v="2019-03-08T00:00:00"/>
        <d v="2019-04-26T00:00:00"/>
        <d v="2019-06-07T00:00:00"/>
        <d v="2019-07-02T00:00:00"/>
        <d v="2020-08-28T00:00:00"/>
        <d v="2021-07-09T00:00:00"/>
        <d v="2021-09-03T00:00:00"/>
        <d v="2021-10-01T00:00:00"/>
        <d v="2021-11-05T00:00:00"/>
        <d v="2021-12-17T00:00:00"/>
      </sharedItems>
    </cacheField>
    <cacheField name="Orçamento (MI U$)" numFmtId="0">
      <sharedItems containsBlank="1" containsMixedTypes="1" containsNumber="1" containsInteger="1" minValue="0" maxValue="356000000"/>
    </cacheField>
    <cacheField name="Receita arrecadada no fim de semana de abertura nos EUA (MI U$)" numFmtId="0">
      <sharedItems containsBlank="1" containsMixedTypes="1" containsNumber="1" containsInteger="1" minValue="1500000" maxValue="357115007"/>
    </cacheField>
    <cacheField name="Receita da América do Norte (MI U$)" numFmtId="0">
      <sharedItems containsBlank="1" containsMixedTypes="1" containsNumber="1" containsInteger="1" minValue="1521787" maxValue="858373000"/>
    </cacheField>
    <cacheField name="Receita obtida de outros territórios (MI U$)" numFmtId="0">
      <sharedItems containsBlank="1" containsMixedTypes="1" containsNumber="1" containsInteger="1" minValue="1330495" maxValue="1937901401"/>
    </cacheField>
    <cacheField name="Receita obtida no mundo (MI U$)" numFmtId="0">
      <sharedItems containsBlank="1" containsMixedTypes="1" containsNumber="1" containsInteger="1" minValue="2852282" maxValue="2797800564"/>
    </cacheField>
  </cacheFields>
  <extLst>
    <ext xmlns:x14="http://schemas.microsoft.com/office/spreadsheetml/2009/9/main" uri="{725AE2AE-9491-48be-B2B4-4EB974FC3084}">
      <x14:pivotCacheDefinition pivotCacheId="55158771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ê" refreshedDate="44915.820153819448" createdVersion="8" refreshedVersion="8" minRefreshableVersion="3" recordCount="64" xr:uid="{BCED6342-5544-439D-8FED-F2DEC70CABC1}">
  <cacheSource type="worksheet">
    <worksheetSource ref="A2:I66" sheet="Metadados"/>
  </cacheSource>
  <cacheFields count="11">
    <cacheField name="Nome do filme" numFmtId="0">
      <sharedItems count="63">
        <s v="Howard the Duck"/>
        <s v="Blade"/>
        <s v="X-Men"/>
        <s v="Blade II"/>
        <s v="Spider-Man"/>
        <s v="Daredevil"/>
        <s v="X2"/>
        <s v="Hulk"/>
        <s v="The Punisher"/>
        <s v="Spider-Man 2"/>
        <s v="Blade: Trinity"/>
        <s v="Elektra"/>
        <s v="Fantastic Four"/>
        <s v="X-Men: The Last Stand"/>
        <s v="Ghost Rider"/>
        <s v="Spider-Man 3"/>
        <s v="Fantastic Four: Rise of the Silver Surfer"/>
        <s v="Iron Man"/>
        <s v="The Incredible Hulk"/>
        <s v="Punisher: War Zone"/>
        <s v="X-Men Origins: Wolverine"/>
        <s v="Iron Man 2"/>
        <s v="Thor"/>
        <s v="X-Men: First Class"/>
        <s v="Captain America: The First Avenger"/>
        <s v="Ghost Rider: Spirit of Vengeance"/>
        <s v="The Avengers"/>
        <s v="The Amazing Spider-Man"/>
        <s v="Iron Man 3"/>
        <s v="The Wolverine"/>
        <s v="Thor: The Dark World"/>
        <s v="Captain America: The Winter Soldier"/>
        <s v="The Amazing Spider-Man 2"/>
        <s v="X-Men: Days of Future Past"/>
        <s v="Guardians of the Galaxy"/>
        <s v="Big Hero 6"/>
        <s v="Avengers: Age of Ultron"/>
        <s v="Ant-Man"/>
        <s v="Deadpool"/>
        <s v="Captain America: Civil War"/>
        <s v="X-Men: Apocalypse"/>
        <s v="Doctor Strange"/>
        <s v="Logan"/>
        <s v="Guardians of the Galaxy Vol. 2"/>
        <s v="Spider-Man: Homecoming"/>
        <s v="Inhumans"/>
        <s v="Thor: Ragnarok"/>
        <s v="Black Panther"/>
        <s v="Avengers: Infinity War"/>
        <s v="Deadpool 2"/>
        <s v="Ant-Man and the Wasp"/>
        <s v="Venom"/>
        <s v="Spider-Man: Into the Spider-Verse"/>
        <s v="Captain Marvel"/>
        <s v="Avengers: Endgame"/>
        <s v="Dark Phoenix"/>
        <s v="Spider-Man: Far From Home"/>
        <s v="The New Mutants"/>
        <s v="Black Widow"/>
        <s v="Shang-Chi and the Legend of the Ten Rings"/>
        <s v="Venom: Let There Be Carnage"/>
        <s v="Eternals"/>
        <s v="Spider-Man: No Way Home"/>
      </sharedItems>
    </cacheField>
    <cacheField name="Distribuidora que lança o filme" numFmtId="0">
      <sharedItems count="9">
        <s v="Universal Pictures"/>
        <s v="New Line Cinema"/>
        <s v="20th Century Fox"/>
        <s v="Sony Pictures"/>
        <s v="Lionsgate Films"/>
        <s v="Paramount Pictures"/>
        <s v="Walt Disney Studios Motion Pictures"/>
        <s v="IMAX Entertainment"/>
        <s v="20th Century Studios"/>
      </sharedItems>
    </cacheField>
    <cacheField name="A data de lançamento nos EUA" numFmtId="14">
      <sharedItems containsSemiMixedTypes="0" containsNonDate="0" containsDate="1" containsString="0" minDate="1986-08-01T00:00:00" maxDate="2021-12-18T00:00:00" count="64">
        <d v="1986-08-01T00:00:00"/>
        <d v="1998-08-21T00:00:00"/>
        <d v="2000-07-14T00:00:00"/>
        <d v="2002-03-22T00:00:00"/>
        <d v="2002-05-03T00:00:00"/>
        <d v="2003-02-14T00:00:00"/>
        <d v="2003-05-02T00:00:00"/>
        <d v="2003-06-20T00:00:00"/>
        <d v="2004-04-16T00:00:00"/>
        <d v="2004-06-30T00:00:00"/>
        <d v="2004-12-08T00:00:00"/>
        <d v="2005-01-14T00:00:00"/>
        <d v="2005-07-08T00:00:00"/>
        <d v="2006-05-26T00:00:00"/>
        <d v="2007-02-16T00:00:00"/>
        <d v="2007-05-04T00:00:00"/>
        <d v="2007-06-15T00:00:00"/>
        <d v="2008-05-02T00:00:00"/>
        <d v="2008-06-13T00:00:00"/>
        <d v="2008-12-05T00:00:00"/>
        <d v="2009-05-01T00:00:00"/>
        <d v="2010-05-07T00:00:00"/>
        <d v="2011-05-06T00:00:00"/>
        <d v="2011-06-03T00:00:00"/>
        <d v="2011-07-22T00:00:00"/>
        <d v="2012-02-17T00:00:00"/>
        <d v="2012-05-04T00:00:00"/>
        <d v="2012-07-03T00:00:00"/>
        <d v="2013-05-03T00:00:00"/>
        <d v="2013-07-26T00:00:00"/>
        <d v="2013-11-08T00:00:00"/>
        <d v="2014-04-04T00:00:00"/>
        <d v="2014-05-02T00:00:00"/>
        <d v="2014-05-23T00:00:00"/>
        <d v="2014-08-01T00:00:00"/>
        <d v="2014-11-07T00:00:00"/>
        <d v="2015-05-01T00:00:00"/>
        <d v="2015-07-17T00:00:00"/>
        <d v="2015-08-07T00:00:00"/>
        <d v="2016-02-12T00:00:00"/>
        <d v="2016-05-06T00:00:00"/>
        <d v="2016-05-27T00:00:00"/>
        <d v="2016-11-04T00:00:00"/>
        <d v="2017-03-03T00:00:00"/>
        <d v="2017-05-05T00:00:00"/>
        <d v="2017-07-07T00:00:00"/>
        <d v="2017-09-01T00:00:00"/>
        <d v="2017-11-03T00:00:00"/>
        <d v="2018-02-16T00:00:00"/>
        <d v="2018-04-27T00:00:00"/>
        <d v="2018-05-18T00:00:00"/>
        <d v="2018-07-06T00:00:00"/>
        <d v="2018-10-05T00:00:00"/>
        <d v="2018-12-14T00:00:00"/>
        <d v="2019-03-08T00:00:00"/>
        <d v="2019-04-26T00:00:00"/>
        <d v="2019-06-07T00:00:00"/>
        <d v="2019-07-02T00:00:00"/>
        <d v="2020-08-28T00:00:00"/>
        <d v="2021-07-09T00:00:00"/>
        <d v="2021-09-03T00:00:00"/>
        <d v="2021-10-01T00:00:00"/>
        <d v="2021-11-05T00:00:00"/>
        <d v="2021-12-17T00:00:00"/>
      </sharedItems>
      <fieldGroup par="10" base="2">
        <rangePr groupBy="months" startDate="1986-08-01T00:00:00" endDate="2021-12-18T00:00:00"/>
        <groupItems count="14">
          <s v="&lt;01/08/198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8/12/2021"/>
        </groupItems>
      </fieldGroup>
    </cacheField>
    <cacheField name="Orçamento (MI U$)" numFmtId="3">
      <sharedItems containsSemiMixedTypes="0" containsString="0" containsNumber="1" containsInteger="1" minValue="0" maxValue="356000000"/>
    </cacheField>
    <cacheField name="Receita arrecadada no fim de semana de abertura nos EUA (MI U$)" numFmtId="3">
      <sharedItems containsSemiMixedTypes="0" containsString="0" containsNumber="1" containsInteger="1" minValue="1500000" maxValue="357115007"/>
    </cacheField>
    <cacheField name="Receita da América do Norte (MI U$)" numFmtId="3">
      <sharedItems containsSemiMixedTypes="0" containsString="0" containsNumber="1" containsInteger="1" minValue="1521787" maxValue="858373000" count="64">
        <n v="16295774"/>
        <n v="70087718"/>
        <n v="157299717"/>
        <n v="82348319"/>
        <n v="403706375"/>
        <n v="102543518"/>
        <n v="214949694"/>
        <n v="132177234"/>
        <n v="33810189"/>
        <n v="373585825"/>
        <n v="52411906"/>
        <n v="24409722"/>
        <n v="154696080"/>
        <n v="234362462"/>
        <n v="115802596"/>
        <n v="336530303"/>
        <n v="131921738"/>
        <n v="318412101"/>
        <n v="134806913"/>
        <n v="8050977"/>
        <n v="179883157"/>
        <n v="312433331"/>
        <n v="181030624"/>
        <n v="146408305"/>
        <n v="176654505"/>
        <n v="51774002"/>
        <n v="623357910"/>
        <n v="262030663"/>
        <n v="409013994"/>
        <n v="132550960"/>
        <n v="206362140"/>
        <n v="259766572"/>
        <n v="202853933"/>
        <n v="233921534"/>
        <n v="333176600"/>
        <n v="222527828"/>
        <n v="459005868"/>
        <n v="180202163"/>
        <n v="56117548"/>
        <n v="363070709"/>
        <n v="408084349"/>
        <n v="155442489"/>
        <n v="232641920"/>
        <n v="226277068"/>
        <n v="389813101"/>
        <n v="334201140"/>
        <n v="1521787"/>
        <n v="315058289"/>
        <n v="700059566"/>
        <n v="678815482"/>
        <n v="324591735"/>
        <n v="216648740"/>
        <n v="213515506"/>
        <n v="190241310"/>
        <n v="426829839"/>
        <n v="858373000"/>
        <n v="65845974"/>
        <n v="390532085"/>
        <n v="23855569"/>
        <n v="183651665"/>
        <n v="224543292"/>
        <n v="213550366"/>
        <n v="164870234"/>
        <n v="780418859"/>
      </sharedItems>
    </cacheField>
    <cacheField name="Receita obtida de outros territórios (MI U$)" numFmtId="3">
      <sharedItems containsSemiMixedTypes="0" containsString="0" containsNumber="1" containsInteger="1" minValue="1330495" maxValue="1937901401" count="64">
        <n v="21667000"/>
        <n v="61095812"/>
        <n v="139039810"/>
        <n v="72661713"/>
        <n v="418002176"/>
        <n v="76636200"/>
        <n v="192761855"/>
        <n v="113183246"/>
        <n v="20889916"/>
        <n v="415390628"/>
        <n v="76493460"/>
        <n v="32271844"/>
        <n v="175883639"/>
        <n v="224997093"/>
        <n v="112935797"/>
        <n v="554341323"/>
        <n v="169991393"/>
        <n v="266762121"/>
        <n v="128620638"/>
        <n v="2049059"/>
        <n v="193179707"/>
        <n v="311500000"/>
        <n v="268295994"/>
        <n v="207215819"/>
        <n v="193915269"/>
        <n v="80789928"/>
        <n v="895455078"/>
        <n v="495900000"/>
        <n v="805797258"/>
        <n v="282271394"/>
        <n v="438209262"/>
        <n v="454497695"/>
        <n v="506128390"/>
        <n v="513941241"/>
        <n v="440152029"/>
        <n v="435300000"/>
        <n v="946397826"/>
        <n v="339109802"/>
        <n v="111765333"/>
        <n v="420042270"/>
        <n v="745220146"/>
        <n v="388491616"/>
        <n v="445076475"/>
        <n v="390518532"/>
        <n v="473942950"/>
        <n v="545965784"/>
        <n v="1330495"/>
        <n v="538918837"/>
        <n v="646853595"/>
        <n v="1369544272"/>
        <n v="460455185"/>
        <n v="406025399"/>
        <n v="641498448"/>
        <n v="185299521"/>
        <n v="701444955"/>
        <n v="1937901401"/>
        <n v="186597000"/>
        <n v="741395911"/>
        <n v="24819497"/>
        <n v="195979696"/>
        <n v="207700000"/>
        <n v="288500000"/>
        <n v="237194665"/>
        <n v="1072000000"/>
      </sharedItems>
    </cacheField>
    <cacheField name="Receita obtida no mundo (MI U$)" numFmtId="3">
      <sharedItems containsSemiMixedTypes="0" containsString="0" containsNumber="1" containsInteger="1" minValue="2852282" maxValue="2797800564" count="64">
        <n v="37962774"/>
        <n v="131183530"/>
        <n v="296339527"/>
        <n v="155010032"/>
        <n v="821708551"/>
        <n v="179179718"/>
        <n v="407711549"/>
        <n v="245360480"/>
        <n v="54700105"/>
        <n v="788976453"/>
        <n v="128905366"/>
        <n v="56681566"/>
        <n v="330579719"/>
        <n v="459359555"/>
        <n v="228738393"/>
        <n v="890871626"/>
        <n v="301913131"/>
        <n v="585174222"/>
        <n v="263427551"/>
        <n v="10100036"/>
        <n v="373062864"/>
        <n v="623933331"/>
        <n v="449326618"/>
        <n v="353624124"/>
        <n v="370569774"/>
        <n v="132563930"/>
        <n v="1518812988"/>
        <n v="757930663"/>
        <n v="1214811252"/>
        <n v="414828246"/>
        <n v="644571402"/>
        <n v="714264267"/>
        <n v="708982323"/>
        <n v="747862775"/>
        <n v="773328629"/>
        <n v="657827828"/>
        <n v="1405403694"/>
        <n v="519311965"/>
        <n v="167882881"/>
        <n v="783112979"/>
        <n v="1153304495"/>
        <n v="543934105"/>
        <n v="677718395"/>
        <n v="616795600"/>
        <n v="863756051"/>
        <n v="880166924"/>
        <n v="2852282"/>
        <n v="853977126"/>
        <n v="1346913161"/>
        <n v="2048359754"/>
        <n v="785046920"/>
        <n v="622674139"/>
        <n v="855013954"/>
        <n v="375540831"/>
        <n v="1128274794"/>
        <n v="2797800564"/>
        <n v="252442974"/>
        <n v="1131927996"/>
        <n v="48675066"/>
        <n v="379631351"/>
        <n v="432243292"/>
        <n v="502050366"/>
        <n v="402064899"/>
        <n v="1852418859"/>
      </sharedItems>
    </cacheField>
    <cacheField name="Lucro no Mundo (MI U$)" numFmtId="3">
      <sharedItems containsSemiMixedTypes="0" containsString="0" containsNumber="1" containsInteger="1" minValue="-24899964" maxValue="2441800564" count="64">
        <n v="962774"/>
        <n v="86183530"/>
        <n v="221339527"/>
        <n v="101010032"/>
        <n v="682708551"/>
        <n v="101179718"/>
        <n v="297711549"/>
        <n v="108360480"/>
        <n v="21700105"/>
        <n v="588976453"/>
        <n v="63905366"/>
        <n v="13681566"/>
        <n v="230579719"/>
        <n v="249359555"/>
        <n v="118738393"/>
        <n v="632871626"/>
        <n v="171913131"/>
        <n v="445174222"/>
        <n v="113427551"/>
        <n v="-24899964"/>
        <n v="223062864"/>
        <n v="423933331"/>
        <n v="299326618"/>
        <n v="193624124"/>
        <n v="230569774"/>
        <n v="75563930"/>
        <n v="1298812988"/>
        <n v="527930663"/>
        <n v="1014811252"/>
        <n v="294828246"/>
        <n v="474571402"/>
        <n v="544264267"/>
        <n v="453982323"/>
        <n v="547862775"/>
        <n v="603328629"/>
        <n v="492827828"/>
        <n v="1155403694"/>
        <n v="389311965"/>
        <n v="47882881"/>
        <n v="725112979"/>
        <n v="903304495"/>
        <n v="365934105"/>
        <n v="512718395"/>
        <n v="519795600"/>
        <n v="663756051"/>
        <n v="705166924"/>
        <n v="2852282"/>
        <n v="673977126"/>
        <n v="1146913161"/>
        <n v="1732359754"/>
        <n v="675046920"/>
        <n v="460674139"/>
        <n v="755013954"/>
        <n v="285540831"/>
        <n v="976274794"/>
        <n v="2441800564"/>
        <n v="52442974"/>
        <n v="971927996"/>
        <n v="-18324934"/>
        <n v="179631351"/>
        <n v="282243292"/>
        <n v="392050366"/>
        <n v="202064899"/>
        <n v="1652418859"/>
      </sharedItems>
    </cacheField>
    <cacheField name="Trimestres" numFmtId="0" databaseField="0">
      <fieldGroup base="2">
        <rangePr groupBy="quarters" startDate="1986-08-01T00:00:00" endDate="2021-12-18T00:00:00"/>
        <groupItems count="6">
          <s v="&lt;01/08/1986"/>
          <s v="Trim1"/>
          <s v="Trim2"/>
          <s v="Trim3"/>
          <s v="Trim4"/>
          <s v="&gt;18/12/2021"/>
        </groupItems>
      </fieldGroup>
    </cacheField>
    <cacheField name="Anos" numFmtId="0" databaseField="0">
      <fieldGroup base="2">
        <rangePr groupBy="years" startDate="1986-08-01T00:00:00" endDate="2021-12-18T00:00:00"/>
        <groupItems count="38">
          <s v="&lt;01/08/1986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8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ê" refreshedDate="44924.356457986112" createdVersion="8" refreshedVersion="8" minRefreshableVersion="3" recordCount="64" xr:uid="{2DA23E17-CA0D-4863-AE82-8F96A23538C3}">
  <cacheSource type="worksheet">
    <worksheetSource ref="B2:I66" sheet="Metadados"/>
  </cacheSource>
  <cacheFields count="8">
    <cacheField name="Distribuidora que lança o filme" numFmtId="0">
      <sharedItems count="9">
        <s v="Universal Pictures"/>
        <s v="New Line Cinema"/>
        <s v="20th Century Fox"/>
        <s v="Sony Pictures"/>
        <s v="Lionsgate Films"/>
        <s v="Paramount Pictures"/>
        <s v="Walt Disney Studios Motion Pictures"/>
        <s v="IMAX Entertainment"/>
        <s v="20th Century Studios"/>
      </sharedItems>
    </cacheField>
    <cacheField name="A data de lançamento nos EUA" numFmtId="14">
      <sharedItems containsSemiMixedTypes="0" containsNonDate="0" containsDate="1" containsString="0" minDate="1986-08-01T00:00:00" maxDate="2021-12-18T00:00:00"/>
    </cacheField>
    <cacheField name="Orçamento (MI U$)" numFmtId="3">
      <sharedItems containsSemiMixedTypes="0" containsString="0" containsNumber="1" containsInteger="1" minValue="0" maxValue="356000000"/>
    </cacheField>
    <cacheField name="Receita arrecadada no fim de semana de abertura nos EUA (MI U$)" numFmtId="3">
      <sharedItems containsSemiMixedTypes="0" containsString="0" containsNumber="1" containsInteger="1" minValue="1500000" maxValue="357115007"/>
    </cacheField>
    <cacheField name="Receita da América do Norte (MI U$)" numFmtId="3">
      <sharedItems containsSemiMixedTypes="0" containsString="0" containsNumber="1" containsInteger="1" minValue="1521787" maxValue="858373000"/>
    </cacheField>
    <cacheField name="Receita obtida de outros territórios (MI U$)" numFmtId="3">
      <sharedItems containsSemiMixedTypes="0" containsString="0" containsNumber="1" containsInteger="1" minValue="1330495" maxValue="1937901401"/>
    </cacheField>
    <cacheField name="Receita obtida no mundo (MI U$)" numFmtId="3">
      <sharedItems containsSemiMixedTypes="0" containsString="0" containsNumber="1" containsInteger="1" minValue="2852282" maxValue="2797800564"/>
    </cacheField>
    <cacheField name="Lucro no Mundo (MI U$)" numFmtId="3">
      <sharedItems containsSemiMixedTypes="0" containsString="0" containsNumber="1" containsInteger="1" minValue="-24899964" maxValue="24418005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x v="0"/>
    <m/>
    <m/>
    <x v="0"/>
    <x v="0"/>
  </r>
  <r>
    <x v="1"/>
    <x v="1"/>
    <x v="1"/>
    <x v="1"/>
    <s v="OpeningWeekendNorthAmerica"/>
    <s v="NorthAmerica"/>
    <x v="1"/>
    <x v="1"/>
  </r>
  <r>
    <x v="2"/>
    <x v="2"/>
    <x v="2"/>
    <x v="2"/>
    <n v="5070136"/>
    <n v="16295774"/>
    <x v="2"/>
    <x v="2"/>
  </r>
  <r>
    <x v="3"/>
    <x v="3"/>
    <x v="3"/>
    <x v="3"/>
    <n v="17073856"/>
    <n v="70087718"/>
    <x v="3"/>
    <x v="3"/>
  </r>
  <r>
    <x v="4"/>
    <x v="4"/>
    <x v="4"/>
    <x v="4"/>
    <n v="54471475"/>
    <n v="157299717"/>
    <x v="4"/>
    <x v="4"/>
  </r>
  <r>
    <x v="5"/>
    <x v="3"/>
    <x v="5"/>
    <x v="5"/>
    <n v="32528016"/>
    <n v="82348319"/>
    <x v="5"/>
    <x v="5"/>
  </r>
  <r>
    <x v="6"/>
    <x v="5"/>
    <x v="6"/>
    <x v="6"/>
    <n v="114844116"/>
    <n v="403706375"/>
    <x v="6"/>
    <x v="6"/>
  </r>
  <r>
    <x v="7"/>
    <x v="4"/>
    <x v="7"/>
    <x v="7"/>
    <n v="40310419"/>
    <n v="102543518"/>
    <x v="7"/>
    <x v="7"/>
  </r>
  <r>
    <x v="8"/>
    <x v="4"/>
    <x v="8"/>
    <x v="8"/>
    <n v="85558731"/>
    <n v="214949694"/>
    <x v="8"/>
    <x v="8"/>
  </r>
  <r>
    <x v="9"/>
    <x v="2"/>
    <x v="9"/>
    <x v="9"/>
    <n v="62128420"/>
    <n v="132177234"/>
    <x v="9"/>
    <x v="9"/>
  </r>
  <r>
    <x v="10"/>
    <x v="6"/>
    <x v="10"/>
    <x v="10"/>
    <n v="13834527"/>
    <n v="33810189"/>
    <x v="10"/>
    <x v="10"/>
  </r>
  <r>
    <x v="11"/>
    <x v="5"/>
    <x v="11"/>
    <x v="11"/>
    <n v="88156227"/>
    <n v="373585825"/>
    <x v="11"/>
    <x v="11"/>
  </r>
  <r>
    <x v="12"/>
    <x v="3"/>
    <x v="12"/>
    <x v="12"/>
    <n v="16061271"/>
    <n v="52411906"/>
    <x v="12"/>
    <x v="12"/>
  </r>
  <r>
    <x v="13"/>
    <x v="4"/>
    <x v="13"/>
    <x v="13"/>
    <n v="12804793"/>
    <n v="24409722"/>
    <x v="13"/>
    <x v="13"/>
  </r>
  <r>
    <x v="14"/>
    <x v="4"/>
    <x v="14"/>
    <x v="14"/>
    <n v="56061504"/>
    <n v="154696080"/>
    <x v="14"/>
    <x v="14"/>
  </r>
  <r>
    <x v="15"/>
    <x v="4"/>
    <x v="15"/>
    <x v="15"/>
    <n v="102750665"/>
    <n v="234362462"/>
    <x v="15"/>
    <x v="15"/>
  </r>
  <r>
    <x v="16"/>
    <x v="5"/>
    <x v="16"/>
    <x v="8"/>
    <n v="45388836"/>
    <n v="115802596"/>
    <x v="16"/>
    <x v="16"/>
  </r>
  <r>
    <x v="17"/>
    <x v="5"/>
    <x v="17"/>
    <x v="16"/>
    <n v="151116516"/>
    <n v="336530303"/>
    <x v="17"/>
    <x v="17"/>
  </r>
  <r>
    <x v="18"/>
    <x v="4"/>
    <x v="18"/>
    <x v="17"/>
    <n v="58051684"/>
    <n v="131921738"/>
    <x v="18"/>
    <x v="18"/>
  </r>
  <r>
    <x v="19"/>
    <x v="7"/>
    <x v="19"/>
    <x v="18"/>
    <n v="98618668"/>
    <n v="318412101"/>
    <x v="19"/>
    <x v="19"/>
  </r>
  <r>
    <x v="20"/>
    <x v="2"/>
    <x v="20"/>
    <x v="19"/>
    <n v="55414050"/>
    <n v="134806913"/>
    <x v="20"/>
    <x v="20"/>
  </r>
  <r>
    <x v="21"/>
    <x v="6"/>
    <x v="21"/>
    <x v="20"/>
    <n v="4271451"/>
    <n v="8050977"/>
    <x v="21"/>
    <x v="21"/>
  </r>
  <r>
    <x v="22"/>
    <x v="4"/>
    <x v="22"/>
    <x v="19"/>
    <n v="85058003"/>
    <n v="179883157"/>
    <x v="22"/>
    <x v="22"/>
  </r>
  <r>
    <x v="23"/>
    <x v="7"/>
    <x v="23"/>
    <x v="11"/>
    <n v="128122480"/>
    <n v="312433331"/>
    <x v="23"/>
    <x v="23"/>
  </r>
  <r>
    <x v="24"/>
    <x v="7"/>
    <x v="24"/>
    <x v="19"/>
    <n v="65723338"/>
    <n v="181030624"/>
    <x v="24"/>
    <x v="24"/>
  </r>
  <r>
    <x v="25"/>
    <x v="4"/>
    <x v="25"/>
    <x v="21"/>
    <n v="55101604"/>
    <n v="146408305"/>
    <x v="25"/>
    <x v="25"/>
  </r>
  <r>
    <x v="26"/>
    <x v="7"/>
    <x v="26"/>
    <x v="18"/>
    <n v="65058524"/>
    <n v="176654505"/>
    <x v="26"/>
    <x v="26"/>
  </r>
  <r>
    <x v="27"/>
    <x v="5"/>
    <x v="27"/>
    <x v="22"/>
    <n v="22115334"/>
    <n v="51774002"/>
    <x v="27"/>
    <x v="27"/>
  </r>
  <r>
    <x v="28"/>
    <x v="8"/>
    <x v="28"/>
    <x v="23"/>
    <n v="207438708"/>
    <n v="623357910"/>
    <x v="28"/>
    <x v="28"/>
  </r>
  <r>
    <x v="29"/>
    <x v="5"/>
    <x v="29"/>
    <x v="24"/>
    <n v="62004688"/>
    <n v="262030663"/>
    <x v="29"/>
    <x v="29"/>
  </r>
  <r>
    <x v="30"/>
    <x v="8"/>
    <x v="30"/>
    <x v="11"/>
    <n v="174144585"/>
    <n v="409013994"/>
    <x v="30"/>
    <x v="30"/>
  </r>
  <r>
    <x v="31"/>
    <x v="4"/>
    <x v="31"/>
    <x v="25"/>
    <n v="53113752"/>
    <n v="132550960"/>
    <x v="31"/>
    <x v="31"/>
  </r>
  <r>
    <x v="32"/>
    <x v="8"/>
    <x v="32"/>
    <x v="26"/>
    <n v="85737841"/>
    <n v="206362140"/>
    <x v="32"/>
    <x v="32"/>
  </r>
  <r>
    <x v="33"/>
    <x v="8"/>
    <x v="33"/>
    <x v="26"/>
    <n v="95023721"/>
    <n v="259766572"/>
    <x v="33"/>
    <x v="33"/>
  </r>
  <r>
    <x v="34"/>
    <x v="5"/>
    <x v="34"/>
    <x v="27"/>
    <n v="91608337"/>
    <n v="202853933"/>
    <x v="34"/>
    <x v="34"/>
  </r>
  <r>
    <x v="35"/>
    <x v="4"/>
    <x v="35"/>
    <x v="11"/>
    <n v="90823660"/>
    <n v="233921534"/>
    <x v="35"/>
    <x v="35"/>
  </r>
  <r>
    <x v="36"/>
    <x v="8"/>
    <x v="36"/>
    <x v="26"/>
    <n v="94320883"/>
    <n v="333176600"/>
    <x v="36"/>
    <x v="36"/>
  </r>
  <r>
    <x v="37"/>
    <x v="8"/>
    <x v="37"/>
    <x v="28"/>
    <n v="56215889"/>
    <n v="222527828"/>
    <x v="37"/>
    <x v="37"/>
  </r>
  <r>
    <x v="38"/>
    <x v="8"/>
    <x v="38"/>
    <x v="29"/>
    <n v="191271109"/>
    <n v="459005868"/>
    <x v="38"/>
    <x v="38"/>
  </r>
  <r>
    <x v="39"/>
    <x v="8"/>
    <x v="39"/>
    <x v="17"/>
    <n v="57225526"/>
    <n v="180202163"/>
    <x v="39"/>
    <x v="39"/>
  </r>
  <r>
    <x v="14"/>
    <x v="4"/>
    <x v="40"/>
    <x v="25"/>
    <n v="25685737"/>
    <n v="56117548"/>
    <x v="40"/>
    <x v="40"/>
  </r>
  <r>
    <x v="40"/>
    <x v="4"/>
    <x v="41"/>
    <x v="30"/>
    <n v="132434600"/>
    <n v="363070709"/>
    <x v="41"/>
    <x v="41"/>
  </r>
  <r>
    <x v="41"/>
    <x v="8"/>
    <x v="42"/>
    <x v="29"/>
    <n v="179139142"/>
    <n v="408084349"/>
    <x v="42"/>
    <x v="42"/>
  </r>
  <r>
    <x v="42"/>
    <x v="4"/>
    <x v="43"/>
    <x v="31"/>
    <n v="65769562"/>
    <n v="155442489"/>
    <x v="43"/>
    <x v="43"/>
  </r>
  <r>
    <x v="43"/>
    <x v="8"/>
    <x v="44"/>
    <x v="28"/>
    <n v="85058311"/>
    <n v="232641920"/>
    <x v="44"/>
    <x v="44"/>
  </r>
  <r>
    <x v="44"/>
    <x v="4"/>
    <x v="45"/>
    <x v="32"/>
    <n v="88411916"/>
    <n v="226277068"/>
    <x v="45"/>
    <x v="45"/>
  </r>
  <r>
    <x v="45"/>
    <x v="8"/>
    <x v="46"/>
    <x v="11"/>
    <n v="146510104"/>
    <n v="389813101"/>
    <x v="46"/>
    <x v="46"/>
  </r>
  <r>
    <x v="46"/>
    <x v="5"/>
    <x v="47"/>
    <x v="33"/>
    <n v="117027503"/>
    <n v="334201140"/>
    <x v="47"/>
    <x v="47"/>
  </r>
  <r>
    <x v="47"/>
    <x v="9"/>
    <x v="48"/>
    <x v="34"/>
    <n v="1500000"/>
    <n v="1521787"/>
    <x v="48"/>
    <x v="48"/>
  </r>
  <r>
    <x v="48"/>
    <x v="8"/>
    <x v="49"/>
    <x v="35"/>
    <n v="122744989"/>
    <n v="315058289"/>
    <x v="49"/>
    <x v="49"/>
  </r>
  <r>
    <x v="49"/>
    <x v="8"/>
    <x v="50"/>
    <x v="11"/>
    <n v="202003951"/>
    <n v="700059566"/>
    <x v="50"/>
    <x v="50"/>
  </r>
  <r>
    <x v="50"/>
    <x v="8"/>
    <x v="51"/>
    <x v="36"/>
    <n v="257698183"/>
    <n v="678815482"/>
    <x v="51"/>
    <x v="51"/>
  </r>
  <r>
    <x v="51"/>
    <x v="4"/>
    <x v="52"/>
    <x v="8"/>
    <n v="125507153"/>
    <n v="324591735"/>
    <x v="52"/>
    <x v="52"/>
  </r>
  <r>
    <x v="52"/>
    <x v="8"/>
    <x v="53"/>
    <x v="37"/>
    <n v="75812205"/>
    <n v="216648740"/>
    <x v="53"/>
    <x v="53"/>
  </r>
  <r>
    <x v="53"/>
    <x v="5"/>
    <x v="54"/>
    <x v="14"/>
    <n v="80255756"/>
    <n v="213515506"/>
    <x v="54"/>
    <x v="54"/>
  </r>
  <r>
    <x v="54"/>
    <x v="5"/>
    <x v="55"/>
    <x v="38"/>
    <n v="35363376"/>
    <n v="190241310"/>
    <x v="55"/>
    <x v="55"/>
  </r>
  <r>
    <x v="55"/>
    <x v="8"/>
    <x v="56"/>
    <x v="39"/>
    <n v="153433423"/>
    <n v="426829839"/>
    <x v="56"/>
    <x v="56"/>
  </r>
  <r>
    <x v="56"/>
    <x v="8"/>
    <x v="57"/>
    <x v="40"/>
    <n v="357115007"/>
    <n v="858373000"/>
    <x v="57"/>
    <x v="57"/>
  </r>
  <r>
    <x v="57"/>
    <x v="4"/>
    <x v="58"/>
    <x v="11"/>
    <n v="32828348"/>
    <n v="65845974"/>
    <x v="58"/>
    <x v="58"/>
  </r>
  <r>
    <x v="58"/>
    <x v="5"/>
    <x v="59"/>
    <x v="21"/>
    <n v="92579212"/>
    <n v="390532085"/>
    <x v="59"/>
    <x v="59"/>
  </r>
  <r>
    <x v="59"/>
    <x v="10"/>
    <x v="60"/>
    <x v="41"/>
    <n v="7037017"/>
    <n v="23855569"/>
    <x v="60"/>
    <x v="60"/>
  </r>
  <r>
    <x v="60"/>
    <x v="8"/>
    <x v="61"/>
    <x v="11"/>
    <n v="80366312"/>
    <n v="183651665"/>
    <x v="61"/>
    <x v="61"/>
  </r>
  <r>
    <x v="61"/>
    <x v="8"/>
    <x v="62"/>
    <x v="19"/>
    <n v="75388688"/>
    <n v="224543292"/>
    <x v="62"/>
    <x v="62"/>
  </r>
  <r>
    <x v="62"/>
    <x v="5"/>
    <x v="63"/>
    <x v="8"/>
    <n v="90033210"/>
    <n v="213550366"/>
    <x v="63"/>
    <x v="63"/>
  </r>
  <r>
    <x v="63"/>
    <x v="8"/>
    <x v="64"/>
    <x v="11"/>
    <n v="85021497"/>
    <n v="164870234"/>
    <x v="64"/>
    <x v="64"/>
  </r>
  <r>
    <x v="64"/>
    <x v="5"/>
    <x v="65"/>
    <x v="11"/>
    <n v="260138569"/>
    <n v="780418859"/>
    <x v="65"/>
    <x v="65"/>
  </r>
  <r>
    <x v="0"/>
    <x v="0"/>
    <x v="0"/>
    <x v="0"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m/>
    <x v="0"/>
    <m/>
    <m/>
    <m/>
    <m/>
    <m/>
  </r>
  <r>
    <x v="1"/>
    <s v="Distributor"/>
    <x v="1"/>
    <s v="Budget"/>
    <s v="OpeningWeekendNorthAmerica"/>
    <s v="NorthAmerica"/>
    <s v="OtherTerritories"/>
    <s v="Worldwide"/>
  </r>
  <r>
    <x v="2"/>
    <s v="Universal Pictures"/>
    <x v="2"/>
    <n v="37000000"/>
    <n v="5070136"/>
    <n v="16295774"/>
    <n v="21667000"/>
    <n v="37962774"/>
  </r>
  <r>
    <x v="3"/>
    <s v="New Line Cinema"/>
    <x v="3"/>
    <n v="45000000"/>
    <n v="17073856"/>
    <n v="70087718"/>
    <n v="61095812"/>
    <n v="131183530"/>
  </r>
  <r>
    <x v="4"/>
    <s v="20th Century Fox"/>
    <x v="4"/>
    <n v="75000000"/>
    <n v="54471475"/>
    <n v="157299717"/>
    <n v="139039810"/>
    <n v="296339527"/>
  </r>
  <r>
    <x v="5"/>
    <s v="New Line Cinema"/>
    <x v="5"/>
    <n v="54000000"/>
    <n v="32528016"/>
    <n v="82348319"/>
    <n v="72661713"/>
    <n v="155010032"/>
  </r>
  <r>
    <x v="6"/>
    <s v="Sony Pictures"/>
    <x v="6"/>
    <n v="139000000"/>
    <n v="114844116"/>
    <n v="403706375"/>
    <n v="418002176"/>
    <n v="821708551"/>
  </r>
  <r>
    <x v="7"/>
    <s v="20th Century Fox"/>
    <x v="7"/>
    <n v="78000000"/>
    <n v="40310419"/>
    <n v="102543518"/>
    <n v="76636200"/>
    <n v="179179718"/>
  </r>
  <r>
    <x v="8"/>
    <s v="20th Century Fox"/>
    <x v="8"/>
    <n v="110000000"/>
    <n v="85558731"/>
    <n v="214949694"/>
    <n v="192761855"/>
    <n v="407711549"/>
  </r>
  <r>
    <x v="9"/>
    <s v="Universal Pictures"/>
    <x v="9"/>
    <n v="137000000"/>
    <n v="62128420"/>
    <n v="132177234"/>
    <n v="113183246"/>
    <n v="245360480"/>
  </r>
  <r>
    <x v="10"/>
    <s v="Lionsgate Films"/>
    <x v="10"/>
    <n v="33000000"/>
    <n v="13834527"/>
    <n v="33810189"/>
    <n v="20889916"/>
    <n v="54700105"/>
  </r>
  <r>
    <x v="11"/>
    <s v="Sony Pictures"/>
    <x v="11"/>
    <n v="200000000"/>
    <n v="88156227"/>
    <n v="373585825"/>
    <n v="415390628"/>
    <n v="788976453"/>
  </r>
  <r>
    <x v="12"/>
    <s v="New Line Cinema"/>
    <x v="12"/>
    <n v="65000000"/>
    <n v="16061271"/>
    <n v="52411906"/>
    <n v="76493460"/>
    <n v="128905366"/>
  </r>
  <r>
    <x v="13"/>
    <s v="20th Century Fox"/>
    <x v="13"/>
    <n v="43000000"/>
    <n v="12804793"/>
    <n v="24409722"/>
    <n v="32271844"/>
    <n v="56681566"/>
  </r>
  <r>
    <x v="14"/>
    <s v="20th Century Fox"/>
    <x v="14"/>
    <n v="100000000"/>
    <n v="56061504"/>
    <n v="154696080"/>
    <n v="175883639"/>
    <n v="330579719"/>
  </r>
  <r>
    <x v="15"/>
    <s v="20th Century Fox"/>
    <x v="15"/>
    <n v="210000000"/>
    <n v="102750665"/>
    <n v="234362462"/>
    <n v="224997093"/>
    <n v="459359555"/>
  </r>
  <r>
    <x v="16"/>
    <s v="Sony Pictures"/>
    <x v="16"/>
    <n v="110000000"/>
    <n v="45388836"/>
    <n v="115802596"/>
    <n v="112935797"/>
    <n v="228738393"/>
  </r>
  <r>
    <x v="17"/>
    <s v="Sony Pictures"/>
    <x v="17"/>
    <n v="258000000"/>
    <n v="151116516"/>
    <n v="336530303"/>
    <n v="554341323"/>
    <n v="890871626"/>
  </r>
  <r>
    <x v="18"/>
    <s v="20th Century Fox"/>
    <x v="18"/>
    <n v="130000000"/>
    <n v="58051684"/>
    <n v="131921738"/>
    <n v="169991393"/>
    <n v="301913131"/>
  </r>
  <r>
    <x v="19"/>
    <s v="Paramount Pictures"/>
    <x v="19"/>
    <n v="140000000"/>
    <n v="98618668"/>
    <n v="318412101"/>
    <n v="266762121"/>
    <n v="585174222"/>
  </r>
  <r>
    <x v="20"/>
    <s v="Universal Pictures"/>
    <x v="20"/>
    <n v="150000000"/>
    <n v="55414050"/>
    <n v="134806913"/>
    <n v="128620638"/>
    <n v="263427551"/>
  </r>
  <r>
    <x v="21"/>
    <s v="Lionsgate Films"/>
    <x v="21"/>
    <n v="35000000"/>
    <n v="4271451"/>
    <n v="8050977"/>
    <n v="2049059"/>
    <n v="10100036"/>
  </r>
  <r>
    <x v="22"/>
    <s v="20th Century Fox"/>
    <x v="22"/>
    <n v="150000000"/>
    <n v="85058003"/>
    <n v="179883157"/>
    <n v="193179707"/>
    <n v="373062864"/>
  </r>
  <r>
    <x v="23"/>
    <s v="Paramount Pictures"/>
    <x v="23"/>
    <n v="200000000"/>
    <n v="128122480"/>
    <n v="312433331"/>
    <n v="311500000"/>
    <n v="623933331"/>
  </r>
  <r>
    <x v="24"/>
    <s v="Paramount Pictures"/>
    <x v="24"/>
    <n v="150000000"/>
    <n v="65723338"/>
    <n v="181030624"/>
    <n v="268295994"/>
    <n v="449326618"/>
  </r>
  <r>
    <x v="25"/>
    <s v="20th Century Fox"/>
    <x v="25"/>
    <n v="160000000"/>
    <n v="55101604"/>
    <n v="146408305"/>
    <n v="207215819"/>
    <n v="353624124"/>
  </r>
  <r>
    <x v="26"/>
    <s v="Paramount Pictures"/>
    <x v="26"/>
    <n v="140000000"/>
    <n v="65058524"/>
    <n v="176654505"/>
    <n v="193915269"/>
    <n v="370569774"/>
  </r>
  <r>
    <x v="27"/>
    <s v="Sony Pictures"/>
    <x v="27"/>
    <n v="57000000"/>
    <n v="22115334"/>
    <n v="51774002"/>
    <n v="80789928"/>
    <n v="132563930"/>
  </r>
  <r>
    <x v="28"/>
    <s v="Walt Disney Studios Motion Pictures"/>
    <x v="28"/>
    <n v="220000000"/>
    <n v="207438708"/>
    <n v="623357910"/>
    <n v="895455078"/>
    <n v="1518812988"/>
  </r>
  <r>
    <x v="29"/>
    <s v="Sony Pictures"/>
    <x v="29"/>
    <n v="230000000"/>
    <n v="62004688"/>
    <n v="262030663"/>
    <n v="495900000"/>
    <n v="757930663"/>
  </r>
  <r>
    <x v="30"/>
    <s v="Walt Disney Studios Motion Pictures"/>
    <x v="30"/>
    <n v="200000000"/>
    <n v="174144585"/>
    <n v="409013994"/>
    <n v="805797258"/>
    <n v="1214811252"/>
  </r>
  <r>
    <x v="31"/>
    <s v="20th Century Fox"/>
    <x v="31"/>
    <n v="120000000"/>
    <n v="53113752"/>
    <n v="132550960"/>
    <n v="282271394"/>
    <n v="414828246"/>
  </r>
  <r>
    <x v="32"/>
    <s v="Walt Disney Studios Motion Pictures"/>
    <x v="32"/>
    <n v="170000000"/>
    <n v="85737841"/>
    <n v="206362140"/>
    <n v="438209262"/>
    <n v="644571402"/>
  </r>
  <r>
    <x v="33"/>
    <s v="Walt Disney Studios Motion Pictures"/>
    <x v="33"/>
    <n v="170000000"/>
    <n v="95023721"/>
    <n v="259766572"/>
    <n v="454497695"/>
    <n v="714264267"/>
  </r>
  <r>
    <x v="34"/>
    <s v="Sony Pictures"/>
    <x v="34"/>
    <n v="255000000"/>
    <n v="91608337"/>
    <n v="202853933"/>
    <n v="506128390"/>
    <n v="708982323"/>
  </r>
  <r>
    <x v="35"/>
    <s v="20th Century Fox"/>
    <x v="35"/>
    <n v="200000000"/>
    <n v="90823660"/>
    <n v="233921534"/>
    <n v="513941241"/>
    <n v="747862775"/>
  </r>
  <r>
    <x v="36"/>
    <s v="Walt Disney Studios Motion Pictures"/>
    <x v="36"/>
    <n v="170000000"/>
    <n v="94320883"/>
    <n v="333176600"/>
    <n v="440152029"/>
    <n v="773328629"/>
  </r>
  <r>
    <x v="37"/>
    <s v="Walt Disney Studios Motion Pictures"/>
    <x v="37"/>
    <n v="165000000"/>
    <n v="56215889"/>
    <n v="222527828"/>
    <n v="435300000"/>
    <n v="657827828"/>
  </r>
  <r>
    <x v="38"/>
    <s v="Walt Disney Studios Motion Pictures"/>
    <x v="38"/>
    <n v="250000000"/>
    <n v="191271109"/>
    <n v="459005868"/>
    <n v="946397826"/>
    <n v="1405403694"/>
  </r>
  <r>
    <x v="39"/>
    <s v="Walt Disney Studios Motion Pictures"/>
    <x v="39"/>
    <n v="130000000"/>
    <n v="57225526"/>
    <n v="180202163"/>
    <n v="339109802"/>
    <n v="519311965"/>
  </r>
  <r>
    <x v="14"/>
    <s v="20th Century Fox"/>
    <x v="40"/>
    <n v="120000000"/>
    <n v="25685737"/>
    <n v="56117548"/>
    <n v="111765333"/>
    <n v="167882881"/>
  </r>
  <r>
    <x v="40"/>
    <s v="20th Century Fox"/>
    <x v="41"/>
    <n v="58000000"/>
    <n v="132434600"/>
    <n v="363070709"/>
    <n v="420042270"/>
    <n v="783112979"/>
  </r>
  <r>
    <x v="41"/>
    <s v="Walt Disney Studios Motion Pictures"/>
    <x v="42"/>
    <n v="250000000"/>
    <n v="179139142"/>
    <n v="408084349"/>
    <n v="745220146"/>
    <n v="1153304495"/>
  </r>
  <r>
    <x v="42"/>
    <s v="20th Century Fox"/>
    <x v="43"/>
    <n v="178000000"/>
    <n v="65769562"/>
    <n v="155442489"/>
    <n v="388491616"/>
    <n v="543934105"/>
  </r>
  <r>
    <x v="43"/>
    <s v="Walt Disney Studios Motion Pictures"/>
    <x v="44"/>
    <n v="165000000"/>
    <n v="85058311"/>
    <n v="232641920"/>
    <n v="445076475"/>
    <n v="677718395"/>
  </r>
  <r>
    <x v="44"/>
    <s v="20th Century Fox"/>
    <x v="45"/>
    <n v="97000000"/>
    <n v="88411916"/>
    <n v="226277068"/>
    <n v="390518532"/>
    <n v="616795600"/>
  </r>
  <r>
    <x v="45"/>
    <s v="Walt Disney Studios Motion Pictures"/>
    <x v="46"/>
    <n v="200000000"/>
    <n v="146510104"/>
    <n v="389813101"/>
    <n v="473942950"/>
    <n v="863756051"/>
  </r>
  <r>
    <x v="46"/>
    <s v="Sony Pictures"/>
    <x v="47"/>
    <n v="175000000"/>
    <n v="117027503"/>
    <n v="334201140"/>
    <n v="545965784"/>
    <n v="880166924"/>
  </r>
  <r>
    <x v="47"/>
    <s v="IMAX Entertainment"/>
    <x v="48"/>
    <n v="0"/>
    <n v="1500000"/>
    <n v="1521787"/>
    <n v="1330495"/>
    <n v="2852282"/>
  </r>
  <r>
    <x v="48"/>
    <s v="Walt Disney Studios Motion Pictures"/>
    <x v="49"/>
    <n v="180000000"/>
    <n v="122744989"/>
    <n v="315058289"/>
    <n v="538918837"/>
    <n v="853977126"/>
  </r>
  <r>
    <x v="49"/>
    <s v="Walt Disney Studios Motion Pictures"/>
    <x v="50"/>
    <n v="200000000"/>
    <n v="202003951"/>
    <n v="700059566"/>
    <n v="646853595"/>
    <n v="1346913161"/>
  </r>
  <r>
    <x v="50"/>
    <s v="Walt Disney Studios Motion Pictures"/>
    <x v="51"/>
    <n v="316000000"/>
    <n v="257698183"/>
    <n v="678815482"/>
    <n v="1369544272"/>
    <n v="2048359754"/>
  </r>
  <r>
    <x v="51"/>
    <s v="20th Century Fox"/>
    <x v="52"/>
    <n v="110000000"/>
    <n v="125507153"/>
    <n v="324591735"/>
    <n v="460455185"/>
    <n v="785046920"/>
  </r>
  <r>
    <x v="52"/>
    <s v="Walt Disney Studios Motion Pictures"/>
    <x v="53"/>
    <n v="162000000"/>
    <n v="75812205"/>
    <n v="216648740"/>
    <n v="406025399"/>
    <n v="622674139"/>
  </r>
  <r>
    <x v="53"/>
    <s v="Sony Pictures"/>
    <x v="54"/>
    <n v="100000000"/>
    <n v="80255756"/>
    <n v="213515506"/>
    <n v="641498448"/>
    <n v="855013954"/>
  </r>
  <r>
    <x v="54"/>
    <s v="Sony Pictures"/>
    <x v="55"/>
    <n v="90000000"/>
    <n v="35363376"/>
    <n v="190241310"/>
    <n v="185299521"/>
    <n v="375540831"/>
  </r>
  <r>
    <x v="55"/>
    <s v="Walt Disney Studios Motion Pictures"/>
    <x v="56"/>
    <n v="152000000"/>
    <n v="153433423"/>
    <n v="426829839"/>
    <n v="701444955"/>
    <n v="1128274794"/>
  </r>
  <r>
    <x v="56"/>
    <s v="Walt Disney Studios Motion Pictures"/>
    <x v="57"/>
    <n v="356000000"/>
    <n v="357115007"/>
    <n v="858373000"/>
    <n v="1937901401"/>
    <n v="2797800564"/>
  </r>
  <r>
    <x v="57"/>
    <s v="20th Century Fox"/>
    <x v="58"/>
    <n v="200000000"/>
    <n v="32828348"/>
    <n v="65845974"/>
    <n v="186597000"/>
    <n v="252442974"/>
  </r>
  <r>
    <x v="58"/>
    <s v="Sony Pictures"/>
    <x v="59"/>
    <n v="160000000"/>
    <n v="92579212"/>
    <n v="390532085"/>
    <n v="741395911"/>
    <n v="1131927996"/>
  </r>
  <r>
    <x v="59"/>
    <s v="20th Century Studios"/>
    <x v="60"/>
    <n v="67000000"/>
    <n v="7037017"/>
    <n v="23855569"/>
    <n v="24819497"/>
    <n v="48675066"/>
  </r>
  <r>
    <x v="60"/>
    <s v="Walt Disney Studios Motion Pictures"/>
    <x v="61"/>
    <n v="200000000"/>
    <n v="80366312"/>
    <n v="183651665"/>
    <n v="195979696"/>
    <n v="379631351"/>
  </r>
  <r>
    <x v="61"/>
    <s v="Walt Disney Studios Motion Pictures"/>
    <x v="62"/>
    <n v="150000000"/>
    <n v="75388688"/>
    <n v="224543292"/>
    <n v="207700000"/>
    <n v="432243292"/>
  </r>
  <r>
    <x v="62"/>
    <s v="Sony Pictures"/>
    <x v="63"/>
    <n v="110000000"/>
    <n v="90033210"/>
    <n v="213550366"/>
    <n v="288500000"/>
    <n v="502050366"/>
  </r>
  <r>
    <x v="63"/>
    <s v="Walt Disney Studios Motion Pictures"/>
    <x v="64"/>
    <n v="200000000"/>
    <n v="85021497"/>
    <n v="164870234"/>
    <n v="237194665"/>
    <n v="402064899"/>
  </r>
  <r>
    <x v="64"/>
    <s v="Sony Pictures"/>
    <x v="65"/>
    <n v="200000000"/>
    <n v="260138569"/>
    <n v="780418859"/>
    <n v="1072000000"/>
    <n v="18524188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n v="37000000"/>
    <n v="5070136"/>
    <x v="0"/>
    <x v="0"/>
    <x v="0"/>
    <x v="0"/>
  </r>
  <r>
    <x v="1"/>
    <x v="1"/>
    <x v="1"/>
    <n v="45000000"/>
    <n v="17073856"/>
    <x v="1"/>
    <x v="1"/>
    <x v="1"/>
    <x v="1"/>
  </r>
  <r>
    <x v="2"/>
    <x v="2"/>
    <x v="2"/>
    <n v="75000000"/>
    <n v="54471475"/>
    <x v="2"/>
    <x v="2"/>
    <x v="2"/>
    <x v="2"/>
  </r>
  <r>
    <x v="3"/>
    <x v="1"/>
    <x v="3"/>
    <n v="54000000"/>
    <n v="32528016"/>
    <x v="3"/>
    <x v="3"/>
    <x v="3"/>
    <x v="3"/>
  </r>
  <r>
    <x v="4"/>
    <x v="3"/>
    <x v="4"/>
    <n v="139000000"/>
    <n v="114844116"/>
    <x v="4"/>
    <x v="4"/>
    <x v="4"/>
    <x v="4"/>
  </r>
  <r>
    <x v="5"/>
    <x v="2"/>
    <x v="5"/>
    <n v="78000000"/>
    <n v="40310419"/>
    <x v="5"/>
    <x v="5"/>
    <x v="5"/>
    <x v="5"/>
  </r>
  <r>
    <x v="6"/>
    <x v="2"/>
    <x v="6"/>
    <n v="110000000"/>
    <n v="85558731"/>
    <x v="6"/>
    <x v="6"/>
    <x v="6"/>
    <x v="6"/>
  </r>
  <r>
    <x v="7"/>
    <x v="0"/>
    <x v="7"/>
    <n v="137000000"/>
    <n v="62128420"/>
    <x v="7"/>
    <x v="7"/>
    <x v="7"/>
    <x v="7"/>
  </r>
  <r>
    <x v="8"/>
    <x v="4"/>
    <x v="8"/>
    <n v="33000000"/>
    <n v="13834527"/>
    <x v="8"/>
    <x v="8"/>
    <x v="8"/>
    <x v="8"/>
  </r>
  <r>
    <x v="9"/>
    <x v="3"/>
    <x v="9"/>
    <n v="200000000"/>
    <n v="88156227"/>
    <x v="9"/>
    <x v="9"/>
    <x v="9"/>
    <x v="9"/>
  </r>
  <r>
    <x v="10"/>
    <x v="1"/>
    <x v="10"/>
    <n v="65000000"/>
    <n v="16061271"/>
    <x v="10"/>
    <x v="10"/>
    <x v="10"/>
    <x v="10"/>
  </r>
  <r>
    <x v="11"/>
    <x v="2"/>
    <x v="11"/>
    <n v="43000000"/>
    <n v="12804793"/>
    <x v="11"/>
    <x v="11"/>
    <x v="11"/>
    <x v="11"/>
  </r>
  <r>
    <x v="12"/>
    <x v="2"/>
    <x v="12"/>
    <n v="100000000"/>
    <n v="56061504"/>
    <x v="12"/>
    <x v="12"/>
    <x v="12"/>
    <x v="12"/>
  </r>
  <r>
    <x v="13"/>
    <x v="2"/>
    <x v="13"/>
    <n v="210000000"/>
    <n v="102750665"/>
    <x v="13"/>
    <x v="13"/>
    <x v="13"/>
    <x v="13"/>
  </r>
  <r>
    <x v="14"/>
    <x v="3"/>
    <x v="14"/>
    <n v="110000000"/>
    <n v="45388836"/>
    <x v="14"/>
    <x v="14"/>
    <x v="14"/>
    <x v="14"/>
  </r>
  <r>
    <x v="15"/>
    <x v="3"/>
    <x v="15"/>
    <n v="258000000"/>
    <n v="151116516"/>
    <x v="15"/>
    <x v="15"/>
    <x v="15"/>
    <x v="15"/>
  </r>
  <r>
    <x v="16"/>
    <x v="2"/>
    <x v="16"/>
    <n v="130000000"/>
    <n v="58051684"/>
    <x v="16"/>
    <x v="16"/>
    <x v="16"/>
    <x v="16"/>
  </r>
  <r>
    <x v="17"/>
    <x v="5"/>
    <x v="17"/>
    <n v="140000000"/>
    <n v="98618668"/>
    <x v="17"/>
    <x v="17"/>
    <x v="17"/>
    <x v="17"/>
  </r>
  <r>
    <x v="18"/>
    <x v="0"/>
    <x v="18"/>
    <n v="150000000"/>
    <n v="55414050"/>
    <x v="18"/>
    <x v="18"/>
    <x v="18"/>
    <x v="18"/>
  </r>
  <r>
    <x v="19"/>
    <x v="4"/>
    <x v="19"/>
    <n v="35000000"/>
    <n v="4271451"/>
    <x v="19"/>
    <x v="19"/>
    <x v="19"/>
    <x v="19"/>
  </r>
  <r>
    <x v="20"/>
    <x v="2"/>
    <x v="20"/>
    <n v="150000000"/>
    <n v="85058003"/>
    <x v="20"/>
    <x v="20"/>
    <x v="20"/>
    <x v="20"/>
  </r>
  <r>
    <x v="21"/>
    <x v="5"/>
    <x v="21"/>
    <n v="200000000"/>
    <n v="128122480"/>
    <x v="21"/>
    <x v="21"/>
    <x v="21"/>
    <x v="21"/>
  </r>
  <r>
    <x v="22"/>
    <x v="5"/>
    <x v="22"/>
    <n v="150000000"/>
    <n v="65723338"/>
    <x v="22"/>
    <x v="22"/>
    <x v="22"/>
    <x v="22"/>
  </r>
  <r>
    <x v="23"/>
    <x v="2"/>
    <x v="23"/>
    <n v="160000000"/>
    <n v="55101604"/>
    <x v="23"/>
    <x v="23"/>
    <x v="23"/>
    <x v="23"/>
  </r>
  <r>
    <x v="24"/>
    <x v="5"/>
    <x v="24"/>
    <n v="140000000"/>
    <n v="65058524"/>
    <x v="24"/>
    <x v="24"/>
    <x v="24"/>
    <x v="24"/>
  </r>
  <r>
    <x v="25"/>
    <x v="3"/>
    <x v="25"/>
    <n v="57000000"/>
    <n v="22115334"/>
    <x v="25"/>
    <x v="25"/>
    <x v="25"/>
    <x v="25"/>
  </r>
  <r>
    <x v="26"/>
    <x v="6"/>
    <x v="26"/>
    <n v="220000000"/>
    <n v="207438708"/>
    <x v="26"/>
    <x v="26"/>
    <x v="26"/>
    <x v="26"/>
  </r>
  <r>
    <x v="27"/>
    <x v="3"/>
    <x v="27"/>
    <n v="230000000"/>
    <n v="62004688"/>
    <x v="27"/>
    <x v="27"/>
    <x v="27"/>
    <x v="27"/>
  </r>
  <r>
    <x v="28"/>
    <x v="6"/>
    <x v="28"/>
    <n v="200000000"/>
    <n v="174144585"/>
    <x v="28"/>
    <x v="28"/>
    <x v="28"/>
    <x v="28"/>
  </r>
  <r>
    <x v="29"/>
    <x v="2"/>
    <x v="29"/>
    <n v="120000000"/>
    <n v="53113752"/>
    <x v="29"/>
    <x v="29"/>
    <x v="29"/>
    <x v="29"/>
  </r>
  <r>
    <x v="30"/>
    <x v="6"/>
    <x v="30"/>
    <n v="170000000"/>
    <n v="85737841"/>
    <x v="30"/>
    <x v="30"/>
    <x v="30"/>
    <x v="30"/>
  </r>
  <r>
    <x v="31"/>
    <x v="6"/>
    <x v="31"/>
    <n v="170000000"/>
    <n v="95023721"/>
    <x v="31"/>
    <x v="31"/>
    <x v="31"/>
    <x v="31"/>
  </r>
  <r>
    <x v="32"/>
    <x v="3"/>
    <x v="32"/>
    <n v="255000000"/>
    <n v="91608337"/>
    <x v="32"/>
    <x v="32"/>
    <x v="32"/>
    <x v="32"/>
  </r>
  <r>
    <x v="33"/>
    <x v="2"/>
    <x v="33"/>
    <n v="200000000"/>
    <n v="90823660"/>
    <x v="33"/>
    <x v="33"/>
    <x v="33"/>
    <x v="33"/>
  </r>
  <r>
    <x v="34"/>
    <x v="6"/>
    <x v="34"/>
    <n v="170000000"/>
    <n v="94320883"/>
    <x v="34"/>
    <x v="34"/>
    <x v="34"/>
    <x v="34"/>
  </r>
  <r>
    <x v="35"/>
    <x v="6"/>
    <x v="35"/>
    <n v="165000000"/>
    <n v="56215889"/>
    <x v="35"/>
    <x v="35"/>
    <x v="35"/>
    <x v="35"/>
  </r>
  <r>
    <x v="36"/>
    <x v="6"/>
    <x v="36"/>
    <n v="250000000"/>
    <n v="191271109"/>
    <x v="36"/>
    <x v="36"/>
    <x v="36"/>
    <x v="36"/>
  </r>
  <r>
    <x v="37"/>
    <x v="6"/>
    <x v="37"/>
    <n v="130000000"/>
    <n v="57225526"/>
    <x v="37"/>
    <x v="37"/>
    <x v="37"/>
    <x v="37"/>
  </r>
  <r>
    <x v="12"/>
    <x v="2"/>
    <x v="38"/>
    <n v="120000000"/>
    <n v="25685737"/>
    <x v="38"/>
    <x v="38"/>
    <x v="38"/>
    <x v="38"/>
  </r>
  <r>
    <x v="38"/>
    <x v="2"/>
    <x v="39"/>
    <n v="58000000"/>
    <n v="132434600"/>
    <x v="39"/>
    <x v="39"/>
    <x v="39"/>
    <x v="39"/>
  </r>
  <r>
    <x v="39"/>
    <x v="6"/>
    <x v="40"/>
    <n v="250000000"/>
    <n v="179139142"/>
    <x v="40"/>
    <x v="40"/>
    <x v="40"/>
    <x v="40"/>
  </r>
  <r>
    <x v="40"/>
    <x v="2"/>
    <x v="41"/>
    <n v="178000000"/>
    <n v="65769562"/>
    <x v="41"/>
    <x v="41"/>
    <x v="41"/>
    <x v="41"/>
  </r>
  <r>
    <x v="41"/>
    <x v="6"/>
    <x v="42"/>
    <n v="165000000"/>
    <n v="85058311"/>
    <x v="42"/>
    <x v="42"/>
    <x v="42"/>
    <x v="42"/>
  </r>
  <r>
    <x v="42"/>
    <x v="2"/>
    <x v="43"/>
    <n v="97000000"/>
    <n v="88411916"/>
    <x v="43"/>
    <x v="43"/>
    <x v="43"/>
    <x v="43"/>
  </r>
  <r>
    <x v="43"/>
    <x v="6"/>
    <x v="44"/>
    <n v="200000000"/>
    <n v="146510104"/>
    <x v="44"/>
    <x v="44"/>
    <x v="44"/>
    <x v="44"/>
  </r>
  <r>
    <x v="44"/>
    <x v="3"/>
    <x v="45"/>
    <n v="175000000"/>
    <n v="117027503"/>
    <x v="45"/>
    <x v="45"/>
    <x v="45"/>
    <x v="45"/>
  </r>
  <r>
    <x v="45"/>
    <x v="7"/>
    <x v="46"/>
    <n v="0"/>
    <n v="1500000"/>
    <x v="46"/>
    <x v="46"/>
    <x v="46"/>
    <x v="46"/>
  </r>
  <r>
    <x v="46"/>
    <x v="6"/>
    <x v="47"/>
    <n v="180000000"/>
    <n v="122744989"/>
    <x v="47"/>
    <x v="47"/>
    <x v="47"/>
    <x v="47"/>
  </r>
  <r>
    <x v="47"/>
    <x v="6"/>
    <x v="48"/>
    <n v="200000000"/>
    <n v="202003951"/>
    <x v="48"/>
    <x v="48"/>
    <x v="48"/>
    <x v="48"/>
  </r>
  <r>
    <x v="48"/>
    <x v="6"/>
    <x v="49"/>
    <n v="316000000"/>
    <n v="257698183"/>
    <x v="49"/>
    <x v="49"/>
    <x v="49"/>
    <x v="49"/>
  </r>
  <r>
    <x v="49"/>
    <x v="2"/>
    <x v="50"/>
    <n v="110000000"/>
    <n v="125507153"/>
    <x v="50"/>
    <x v="50"/>
    <x v="50"/>
    <x v="50"/>
  </r>
  <r>
    <x v="50"/>
    <x v="6"/>
    <x v="51"/>
    <n v="162000000"/>
    <n v="75812205"/>
    <x v="51"/>
    <x v="51"/>
    <x v="51"/>
    <x v="51"/>
  </r>
  <r>
    <x v="51"/>
    <x v="3"/>
    <x v="52"/>
    <n v="100000000"/>
    <n v="80255756"/>
    <x v="52"/>
    <x v="52"/>
    <x v="52"/>
    <x v="52"/>
  </r>
  <r>
    <x v="52"/>
    <x v="3"/>
    <x v="53"/>
    <n v="90000000"/>
    <n v="35363376"/>
    <x v="53"/>
    <x v="53"/>
    <x v="53"/>
    <x v="53"/>
  </r>
  <r>
    <x v="53"/>
    <x v="6"/>
    <x v="54"/>
    <n v="152000000"/>
    <n v="153433423"/>
    <x v="54"/>
    <x v="54"/>
    <x v="54"/>
    <x v="54"/>
  </r>
  <r>
    <x v="54"/>
    <x v="6"/>
    <x v="55"/>
    <n v="356000000"/>
    <n v="357115007"/>
    <x v="55"/>
    <x v="55"/>
    <x v="55"/>
    <x v="55"/>
  </r>
  <r>
    <x v="55"/>
    <x v="2"/>
    <x v="56"/>
    <n v="200000000"/>
    <n v="32828348"/>
    <x v="56"/>
    <x v="56"/>
    <x v="56"/>
    <x v="56"/>
  </r>
  <r>
    <x v="56"/>
    <x v="3"/>
    <x v="57"/>
    <n v="160000000"/>
    <n v="92579212"/>
    <x v="57"/>
    <x v="57"/>
    <x v="57"/>
    <x v="57"/>
  </r>
  <r>
    <x v="57"/>
    <x v="8"/>
    <x v="58"/>
    <n v="67000000"/>
    <n v="7037017"/>
    <x v="58"/>
    <x v="58"/>
    <x v="58"/>
    <x v="58"/>
  </r>
  <r>
    <x v="58"/>
    <x v="6"/>
    <x v="59"/>
    <n v="200000000"/>
    <n v="80366312"/>
    <x v="59"/>
    <x v="59"/>
    <x v="59"/>
    <x v="59"/>
  </r>
  <r>
    <x v="59"/>
    <x v="6"/>
    <x v="60"/>
    <n v="150000000"/>
    <n v="75388688"/>
    <x v="60"/>
    <x v="60"/>
    <x v="60"/>
    <x v="60"/>
  </r>
  <r>
    <x v="60"/>
    <x v="3"/>
    <x v="61"/>
    <n v="110000000"/>
    <n v="90033210"/>
    <x v="61"/>
    <x v="61"/>
    <x v="61"/>
    <x v="61"/>
  </r>
  <r>
    <x v="61"/>
    <x v="6"/>
    <x v="62"/>
    <n v="200000000"/>
    <n v="85021497"/>
    <x v="62"/>
    <x v="62"/>
    <x v="62"/>
    <x v="62"/>
  </r>
  <r>
    <x v="62"/>
    <x v="3"/>
    <x v="63"/>
    <n v="200000000"/>
    <n v="260138569"/>
    <x v="63"/>
    <x v="63"/>
    <x v="63"/>
    <x v="6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d v="1986-08-01T00:00:00"/>
    <n v="37000000"/>
    <n v="5070136"/>
    <n v="16295774"/>
    <n v="21667000"/>
    <n v="37962774"/>
    <n v="962774"/>
  </r>
  <r>
    <x v="1"/>
    <d v="1998-08-21T00:00:00"/>
    <n v="45000000"/>
    <n v="17073856"/>
    <n v="70087718"/>
    <n v="61095812"/>
    <n v="131183530"/>
    <n v="86183530"/>
  </r>
  <r>
    <x v="2"/>
    <d v="2000-07-14T00:00:00"/>
    <n v="75000000"/>
    <n v="54471475"/>
    <n v="157299717"/>
    <n v="139039810"/>
    <n v="296339527"/>
    <n v="221339527"/>
  </r>
  <r>
    <x v="1"/>
    <d v="2002-03-22T00:00:00"/>
    <n v="54000000"/>
    <n v="32528016"/>
    <n v="82348319"/>
    <n v="72661713"/>
    <n v="155010032"/>
    <n v="101010032"/>
  </r>
  <r>
    <x v="3"/>
    <d v="2002-05-03T00:00:00"/>
    <n v="139000000"/>
    <n v="114844116"/>
    <n v="403706375"/>
    <n v="418002176"/>
    <n v="821708551"/>
    <n v="682708551"/>
  </r>
  <r>
    <x v="2"/>
    <d v="2003-02-14T00:00:00"/>
    <n v="78000000"/>
    <n v="40310419"/>
    <n v="102543518"/>
    <n v="76636200"/>
    <n v="179179718"/>
    <n v="101179718"/>
  </r>
  <r>
    <x v="2"/>
    <d v="2003-05-02T00:00:00"/>
    <n v="110000000"/>
    <n v="85558731"/>
    <n v="214949694"/>
    <n v="192761855"/>
    <n v="407711549"/>
    <n v="297711549"/>
  </r>
  <r>
    <x v="0"/>
    <d v="2003-06-20T00:00:00"/>
    <n v="137000000"/>
    <n v="62128420"/>
    <n v="132177234"/>
    <n v="113183246"/>
    <n v="245360480"/>
    <n v="108360480"/>
  </r>
  <r>
    <x v="4"/>
    <d v="2004-04-16T00:00:00"/>
    <n v="33000000"/>
    <n v="13834527"/>
    <n v="33810189"/>
    <n v="20889916"/>
    <n v="54700105"/>
    <n v="21700105"/>
  </r>
  <r>
    <x v="3"/>
    <d v="2004-06-30T00:00:00"/>
    <n v="200000000"/>
    <n v="88156227"/>
    <n v="373585825"/>
    <n v="415390628"/>
    <n v="788976453"/>
    <n v="588976453"/>
  </r>
  <r>
    <x v="1"/>
    <d v="2004-12-08T00:00:00"/>
    <n v="65000000"/>
    <n v="16061271"/>
    <n v="52411906"/>
    <n v="76493460"/>
    <n v="128905366"/>
    <n v="63905366"/>
  </r>
  <r>
    <x v="2"/>
    <d v="2005-01-14T00:00:00"/>
    <n v="43000000"/>
    <n v="12804793"/>
    <n v="24409722"/>
    <n v="32271844"/>
    <n v="56681566"/>
    <n v="13681566"/>
  </r>
  <r>
    <x v="2"/>
    <d v="2005-07-08T00:00:00"/>
    <n v="100000000"/>
    <n v="56061504"/>
    <n v="154696080"/>
    <n v="175883639"/>
    <n v="330579719"/>
    <n v="230579719"/>
  </r>
  <r>
    <x v="2"/>
    <d v="2006-05-26T00:00:00"/>
    <n v="210000000"/>
    <n v="102750665"/>
    <n v="234362462"/>
    <n v="224997093"/>
    <n v="459359555"/>
    <n v="249359555"/>
  </r>
  <r>
    <x v="3"/>
    <d v="2007-02-16T00:00:00"/>
    <n v="110000000"/>
    <n v="45388836"/>
    <n v="115802596"/>
    <n v="112935797"/>
    <n v="228738393"/>
    <n v="118738393"/>
  </r>
  <r>
    <x v="3"/>
    <d v="2007-05-04T00:00:00"/>
    <n v="258000000"/>
    <n v="151116516"/>
    <n v="336530303"/>
    <n v="554341323"/>
    <n v="890871626"/>
    <n v="632871626"/>
  </r>
  <r>
    <x v="2"/>
    <d v="2007-06-15T00:00:00"/>
    <n v="130000000"/>
    <n v="58051684"/>
    <n v="131921738"/>
    <n v="169991393"/>
    <n v="301913131"/>
    <n v="171913131"/>
  </r>
  <r>
    <x v="5"/>
    <d v="2008-05-02T00:00:00"/>
    <n v="140000000"/>
    <n v="98618668"/>
    <n v="318412101"/>
    <n v="266762121"/>
    <n v="585174222"/>
    <n v="445174222"/>
  </r>
  <r>
    <x v="0"/>
    <d v="2008-06-13T00:00:00"/>
    <n v="150000000"/>
    <n v="55414050"/>
    <n v="134806913"/>
    <n v="128620638"/>
    <n v="263427551"/>
    <n v="113427551"/>
  </r>
  <r>
    <x v="4"/>
    <d v="2008-12-05T00:00:00"/>
    <n v="35000000"/>
    <n v="4271451"/>
    <n v="8050977"/>
    <n v="2049059"/>
    <n v="10100036"/>
    <n v="-24899964"/>
  </r>
  <r>
    <x v="2"/>
    <d v="2009-05-01T00:00:00"/>
    <n v="150000000"/>
    <n v="85058003"/>
    <n v="179883157"/>
    <n v="193179707"/>
    <n v="373062864"/>
    <n v="223062864"/>
  </r>
  <r>
    <x v="5"/>
    <d v="2010-05-07T00:00:00"/>
    <n v="200000000"/>
    <n v="128122480"/>
    <n v="312433331"/>
    <n v="311500000"/>
    <n v="623933331"/>
    <n v="423933331"/>
  </r>
  <r>
    <x v="5"/>
    <d v="2011-05-06T00:00:00"/>
    <n v="150000000"/>
    <n v="65723338"/>
    <n v="181030624"/>
    <n v="268295994"/>
    <n v="449326618"/>
    <n v="299326618"/>
  </r>
  <r>
    <x v="2"/>
    <d v="2011-06-03T00:00:00"/>
    <n v="160000000"/>
    <n v="55101604"/>
    <n v="146408305"/>
    <n v="207215819"/>
    <n v="353624124"/>
    <n v="193624124"/>
  </r>
  <r>
    <x v="5"/>
    <d v="2011-07-22T00:00:00"/>
    <n v="140000000"/>
    <n v="65058524"/>
    <n v="176654505"/>
    <n v="193915269"/>
    <n v="370569774"/>
    <n v="230569774"/>
  </r>
  <r>
    <x v="3"/>
    <d v="2012-02-17T00:00:00"/>
    <n v="57000000"/>
    <n v="22115334"/>
    <n v="51774002"/>
    <n v="80789928"/>
    <n v="132563930"/>
    <n v="75563930"/>
  </r>
  <r>
    <x v="6"/>
    <d v="2012-05-04T00:00:00"/>
    <n v="220000000"/>
    <n v="207438708"/>
    <n v="623357910"/>
    <n v="895455078"/>
    <n v="1518812988"/>
    <n v="1298812988"/>
  </r>
  <r>
    <x v="3"/>
    <d v="2012-07-03T00:00:00"/>
    <n v="230000000"/>
    <n v="62004688"/>
    <n v="262030663"/>
    <n v="495900000"/>
    <n v="757930663"/>
    <n v="527930663"/>
  </r>
  <r>
    <x v="6"/>
    <d v="2013-05-03T00:00:00"/>
    <n v="200000000"/>
    <n v="174144585"/>
    <n v="409013994"/>
    <n v="805797258"/>
    <n v="1214811252"/>
    <n v="1014811252"/>
  </r>
  <r>
    <x v="2"/>
    <d v="2013-07-26T00:00:00"/>
    <n v="120000000"/>
    <n v="53113752"/>
    <n v="132550960"/>
    <n v="282271394"/>
    <n v="414828246"/>
    <n v="294828246"/>
  </r>
  <r>
    <x v="6"/>
    <d v="2013-11-08T00:00:00"/>
    <n v="170000000"/>
    <n v="85737841"/>
    <n v="206362140"/>
    <n v="438209262"/>
    <n v="644571402"/>
    <n v="474571402"/>
  </r>
  <r>
    <x v="6"/>
    <d v="2014-04-04T00:00:00"/>
    <n v="170000000"/>
    <n v="95023721"/>
    <n v="259766572"/>
    <n v="454497695"/>
    <n v="714264267"/>
    <n v="544264267"/>
  </r>
  <r>
    <x v="3"/>
    <d v="2014-05-02T00:00:00"/>
    <n v="255000000"/>
    <n v="91608337"/>
    <n v="202853933"/>
    <n v="506128390"/>
    <n v="708982323"/>
    <n v="453982323"/>
  </r>
  <r>
    <x v="2"/>
    <d v="2014-05-23T00:00:00"/>
    <n v="200000000"/>
    <n v="90823660"/>
    <n v="233921534"/>
    <n v="513941241"/>
    <n v="747862775"/>
    <n v="547862775"/>
  </r>
  <r>
    <x v="6"/>
    <d v="2014-08-01T00:00:00"/>
    <n v="170000000"/>
    <n v="94320883"/>
    <n v="333176600"/>
    <n v="440152029"/>
    <n v="773328629"/>
    <n v="603328629"/>
  </r>
  <r>
    <x v="6"/>
    <d v="2014-11-07T00:00:00"/>
    <n v="165000000"/>
    <n v="56215889"/>
    <n v="222527828"/>
    <n v="435300000"/>
    <n v="657827828"/>
    <n v="492827828"/>
  </r>
  <r>
    <x v="6"/>
    <d v="2015-05-01T00:00:00"/>
    <n v="250000000"/>
    <n v="191271109"/>
    <n v="459005868"/>
    <n v="946397826"/>
    <n v="1405403694"/>
    <n v="1155403694"/>
  </r>
  <r>
    <x v="6"/>
    <d v="2015-07-17T00:00:00"/>
    <n v="130000000"/>
    <n v="57225526"/>
    <n v="180202163"/>
    <n v="339109802"/>
    <n v="519311965"/>
    <n v="389311965"/>
  </r>
  <r>
    <x v="2"/>
    <d v="2015-08-07T00:00:00"/>
    <n v="120000000"/>
    <n v="25685737"/>
    <n v="56117548"/>
    <n v="111765333"/>
    <n v="167882881"/>
    <n v="47882881"/>
  </r>
  <r>
    <x v="2"/>
    <d v="2016-02-12T00:00:00"/>
    <n v="58000000"/>
    <n v="132434600"/>
    <n v="363070709"/>
    <n v="420042270"/>
    <n v="783112979"/>
    <n v="725112979"/>
  </r>
  <r>
    <x v="6"/>
    <d v="2016-05-06T00:00:00"/>
    <n v="250000000"/>
    <n v="179139142"/>
    <n v="408084349"/>
    <n v="745220146"/>
    <n v="1153304495"/>
    <n v="903304495"/>
  </r>
  <r>
    <x v="2"/>
    <d v="2016-05-27T00:00:00"/>
    <n v="178000000"/>
    <n v="65769562"/>
    <n v="155442489"/>
    <n v="388491616"/>
    <n v="543934105"/>
    <n v="365934105"/>
  </r>
  <r>
    <x v="6"/>
    <d v="2016-11-04T00:00:00"/>
    <n v="165000000"/>
    <n v="85058311"/>
    <n v="232641920"/>
    <n v="445076475"/>
    <n v="677718395"/>
    <n v="512718395"/>
  </r>
  <r>
    <x v="2"/>
    <d v="2017-03-03T00:00:00"/>
    <n v="97000000"/>
    <n v="88411916"/>
    <n v="226277068"/>
    <n v="390518532"/>
    <n v="616795600"/>
    <n v="519795600"/>
  </r>
  <r>
    <x v="6"/>
    <d v="2017-05-05T00:00:00"/>
    <n v="200000000"/>
    <n v="146510104"/>
    <n v="389813101"/>
    <n v="473942950"/>
    <n v="863756051"/>
    <n v="663756051"/>
  </r>
  <r>
    <x v="3"/>
    <d v="2017-07-07T00:00:00"/>
    <n v="175000000"/>
    <n v="117027503"/>
    <n v="334201140"/>
    <n v="545965784"/>
    <n v="880166924"/>
    <n v="705166924"/>
  </r>
  <r>
    <x v="7"/>
    <d v="2017-09-01T00:00:00"/>
    <n v="0"/>
    <n v="1500000"/>
    <n v="1521787"/>
    <n v="1330495"/>
    <n v="2852282"/>
    <n v="2852282"/>
  </r>
  <r>
    <x v="6"/>
    <d v="2017-11-03T00:00:00"/>
    <n v="180000000"/>
    <n v="122744989"/>
    <n v="315058289"/>
    <n v="538918837"/>
    <n v="853977126"/>
    <n v="673977126"/>
  </r>
  <r>
    <x v="6"/>
    <d v="2018-02-16T00:00:00"/>
    <n v="200000000"/>
    <n v="202003951"/>
    <n v="700059566"/>
    <n v="646853595"/>
    <n v="1346913161"/>
    <n v="1146913161"/>
  </r>
  <r>
    <x v="6"/>
    <d v="2018-04-27T00:00:00"/>
    <n v="316000000"/>
    <n v="257698183"/>
    <n v="678815482"/>
    <n v="1369544272"/>
    <n v="2048359754"/>
    <n v="1732359754"/>
  </r>
  <r>
    <x v="2"/>
    <d v="2018-05-18T00:00:00"/>
    <n v="110000000"/>
    <n v="125507153"/>
    <n v="324591735"/>
    <n v="460455185"/>
    <n v="785046920"/>
    <n v="675046920"/>
  </r>
  <r>
    <x v="6"/>
    <d v="2018-07-06T00:00:00"/>
    <n v="162000000"/>
    <n v="75812205"/>
    <n v="216648740"/>
    <n v="406025399"/>
    <n v="622674139"/>
    <n v="460674139"/>
  </r>
  <r>
    <x v="3"/>
    <d v="2018-10-05T00:00:00"/>
    <n v="100000000"/>
    <n v="80255756"/>
    <n v="213515506"/>
    <n v="641498448"/>
    <n v="855013954"/>
    <n v="755013954"/>
  </r>
  <r>
    <x v="3"/>
    <d v="2018-12-14T00:00:00"/>
    <n v="90000000"/>
    <n v="35363376"/>
    <n v="190241310"/>
    <n v="185299521"/>
    <n v="375540831"/>
    <n v="285540831"/>
  </r>
  <r>
    <x v="6"/>
    <d v="2019-03-08T00:00:00"/>
    <n v="152000000"/>
    <n v="153433423"/>
    <n v="426829839"/>
    <n v="701444955"/>
    <n v="1128274794"/>
    <n v="976274794"/>
  </r>
  <r>
    <x v="6"/>
    <d v="2019-04-26T00:00:00"/>
    <n v="356000000"/>
    <n v="357115007"/>
    <n v="858373000"/>
    <n v="1937901401"/>
    <n v="2797800564"/>
    <n v="2441800564"/>
  </r>
  <r>
    <x v="2"/>
    <d v="2019-06-07T00:00:00"/>
    <n v="200000000"/>
    <n v="32828348"/>
    <n v="65845974"/>
    <n v="186597000"/>
    <n v="252442974"/>
    <n v="52442974"/>
  </r>
  <r>
    <x v="3"/>
    <d v="2019-07-02T00:00:00"/>
    <n v="160000000"/>
    <n v="92579212"/>
    <n v="390532085"/>
    <n v="741395911"/>
    <n v="1131927996"/>
    <n v="971927996"/>
  </r>
  <r>
    <x v="8"/>
    <d v="2020-08-28T00:00:00"/>
    <n v="67000000"/>
    <n v="7037017"/>
    <n v="23855569"/>
    <n v="24819497"/>
    <n v="48675066"/>
    <n v="-18324934"/>
  </r>
  <r>
    <x v="6"/>
    <d v="2021-07-09T00:00:00"/>
    <n v="200000000"/>
    <n v="80366312"/>
    <n v="183651665"/>
    <n v="195979696"/>
    <n v="379631351"/>
    <n v="179631351"/>
  </r>
  <r>
    <x v="6"/>
    <d v="2021-09-03T00:00:00"/>
    <n v="150000000"/>
    <n v="75388688"/>
    <n v="224543292"/>
    <n v="207700000"/>
    <n v="432243292"/>
    <n v="282243292"/>
  </r>
  <r>
    <x v="3"/>
    <d v="2021-10-01T00:00:00"/>
    <n v="110000000"/>
    <n v="90033210"/>
    <n v="213550366"/>
    <n v="288500000"/>
    <n v="502050366"/>
    <n v="392050366"/>
  </r>
  <r>
    <x v="6"/>
    <d v="2021-11-05T00:00:00"/>
    <n v="200000000"/>
    <n v="85021497"/>
    <n v="164870234"/>
    <n v="237194665"/>
    <n v="402064899"/>
    <n v="202064899"/>
  </r>
  <r>
    <x v="3"/>
    <d v="2021-12-17T00:00:00"/>
    <n v="200000000"/>
    <n v="260138569"/>
    <n v="780418859"/>
    <n v="1072000000"/>
    <n v="1852418859"/>
    <n v="16524188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418C7-0BC0-445F-88DB-80E0C0AF065B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10" rowHeaderCaption="Filme">
  <location ref="A2:C66" firstHeaderRow="0" firstDataRow="1" firstDataCol="1"/>
  <pivotFields count="8">
    <pivotField axis="axisRow" showAll="0" sortType="descending">
      <items count="66">
        <item x="39"/>
        <item x="52"/>
        <item x="38"/>
        <item x="56"/>
        <item x="50"/>
        <item x="37"/>
        <item x="49"/>
        <item x="60"/>
        <item x="3"/>
        <item x="5"/>
        <item x="12"/>
        <item x="41"/>
        <item x="26"/>
        <item x="33"/>
        <item x="55"/>
        <item x="7"/>
        <item x="57"/>
        <item x="40"/>
        <item x="51"/>
        <item x="43"/>
        <item x="13"/>
        <item x="63"/>
        <item x="14"/>
        <item x="18"/>
        <item x="16"/>
        <item x="27"/>
        <item x="36"/>
        <item x="45"/>
        <item x="2"/>
        <item x="9"/>
        <item x="47"/>
        <item x="19"/>
        <item x="23"/>
        <item x="30"/>
        <item x="44"/>
        <item x="21"/>
        <item x="61"/>
        <item x="6"/>
        <item x="11"/>
        <item x="17"/>
        <item x="58"/>
        <item x="46"/>
        <item x="54"/>
        <item x="64"/>
        <item x="29"/>
        <item x="34"/>
        <item x="28"/>
        <item x="20"/>
        <item x="59"/>
        <item x="10"/>
        <item x="31"/>
        <item x="24"/>
        <item x="48"/>
        <item x="32"/>
        <item h="1" x="1"/>
        <item x="53"/>
        <item x="62"/>
        <item x="8"/>
        <item x="4"/>
        <item x="22"/>
        <item x="42"/>
        <item x="35"/>
        <item x="25"/>
        <item x="15"/>
        <item h="1"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>
      <items count="43">
        <item x="34"/>
        <item x="10"/>
        <item x="20"/>
        <item x="2"/>
        <item x="13"/>
        <item x="3"/>
        <item x="5"/>
        <item x="22"/>
        <item x="30"/>
        <item x="12"/>
        <item x="41"/>
        <item x="4"/>
        <item x="7"/>
        <item x="38"/>
        <item x="32"/>
        <item x="14"/>
        <item x="8"/>
        <item x="25"/>
        <item x="17"/>
        <item x="9"/>
        <item x="6"/>
        <item x="18"/>
        <item x="19"/>
        <item x="39"/>
        <item x="21"/>
        <item x="37"/>
        <item x="28"/>
        <item x="26"/>
        <item x="33"/>
        <item x="31"/>
        <item x="35"/>
        <item x="11"/>
        <item x="15"/>
        <item x="23"/>
        <item x="24"/>
        <item x="29"/>
        <item x="27"/>
        <item x="16"/>
        <item x="36"/>
        <item x="40"/>
        <item x="1"/>
        <item x="0"/>
        <item t="default"/>
      </items>
    </pivotField>
    <pivotField showAll="0"/>
    <pivotField showAll="0"/>
    <pivotField showAll="0"/>
    <pivotField dataField="1" showAll="0">
      <items count="67">
        <item x="48"/>
        <item x="21"/>
        <item x="2"/>
        <item x="60"/>
        <item x="10"/>
        <item x="13"/>
        <item x="12"/>
        <item x="3"/>
        <item x="27"/>
        <item x="5"/>
        <item x="40"/>
        <item x="7"/>
        <item x="16"/>
        <item x="9"/>
        <item x="58"/>
        <item x="20"/>
        <item x="4"/>
        <item x="18"/>
        <item x="14"/>
        <item x="25"/>
        <item x="26"/>
        <item x="22"/>
        <item x="55"/>
        <item x="61"/>
        <item x="64"/>
        <item x="8"/>
        <item x="31"/>
        <item x="62"/>
        <item x="24"/>
        <item x="15"/>
        <item x="63"/>
        <item x="39"/>
        <item x="43"/>
        <item x="19"/>
        <item x="45"/>
        <item x="53"/>
        <item x="23"/>
        <item x="32"/>
        <item x="37"/>
        <item x="44"/>
        <item x="34"/>
        <item x="33"/>
        <item x="35"/>
        <item x="29"/>
        <item x="36"/>
        <item x="41"/>
        <item x="52"/>
        <item x="11"/>
        <item x="6"/>
        <item x="49"/>
        <item x="54"/>
        <item x="46"/>
        <item x="47"/>
        <item x="17"/>
        <item x="56"/>
        <item x="59"/>
        <item x="42"/>
        <item x="30"/>
        <item x="50"/>
        <item x="38"/>
        <item x="28"/>
        <item x="65"/>
        <item x="51"/>
        <item x="57"/>
        <item x="1"/>
        <item x="0"/>
        <item t="default"/>
      </items>
    </pivotField>
  </pivotFields>
  <rowFields count="1">
    <field x="0"/>
  </rowFields>
  <rowItems count="64">
    <i>
      <x v="3"/>
    </i>
    <i>
      <x v="4"/>
    </i>
    <i>
      <x v="43"/>
    </i>
    <i>
      <x v="46"/>
    </i>
    <i>
      <x v="2"/>
    </i>
    <i>
      <x v="6"/>
    </i>
    <i>
      <x v="33"/>
    </i>
    <i>
      <x v="11"/>
    </i>
    <i>
      <x v="40"/>
    </i>
    <i>
      <x v="14"/>
    </i>
    <i>
      <x v="39"/>
    </i>
    <i>
      <x v="41"/>
    </i>
    <i>
      <x v="27"/>
    </i>
    <i>
      <x v="55"/>
    </i>
    <i>
      <x v="52"/>
    </i>
    <i>
      <x v="37"/>
    </i>
    <i>
      <x v="38"/>
    </i>
    <i>
      <x v="18"/>
    </i>
    <i>
      <x v="17"/>
    </i>
    <i>
      <x v="26"/>
    </i>
    <i>
      <x v="44"/>
    </i>
    <i>
      <x v="61"/>
    </i>
    <i>
      <x v="13"/>
    </i>
    <i>
      <x v="45"/>
    </i>
    <i>
      <x v="19"/>
    </i>
    <i>
      <x v="5"/>
    </i>
    <i>
      <x v="53"/>
    </i>
    <i>
      <x v="32"/>
    </i>
    <i>
      <x v="1"/>
    </i>
    <i>
      <x v="34"/>
    </i>
    <i>
      <x v="31"/>
    </i>
    <i>
      <x v="60"/>
    </i>
    <i>
      <x/>
    </i>
    <i>
      <x v="56"/>
    </i>
    <i>
      <x v="22"/>
    </i>
    <i>
      <x v="63"/>
    </i>
    <i>
      <x v="51"/>
    </i>
    <i>
      <x v="36"/>
    </i>
    <i>
      <x v="50"/>
    </i>
    <i>
      <x v="57"/>
    </i>
    <i>
      <x v="21"/>
    </i>
    <i>
      <x v="7"/>
    </i>
    <i>
      <x v="42"/>
    </i>
    <i>
      <x v="59"/>
    </i>
    <i>
      <x v="12"/>
    </i>
    <i>
      <x v="62"/>
    </i>
    <i>
      <x v="23"/>
    </i>
    <i>
      <x v="58"/>
    </i>
    <i>
      <x v="47"/>
    </i>
    <i>
      <x v="16"/>
    </i>
    <i>
      <x v="29"/>
    </i>
    <i>
      <x v="24"/>
    </i>
    <i>
      <x v="15"/>
    </i>
    <i>
      <x v="9"/>
    </i>
    <i>
      <x v="25"/>
    </i>
    <i>
      <x v="8"/>
    </i>
    <i>
      <x v="10"/>
    </i>
    <i>
      <x v="20"/>
    </i>
    <i>
      <x v="49"/>
    </i>
    <i>
      <x v="48"/>
    </i>
    <i>
      <x v="28"/>
    </i>
    <i>
      <x v="35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rçamento (MI US$)" fld="3" baseField="0" baseItem="53" numFmtId="38"/>
    <dataField name="Soma de Receita obtida no mundo (MI US$)" fld="7" baseField="0" baseItem="53" numFmtId="38"/>
  </dataFields>
  <formats count="73">
    <format dxfId="392">
      <pivotArea field="0" type="button" dataOnly="0" labelOnly="1" outline="0" axis="axisRow" fieldPosition="0"/>
    </format>
    <format dxfId="3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0">
      <pivotArea collapsedLevelsAreSubtotals="1" fieldPosition="0">
        <references count="1">
          <reference field="0" count="0"/>
        </references>
      </pivotArea>
    </format>
    <format dxfId="389">
      <pivotArea collapsedLevelsAreSubtotals="1" fieldPosition="0">
        <references count="1">
          <reference field="0" count="1">
            <x v="3"/>
          </reference>
        </references>
      </pivotArea>
    </format>
    <format dxfId="388">
      <pivotArea dataOnly="0" labelOnly="1" fieldPosition="0">
        <references count="1">
          <reference field="0" count="1">
            <x v="3"/>
          </reference>
        </references>
      </pivotArea>
    </format>
    <format dxfId="387">
      <pivotArea dataOnly="0" labelOnly="1" fieldPosition="0">
        <references count="1">
          <reference field="0" count="1">
            <x v="3"/>
          </reference>
        </references>
      </pivotArea>
    </format>
    <format dxfId="386">
      <pivotArea dataOnly="0" labelOnly="1" fieldPosition="0">
        <references count="1">
          <reference field="0" count="1">
            <x v="30"/>
          </reference>
        </references>
      </pivotArea>
    </format>
    <format dxfId="385">
      <pivotArea dataOnly="0" labelOnly="1" fieldPosition="0">
        <references count="1">
          <reference field="0" count="1">
            <x v="30"/>
          </reference>
        </references>
      </pivotArea>
    </format>
    <format dxfId="384">
      <pivotArea dataOnly="0" labelOnly="1" fieldPosition="0">
        <references count="1">
          <reference field="0" count="1">
            <x v="30"/>
          </reference>
        </references>
      </pivotArea>
    </format>
    <format dxfId="383">
      <pivotArea collapsedLevelsAreSubtotals="1" fieldPosition="0">
        <references count="1">
          <reference field="0" count="1">
            <x v="30"/>
          </reference>
        </references>
      </pivotArea>
    </format>
    <format dxfId="382">
      <pivotArea dataOnly="0" labelOnly="1" fieldPosition="0">
        <references count="1">
          <reference field="0" count="1">
            <x v="30"/>
          </reference>
        </references>
      </pivotArea>
    </format>
    <format dxfId="381">
      <pivotArea dataOnly="0" labelOnly="1" fieldPosition="0">
        <references count="1">
          <reference field="0" count="1">
            <x v="35"/>
          </reference>
        </references>
      </pivotArea>
    </format>
    <format dxfId="380">
      <pivotArea dataOnly="0" labelOnly="1" fieldPosition="0">
        <references count="1">
          <reference field="0" count="1">
            <x v="35"/>
          </reference>
        </references>
      </pivotArea>
    </format>
    <format dxfId="379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378">
      <pivotArea collapsedLevelsAreSubtotals="1" fieldPosition="0">
        <references count="1">
          <reference field="0" count="1">
            <x v="3"/>
          </reference>
        </references>
      </pivotArea>
    </format>
    <format dxfId="377">
      <pivotArea dataOnly="0" labelOnly="1" fieldPosition="0">
        <references count="1">
          <reference field="0" count="1">
            <x v="3"/>
          </reference>
        </references>
      </pivotArea>
    </format>
    <format dxfId="376">
      <pivotArea collapsedLevelsAreSubtotals="1" fieldPosition="0">
        <references count="1">
          <reference field="0" count="1">
            <x v="35"/>
          </reference>
        </references>
      </pivotArea>
    </format>
    <format dxfId="375">
      <pivotArea dataOnly="0" labelOnly="1" fieldPosition="0">
        <references count="1">
          <reference field="0" count="1">
            <x v="35"/>
          </reference>
        </references>
      </pivotArea>
    </format>
    <format dxfId="374">
      <pivotArea collapsedLevelsAreSubtotals="1" fieldPosition="0">
        <references count="1">
          <reference field="0" count="1">
            <x v="3"/>
          </reference>
        </references>
      </pivotArea>
    </format>
    <format dxfId="373">
      <pivotArea dataOnly="0" labelOnly="1" fieldPosition="0">
        <references count="1">
          <reference field="0" count="1">
            <x v="3"/>
          </reference>
        </references>
      </pivotArea>
    </format>
    <format dxfId="372">
      <pivotArea collapsedLevelsAreSubtotals="1" fieldPosition="0">
        <references count="1">
          <reference field="0" count="1">
            <x v="35"/>
          </reference>
        </references>
      </pivotArea>
    </format>
    <format dxfId="371">
      <pivotArea dataOnly="0" labelOnly="1" fieldPosition="0">
        <references count="1">
          <reference field="0" count="1">
            <x v="35"/>
          </reference>
        </references>
      </pivotArea>
    </format>
    <format dxfId="370">
      <pivotArea outline="0" fieldPosition="0">
        <references count="1">
          <reference field="4294967294" count="1">
            <x v="0"/>
          </reference>
        </references>
      </pivotArea>
    </format>
    <format dxfId="369">
      <pivotArea outline="0" fieldPosition="0">
        <references count="1">
          <reference field="4294967294" count="1">
            <x v="1"/>
          </reference>
        </references>
      </pivotArea>
    </format>
    <format dxfId="368">
      <pivotArea field="0" type="button" dataOnly="0" labelOnly="1" outline="0" axis="axisRow" fieldPosition="0"/>
    </format>
    <format dxfId="3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6">
      <pivotArea field="0" type="button" dataOnly="0" labelOnly="1" outline="0" axis="axisRow" fieldPosition="0"/>
    </format>
    <format dxfId="3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4">
      <pivotArea field="0" type="button" dataOnly="0" labelOnly="1" outline="0" axis="axisRow" fieldPosition="0"/>
    </format>
    <format dxfId="3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2">
      <pivotArea field="0" type="button" dataOnly="0" labelOnly="1" outline="0" axis="axisRow" fieldPosition="0"/>
    </format>
    <format dxfId="3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0">
      <pivotArea field="0" type="button" dataOnly="0" labelOnly="1" outline="0" axis="axisRow" fieldPosition="0"/>
    </format>
    <format dxfId="3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8">
      <pivotArea collapsedLevelsAreSubtotals="1" fieldPosition="0">
        <references count="1">
          <reference field="0" count="1">
            <x v="3"/>
          </reference>
        </references>
      </pivotArea>
    </format>
    <format dxfId="357">
      <pivotArea dataOnly="0" labelOnly="1" fieldPosition="0">
        <references count="1">
          <reference field="0" count="1">
            <x v="3"/>
          </reference>
        </references>
      </pivotArea>
    </format>
    <format dxfId="356">
      <pivotArea collapsedLevelsAreSubtotals="1" fieldPosition="0">
        <references count="1">
          <reference field="0" count="1">
            <x v="3"/>
          </reference>
        </references>
      </pivotArea>
    </format>
    <format dxfId="355">
      <pivotArea dataOnly="0" labelOnly="1" fieldPosition="0">
        <references count="1">
          <reference field="0" count="1">
            <x v="3"/>
          </reference>
        </references>
      </pivotArea>
    </format>
    <format dxfId="354">
      <pivotArea collapsedLevelsAreSubtotals="1" fieldPosition="0">
        <references count="1">
          <reference field="0" count="1">
            <x v="35"/>
          </reference>
        </references>
      </pivotArea>
    </format>
    <format dxfId="353">
      <pivotArea dataOnly="0" labelOnly="1" fieldPosition="0">
        <references count="1">
          <reference field="0" count="1">
            <x v="35"/>
          </reference>
        </references>
      </pivotArea>
    </format>
    <format dxfId="352">
      <pivotArea collapsedLevelsAreSubtotals="1" fieldPosition="0">
        <references count="1">
          <reference field="0" count="1">
            <x v="35"/>
          </reference>
        </references>
      </pivotArea>
    </format>
    <format dxfId="351">
      <pivotArea dataOnly="0" labelOnly="1" fieldPosition="0">
        <references count="1">
          <reference field="0" count="1">
            <x v="35"/>
          </reference>
        </references>
      </pivotArea>
    </format>
    <format dxfId="350">
      <pivotArea collapsedLevelsAreSubtotals="1" fieldPosition="0">
        <references count="1">
          <reference field="0" count="1">
            <x v="3"/>
          </reference>
        </references>
      </pivotArea>
    </format>
    <format dxfId="349">
      <pivotArea dataOnly="0" labelOnly="1" fieldPosition="0">
        <references count="1">
          <reference field="0" count="1">
            <x v="3"/>
          </reference>
        </references>
      </pivotArea>
    </format>
    <format dxfId="348">
      <pivotArea collapsedLevelsAreSubtotals="1" fieldPosition="0">
        <references count="1">
          <reference field="0" count="1">
            <x v="35"/>
          </reference>
        </references>
      </pivotArea>
    </format>
    <format dxfId="347">
      <pivotArea dataOnly="0" labelOnly="1" fieldPosition="0">
        <references count="1">
          <reference field="0" count="1">
            <x v="35"/>
          </reference>
        </references>
      </pivotArea>
    </format>
    <format dxfId="346">
      <pivotArea grandRow="1" outline="0" collapsedLevelsAreSubtotals="1" fieldPosition="0"/>
    </format>
    <format dxfId="345">
      <pivotArea dataOnly="0" labelOnly="1" grandRow="1" outline="0" fieldPosition="0"/>
    </format>
    <format dxfId="344">
      <pivotArea grandRow="1" outline="0" collapsedLevelsAreSubtotals="1" fieldPosition="0"/>
    </format>
    <format dxfId="343">
      <pivotArea dataOnly="0" labelOnly="1" grandRow="1" outline="0" fieldPosition="0"/>
    </format>
    <format dxfId="342">
      <pivotArea grandRow="1" outline="0" collapsedLevelsAreSubtotals="1" fieldPosition="0"/>
    </format>
    <format dxfId="341">
      <pivotArea dataOnly="0" labelOnly="1" grandRow="1" outline="0" fieldPosition="0"/>
    </format>
    <format dxfId="340">
      <pivotArea collapsedLevelsAreSubtotals="1" fieldPosition="0">
        <references count="1">
          <reference field="0" count="1">
            <x v="3"/>
          </reference>
        </references>
      </pivotArea>
    </format>
    <format dxfId="339">
      <pivotArea dataOnly="0" labelOnly="1" fieldPosition="0">
        <references count="1">
          <reference field="0" count="1">
            <x v="3"/>
          </reference>
        </references>
      </pivotArea>
    </format>
    <format dxfId="338">
      <pivotArea collapsedLevelsAreSubtotals="1" fieldPosition="0">
        <references count="1">
          <reference field="0" count="1">
            <x v="35"/>
          </reference>
        </references>
      </pivotArea>
    </format>
    <format dxfId="337">
      <pivotArea dataOnly="0" labelOnly="1" fieldPosition="0">
        <references count="1">
          <reference field="0" count="1">
            <x v="35"/>
          </reference>
        </references>
      </pivotArea>
    </format>
    <format dxfId="336">
      <pivotArea collapsedLevelsAreSubtotals="1" fieldPosition="0">
        <references count="1">
          <reference field="0" count="1">
            <x v="30"/>
          </reference>
        </references>
      </pivotArea>
    </format>
    <format dxfId="335">
      <pivotArea dataOnly="0" labelOnly="1" fieldPosition="0">
        <references count="1">
          <reference field="0" count="1">
            <x v="30"/>
          </reference>
        </references>
      </pivotArea>
    </format>
    <format dxfId="334">
      <pivotArea collapsedLevelsAreSubtotals="1" fieldPosition="0">
        <references count="1">
          <reference field="0" count="0"/>
        </references>
      </pivotArea>
    </format>
    <format dxfId="33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11"/>
            <x v="12"/>
            <x v="13"/>
            <x v="14"/>
            <x v="16"/>
            <x v="17"/>
            <x v="18"/>
            <x v="19"/>
            <x v="21"/>
            <x v="22"/>
            <x v="23"/>
            <x v="26"/>
            <x v="27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332">
      <pivotArea dataOnly="0" labelOnly="1" fieldPosition="0">
        <references count="1">
          <reference field="0" count="13">
            <x v="8"/>
            <x v="9"/>
            <x v="10"/>
            <x v="15"/>
            <x v="20"/>
            <x v="24"/>
            <x v="25"/>
            <x v="28"/>
            <x v="29"/>
            <x v="30"/>
            <x v="35"/>
            <x v="48"/>
            <x v="49"/>
          </reference>
        </references>
      </pivotArea>
    </format>
    <format dxfId="331">
      <pivotArea dataOnly="0" labelOnly="1" fieldPosition="0">
        <references count="1">
          <reference field="0" count="1">
            <x v="3"/>
          </reference>
        </references>
      </pivotArea>
    </format>
    <format dxfId="330">
      <pivotArea collapsedLevelsAreSubtotals="1" fieldPosition="0">
        <references count="1">
          <reference field="0" count="0"/>
        </references>
      </pivotArea>
    </format>
    <format dxfId="32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11"/>
            <x v="12"/>
            <x v="13"/>
            <x v="14"/>
            <x v="16"/>
            <x v="17"/>
            <x v="18"/>
            <x v="19"/>
            <x v="21"/>
            <x v="22"/>
            <x v="23"/>
            <x v="26"/>
            <x v="27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328">
      <pivotArea dataOnly="0" labelOnly="1" fieldPosition="0">
        <references count="1">
          <reference field="0" count="13">
            <x v="8"/>
            <x v="9"/>
            <x v="10"/>
            <x v="15"/>
            <x v="20"/>
            <x v="24"/>
            <x v="25"/>
            <x v="28"/>
            <x v="29"/>
            <x v="30"/>
            <x v="35"/>
            <x v="48"/>
            <x v="49"/>
          </reference>
        </references>
      </pivotArea>
    </format>
    <format dxfId="327">
      <pivotArea field="0" type="button" dataOnly="0" labelOnly="1" outline="0" axis="axisRow" fieldPosition="0"/>
    </format>
    <format dxfId="3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4">
      <pivotArea dataOnly="0" labelOnly="1" grandRow="1" outline="0" fieldPosition="0"/>
    </format>
    <format dxfId="32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22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21">
      <pivotArea field="0" type="button" dataOnly="0" labelOnly="1" outline="0" axis="axisRow" fieldPosition="0"/>
    </format>
    <format dxfId="3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5"/>
              <x v="56"/>
              <x v="57"/>
              <x v="58"/>
              <x v="59"/>
              <x v="60"/>
              <x v="61"/>
              <x v="62"/>
              <x v="6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5"/>
              <x v="56"/>
              <x v="57"/>
              <x v="58"/>
              <x v="59"/>
              <x v="60"/>
              <x v="61"/>
              <x v="62"/>
              <x v="63"/>
            </reference>
          </references>
        </pivotArea>
      </pivotAreas>
    </conditionalFormat>
  </conditional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F3F16-6193-42D6-91EA-F99F0EBF2EF1}" name="Tabela dinâmica7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ilmes na Pandemia">
  <location ref="D17:G24" firstHeaderRow="0" firstDataRow="1" firstDataCol="1" rowPageCount="1" colPageCount="1"/>
  <pivotFields count="11">
    <pivotField axis="axisRow" showAll="0">
      <items count="64">
        <item x="37"/>
        <item x="50"/>
        <item x="36"/>
        <item x="54"/>
        <item x="48"/>
        <item x="35"/>
        <item x="47"/>
        <item x="58"/>
        <item x="1"/>
        <item x="3"/>
        <item x="10"/>
        <item x="39"/>
        <item x="24"/>
        <item x="31"/>
        <item x="53"/>
        <item x="5"/>
        <item x="55"/>
        <item x="38"/>
        <item x="49"/>
        <item x="41"/>
        <item x="11"/>
        <item x="61"/>
        <item x="12"/>
        <item x="16"/>
        <item x="14"/>
        <item x="25"/>
        <item x="34"/>
        <item x="43"/>
        <item x="0"/>
        <item x="7"/>
        <item x="45"/>
        <item x="17"/>
        <item x="21"/>
        <item x="28"/>
        <item x="42"/>
        <item x="19"/>
        <item x="59"/>
        <item x="4"/>
        <item x="9"/>
        <item x="15"/>
        <item x="56"/>
        <item x="44"/>
        <item x="52"/>
        <item x="62"/>
        <item x="27"/>
        <item x="32"/>
        <item x="26"/>
        <item x="18"/>
        <item x="57"/>
        <item x="8"/>
        <item x="29"/>
        <item x="22"/>
        <item x="46"/>
        <item x="30"/>
        <item x="51"/>
        <item x="60"/>
        <item x="6"/>
        <item x="2"/>
        <item x="20"/>
        <item x="40"/>
        <item x="33"/>
        <item x="23"/>
        <item x="13"/>
        <item t="default"/>
      </items>
    </pivotField>
    <pivotField showAll="0"/>
    <pivotField dataField="1" numFmtId="164" multipleItemSelectionAllowed="1" showAll="0" sortType="descending" sumSubtotal="1">
      <items count="15">
        <item x="13"/>
        <item h="1"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sum"/>
      </items>
    </pivotField>
    <pivotField numFmtId="3" showAll="0"/>
    <pivotField dataField="1" numFmtId="3" showAll="0"/>
    <pivotField numFmtId="3" showAll="0"/>
    <pivotField numFmtId="3" showAll="0"/>
    <pivotField dataField="1" numFmtId="3" showAll="0">
      <items count="65">
        <item x="46"/>
        <item x="19"/>
        <item x="0"/>
        <item x="58"/>
        <item x="8"/>
        <item x="11"/>
        <item x="10"/>
        <item x="1"/>
        <item x="25"/>
        <item x="3"/>
        <item x="38"/>
        <item x="5"/>
        <item x="14"/>
        <item x="7"/>
        <item x="56"/>
        <item x="18"/>
        <item x="2"/>
        <item x="16"/>
        <item x="12"/>
        <item x="23"/>
        <item x="24"/>
        <item x="20"/>
        <item x="53"/>
        <item x="59"/>
        <item x="62"/>
        <item x="6"/>
        <item x="29"/>
        <item x="60"/>
        <item x="22"/>
        <item x="13"/>
        <item x="61"/>
        <item x="37"/>
        <item x="41"/>
        <item x="17"/>
        <item x="43"/>
        <item x="51"/>
        <item x="21"/>
        <item x="30"/>
        <item x="35"/>
        <item x="42"/>
        <item x="32"/>
        <item x="31"/>
        <item x="33"/>
        <item x="27"/>
        <item x="34"/>
        <item x="39"/>
        <item x="50"/>
        <item x="9"/>
        <item x="4"/>
        <item x="47"/>
        <item x="52"/>
        <item x="44"/>
        <item x="45"/>
        <item x="15"/>
        <item x="54"/>
        <item x="57"/>
        <item x="40"/>
        <item x="28"/>
        <item x="48"/>
        <item x="36"/>
        <item x="26"/>
        <item x="63"/>
        <item x="49"/>
        <item x="55"/>
        <item t="default"/>
      </items>
    </pivotField>
    <pivotField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3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sd="0" x="35"/>
        <item sd="0" x="36"/>
        <item sd="0" x="37"/>
        <item t="default"/>
      </items>
    </pivotField>
  </pivotFields>
  <rowFields count="1">
    <field x="0"/>
  </rowFields>
  <rowItems count="7">
    <i>
      <x v="7"/>
    </i>
    <i>
      <x v="21"/>
    </i>
    <i>
      <x v="36"/>
    </i>
    <i>
      <x v="43"/>
    </i>
    <i>
      <x v="48"/>
    </i>
    <i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Data Lançamento nos EUA" fld="2" baseField="0" baseItem="0"/>
    <dataField name="Receita Obtida Mundo (MI U$)" fld="7" baseField="0" baseItem="0" numFmtId="38"/>
    <dataField name="Receita no Fim de Semena de Abertura nos EUA" fld="4" baseField="0" baseItem="0" numFmtId="38"/>
  </dataFields>
  <formats count="55">
    <format dxfId="193">
      <pivotArea collapsedLevelsAreSubtotals="1" fieldPosition="0">
        <references count="1">
          <reference field="0" count="1">
            <x v="0"/>
          </reference>
        </references>
      </pivotArea>
    </format>
    <format dxfId="192">
      <pivotArea outline="0" collapsedLevelsAreSubtotals="1" fieldPosition="0"/>
    </format>
    <format dxfId="191">
      <pivotArea dataOnly="0" labelOnly="1" outline="0" axis="axisValues" fieldPosition="0"/>
    </format>
    <format dxfId="190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8">
      <pivotArea collapsedLevelsAreSubtotals="1" fieldPosition="0">
        <references count="1">
          <reference field="0" count="1">
            <x v="43"/>
          </reference>
        </references>
      </pivotArea>
    </format>
    <format dxfId="187">
      <pivotArea dataOnly="0" labelOnly="1" fieldPosition="0">
        <references count="1">
          <reference field="0" count="1">
            <x v="43"/>
          </reference>
        </references>
      </pivotArea>
    </format>
    <format dxfId="186">
      <pivotArea field="0" type="button" dataOnly="0" labelOnly="1" outline="0" axis="axisRow" fieldPosition="0"/>
    </format>
    <format dxfId="1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4">
      <pivotArea field="0" type="button" dataOnly="0" labelOnly="1" outline="0" axis="axisRow" fieldPosition="0"/>
    </format>
    <format dxfId="1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2">
      <pivotArea field="0" type="button" dataOnly="0" labelOnly="1" outline="0" axis="axisRow" fieldPosition="0"/>
    </format>
    <format dxfId="1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0">
      <pivotArea field="0" type="button" dataOnly="0" labelOnly="1" outline="0" axis="axisRow" fieldPosition="0"/>
    </format>
    <format dxfId="1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8">
      <pivotArea field="0" type="button" dataOnly="0" labelOnly="1" outline="0" axis="axisRow" fieldPosition="0"/>
    </format>
    <format dxfId="1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6">
      <pivotArea grandRow="1" outline="0" collapsedLevelsAreSubtotals="1" fieldPosition="0"/>
    </format>
    <format dxfId="175">
      <pivotArea dataOnly="0" labelOnly="1" grandRow="1" outline="0" fieldPosition="0"/>
    </format>
    <format dxfId="174">
      <pivotArea grandRow="1" outline="0" collapsedLevelsAreSubtotals="1" fieldPosition="0"/>
    </format>
    <format dxfId="173">
      <pivotArea dataOnly="0" labelOnly="1" grandRow="1" outline="0" fieldPosition="0"/>
    </format>
    <format dxfId="172">
      <pivotArea grandRow="1" outline="0" collapsedLevelsAreSubtotals="1" fieldPosition="0"/>
    </format>
    <format dxfId="171">
      <pivotArea dataOnly="0" labelOnly="1" grandRow="1" outline="0" fieldPosition="0"/>
    </format>
    <format dxfId="170">
      <pivotArea collapsedLevelsAreSubtotals="1" fieldPosition="0">
        <references count="1">
          <reference field="0" count="1">
            <x v="43"/>
          </reference>
        </references>
      </pivotArea>
    </format>
    <format dxfId="169">
      <pivotArea dataOnly="0" labelOnly="1" fieldPosition="0">
        <references count="1">
          <reference field="0" count="1">
            <x v="43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2">
      <pivotArea dataOnly="0" labelOnly="1" grandRow="1" outline="0" fieldPosition="0"/>
    </format>
    <format dxfId="161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60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59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58">
      <pivotArea field="10" type="button" dataOnly="0" labelOnly="1" outline="0" axis="axisPage" fieldPosition="0"/>
    </format>
    <format dxfId="157">
      <pivotArea dataOnly="0" labelOnly="1" outline="0" fieldPosition="0">
        <references count="1">
          <reference field="10" count="0"/>
        </references>
      </pivotArea>
    </format>
    <format dxfId="156">
      <pivotArea collapsedLevelsAreSubtotals="1" fieldPosition="0">
        <references count="1">
          <reference field="0" count="6">
            <x v="7"/>
            <x v="21"/>
            <x v="36"/>
            <x v="43"/>
            <x v="48"/>
            <x v="55"/>
          </reference>
        </references>
      </pivotArea>
    </format>
    <format dxfId="155">
      <pivotArea dataOnly="0" labelOnly="1" fieldPosition="0">
        <references count="1">
          <reference field="0" count="6">
            <x v="7"/>
            <x v="21"/>
            <x v="36"/>
            <x v="43"/>
            <x v="48"/>
            <x v="55"/>
          </reference>
        </references>
      </pivotArea>
    </format>
    <format dxfId="154">
      <pivotArea collapsedLevelsAreSubtotals="1" fieldPosition="0">
        <references count="1">
          <reference field="0" count="1">
            <x v="43"/>
          </reference>
        </references>
      </pivotArea>
    </format>
    <format dxfId="153">
      <pivotArea dataOnly="0" labelOnly="1" fieldPosition="0">
        <references count="1">
          <reference field="0" count="1">
            <x v="43"/>
          </reference>
        </references>
      </pivotArea>
    </format>
    <format dxfId="152">
      <pivotArea collapsedLevelsAreSubtotals="1" fieldPosition="0">
        <references count="1">
          <reference field="0" count="1">
            <x v="43"/>
          </reference>
        </references>
      </pivotArea>
    </format>
    <format dxfId="151">
      <pivotArea dataOnly="0" labelOnly="1" fieldPosition="0">
        <references count="1">
          <reference field="0" count="1">
            <x v="43"/>
          </reference>
        </references>
      </pivotArea>
    </format>
    <format dxfId="150">
      <pivotArea field="0" type="button" dataOnly="0" labelOnly="1" outline="0" axis="axisRow" fieldPosition="0"/>
    </format>
    <format dxfId="1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6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45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4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43">
      <pivotArea dataOnly="0" labelOnly="1" grandRow="1" outline="0" fieldPosition="0"/>
    </format>
    <format dxfId="142">
      <pivotArea field="0" type="button" dataOnly="0" labelOnly="1" outline="0" axis="axisRow" fieldPosition="0"/>
    </format>
    <format dxfId="1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0">
      <pivotArea grandRow="1" outline="0" collapsedLevelsAreSubtotals="1" fieldPosition="0"/>
    </format>
    <format dxfId="13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2086C-1F77-4C3B-B423-B19AB441B3EC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Desempenho Distribuidoras">
  <location ref="A2:C12" firstHeaderRow="0" firstDataRow="1" firstDataCol="1"/>
  <pivotFields count="8">
    <pivotField multipleItemSelectionAllowed="1" showAll="0">
      <items count="66">
        <item x="39"/>
        <item x="52"/>
        <item x="38"/>
        <item x="56"/>
        <item x="50"/>
        <item x="37"/>
        <item x="49"/>
        <item x="60"/>
        <item x="3"/>
        <item x="5"/>
        <item x="12"/>
        <item x="41"/>
        <item x="26"/>
        <item x="33"/>
        <item x="55"/>
        <item x="7"/>
        <item x="57"/>
        <item x="40"/>
        <item x="51"/>
        <item x="43"/>
        <item x="13"/>
        <item x="63"/>
        <item x="14"/>
        <item x="18"/>
        <item x="16"/>
        <item x="27"/>
        <item x="36"/>
        <item x="45"/>
        <item x="2"/>
        <item x="9"/>
        <item x="47"/>
        <item x="19"/>
        <item x="23"/>
        <item x="30"/>
        <item x="44"/>
        <item x="21"/>
        <item x="61"/>
        <item x="6"/>
        <item x="11"/>
        <item x="17"/>
        <item x="58"/>
        <item x="46"/>
        <item x="54"/>
        <item x="64"/>
        <item x="29"/>
        <item x="34"/>
        <item x="28"/>
        <item x="20"/>
        <item x="59"/>
        <item x="10"/>
        <item x="31"/>
        <item x="24"/>
        <item x="48"/>
        <item x="32"/>
        <item x="1"/>
        <item x="53"/>
        <item x="62"/>
        <item x="8"/>
        <item x="4"/>
        <item x="22"/>
        <item x="42"/>
        <item x="35"/>
        <item x="25"/>
        <item x="15"/>
        <item h="1" x="0"/>
        <item t="default"/>
      </items>
    </pivotField>
    <pivotField axis="axisRow" multipleItemSelectionAllowed="1" showAll="0" rankBy="0">
      <items count="12">
        <item x="4"/>
        <item x="10"/>
        <item h="1" x="1"/>
        <item x="9"/>
        <item x="6"/>
        <item x="3"/>
        <item x="7"/>
        <item x="5"/>
        <item x="2"/>
        <item x="8"/>
        <item h="1" x="0"/>
        <item t="default"/>
      </items>
    </pivotField>
    <pivotField showAll="0"/>
    <pivotField dataField="1" showAll="0">
      <items count="43">
        <item x="34"/>
        <item x="10"/>
        <item x="20"/>
        <item x="2"/>
        <item x="13"/>
        <item x="3"/>
        <item x="5"/>
        <item x="22"/>
        <item x="30"/>
        <item x="12"/>
        <item x="41"/>
        <item x="4"/>
        <item x="7"/>
        <item x="38"/>
        <item x="32"/>
        <item x="14"/>
        <item x="8"/>
        <item x="25"/>
        <item x="17"/>
        <item x="9"/>
        <item x="6"/>
        <item x="18"/>
        <item x="19"/>
        <item x="39"/>
        <item x="21"/>
        <item x="37"/>
        <item x="28"/>
        <item x="26"/>
        <item x="33"/>
        <item x="31"/>
        <item x="35"/>
        <item x="11"/>
        <item x="15"/>
        <item x="23"/>
        <item x="24"/>
        <item x="29"/>
        <item x="27"/>
        <item x="16"/>
        <item x="36"/>
        <item x="40"/>
        <item x="1"/>
        <item x="0"/>
        <item t="default"/>
      </items>
    </pivotField>
    <pivotField showAll="0"/>
    <pivotField showAll="0"/>
    <pivotField showAll="0"/>
    <pivotField dataField="1" showAll="0">
      <items count="67">
        <item x="48"/>
        <item x="21"/>
        <item x="2"/>
        <item x="60"/>
        <item x="10"/>
        <item x="13"/>
        <item x="12"/>
        <item x="3"/>
        <item x="27"/>
        <item x="5"/>
        <item x="40"/>
        <item x="7"/>
        <item x="16"/>
        <item x="9"/>
        <item x="58"/>
        <item x="20"/>
        <item x="4"/>
        <item x="18"/>
        <item x="14"/>
        <item x="25"/>
        <item x="26"/>
        <item x="22"/>
        <item x="55"/>
        <item x="61"/>
        <item x="64"/>
        <item x="8"/>
        <item x="31"/>
        <item x="62"/>
        <item x="24"/>
        <item x="15"/>
        <item x="63"/>
        <item x="39"/>
        <item x="43"/>
        <item x="19"/>
        <item x="45"/>
        <item x="53"/>
        <item x="23"/>
        <item x="32"/>
        <item x="37"/>
        <item x="44"/>
        <item x="34"/>
        <item x="33"/>
        <item x="35"/>
        <item x="29"/>
        <item x="36"/>
        <item x="41"/>
        <item x="52"/>
        <item x="11"/>
        <item x="6"/>
        <item x="49"/>
        <item x="54"/>
        <item x="46"/>
        <item x="47"/>
        <item x="17"/>
        <item x="56"/>
        <item x="59"/>
        <item x="42"/>
        <item x="30"/>
        <item x="50"/>
        <item x="38"/>
        <item x="28"/>
        <item x="65"/>
        <item x="51"/>
        <item x="57"/>
        <item x="1"/>
        <item x="0"/>
        <item t="default"/>
      </items>
    </pivotField>
  </pivotFields>
  <rowFields count="1">
    <field x="1"/>
  </rowFields>
  <rowItems count="1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 obtida no mundo (MI US$)" fld="7" baseField="0" baseItem="0" numFmtId="3"/>
    <dataField name="Soma de Orçamento em milhões (U$)" fld="3" baseField="1" baseItem="9"/>
  </dataFields>
  <formats count="58">
    <format dxfId="251">
      <pivotArea outline="0" collapsedLevelsAreSubtotals="1" fieldPosition="0"/>
    </format>
    <format dxfId="250">
      <pivotArea field="0" type="button" dataOnly="0" labelOnly="1" outline="0"/>
    </format>
    <format dxfId="249">
      <pivotArea outline="0" fieldPosition="0">
        <references count="1">
          <reference field="4294967294" count="1">
            <x v="0"/>
          </reference>
        </references>
      </pivotArea>
    </format>
    <format dxfId="248">
      <pivotArea field="1" type="button" dataOnly="0" labelOnly="1" outline="0" axis="axisRow" fieldPosition="0"/>
    </format>
    <format dxfId="247">
      <pivotArea dataOnly="0" labelOnly="1" outline="0" axis="axisValues" fieldPosition="0"/>
    </format>
    <format dxfId="246">
      <pivotArea grandRow="1" outline="0" collapsedLevelsAreSubtotals="1" fieldPosition="0"/>
    </format>
    <format dxfId="245">
      <pivotArea dataOnly="0" labelOnly="1" grandRow="1" outline="0" fieldPosition="0"/>
    </format>
    <format dxfId="244">
      <pivotArea field="1" type="button" dataOnly="0" labelOnly="1" outline="0" axis="axisRow" fieldPosition="0"/>
    </format>
    <format dxfId="243">
      <pivotArea dataOnly="0" labelOnly="1" outline="0" axis="axisValues" fieldPosition="0"/>
    </format>
    <format dxfId="242">
      <pivotArea field="1" type="button" dataOnly="0" labelOnly="1" outline="0" axis="axisRow" fieldPosition="0"/>
    </format>
    <format dxfId="241">
      <pivotArea dataOnly="0" labelOnly="1" outline="0" axis="axisValues" fieldPosition="0"/>
    </format>
    <format dxfId="240">
      <pivotArea field="1" type="button" dataOnly="0" labelOnly="1" outline="0" axis="axisRow" fieldPosition="0"/>
    </format>
    <format dxfId="239">
      <pivotArea dataOnly="0" labelOnly="1" outline="0" axis="axisValues" fieldPosition="0"/>
    </format>
    <format dxfId="238">
      <pivotArea field="1" type="button" dataOnly="0" labelOnly="1" outline="0" axis="axisRow" fieldPosition="0"/>
    </format>
    <format dxfId="237">
      <pivotArea dataOnly="0" labelOnly="1" outline="0" axis="axisValues" fieldPosition="0"/>
    </format>
    <format dxfId="236">
      <pivotArea field="1" type="button" dataOnly="0" labelOnly="1" outline="0" axis="axisRow" fieldPosition="0"/>
    </format>
    <format dxfId="235">
      <pivotArea dataOnly="0" labelOnly="1" outline="0" axis="axisValues" fieldPosition="0"/>
    </format>
    <format dxfId="234">
      <pivotArea grandRow="1" outline="0" collapsedLevelsAreSubtotals="1" fieldPosition="0"/>
    </format>
    <format dxfId="233">
      <pivotArea dataOnly="0" labelOnly="1" grandRow="1" outline="0" fieldPosition="0"/>
    </format>
    <format dxfId="232">
      <pivotArea grandRow="1" outline="0" collapsedLevelsAreSubtotals="1" fieldPosition="0"/>
    </format>
    <format dxfId="231">
      <pivotArea dataOnly="0" labelOnly="1" grandRow="1" outline="0" fieldPosition="0"/>
    </format>
    <format dxfId="230">
      <pivotArea grandRow="1" outline="0" collapsedLevelsAreSubtotals="1" fieldPosition="0"/>
    </format>
    <format dxfId="229">
      <pivotArea dataOnly="0" labelOnly="1" grandRow="1" outline="0" fieldPosition="0"/>
    </format>
    <format dxfId="2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3">
      <pivotArea collapsedLevelsAreSubtotals="1" fieldPosition="0">
        <references count="1">
          <reference field="1" count="1">
            <x v="9"/>
          </reference>
        </references>
      </pivotArea>
    </format>
    <format dxfId="222">
      <pivotArea dataOnly="0" labelOnly="1" fieldPosition="0">
        <references count="1">
          <reference field="1" count="1">
            <x v="9"/>
          </reference>
        </references>
      </pivotArea>
    </format>
    <format dxfId="221">
      <pivotArea collapsedLevelsAreSubtotals="1" fieldPosition="0">
        <references count="1">
          <reference field="1" count="1">
            <x v="9"/>
          </reference>
        </references>
      </pivotArea>
    </format>
    <format dxfId="220">
      <pivotArea dataOnly="0" labelOnly="1" fieldPosition="0">
        <references count="1">
          <reference field="1" count="1">
            <x v="9"/>
          </reference>
        </references>
      </pivotArea>
    </format>
    <format dxfId="219">
      <pivotArea collapsedLevelsAreSubtotals="1" fieldPosition="0">
        <references count="1">
          <reference field="1" count="1">
            <x v="0"/>
          </reference>
        </references>
      </pivotArea>
    </format>
    <format dxfId="218">
      <pivotArea dataOnly="0" labelOnly="1" fieldPosition="0">
        <references count="1">
          <reference field="1" count="1">
            <x v="0"/>
          </reference>
        </references>
      </pivotArea>
    </format>
    <format dxfId="217">
      <pivotArea collapsedLevelsAreSubtotals="1" fieldPosition="0">
        <references count="1">
          <reference field="1" count="1">
            <x v="3"/>
          </reference>
        </references>
      </pivotArea>
    </format>
    <format dxfId="216">
      <pivotArea dataOnly="0" labelOnly="1" fieldPosition="0">
        <references count="1">
          <reference field="1" count="1">
            <x v="3"/>
          </reference>
        </references>
      </pivotArea>
    </format>
    <format dxfId="215">
      <pivotArea collapsedLevelsAreSubtotals="1" fieldPosition="0">
        <references count="1">
          <reference field="1" count="1">
            <x v="5"/>
          </reference>
        </references>
      </pivotArea>
    </format>
    <format dxfId="214">
      <pivotArea dataOnly="0" labelOnly="1" fieldPosition="0">
        <references count="1">
          <reference field="1" count="1">
            <x v="5"/>
          </reference>
        </references>
      </pivotArea>
    </format>
    <format dxfId="213">
      <pivotArea collapsedLevelsAreSubtotals="1" fieldPosition="0">
        <references count="1">
          <reference field="1" count="1">
            <x v="7"/>
          </reference>
        </references>
      </pivotArea>
    </format>
    <format dxfId="212">
      <pivotArea dataOnly="0" labelOnly="1" fieldPosition="0">
        <references count="1">
          <reference field="1" count="1">
            <x v="7"/>
          </reference>
        </references>
      </pivotArea>
    </format>
    <format dxfId="211">
      <pivotArea field="1" type="button" dataOnly="0" labelOnly="1" outline="0" axis="axisRow" fieldPosition="0"/>
    </format>
    <format dxfId="2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8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0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06">
      <pivotArea dataOnly="0" labelOnly="1" grandRow="1" outline="0" fieldPosition="0"/>
    </format>
    <format dxfId="205">
      <pivotArea collapsedLevelsAreSubtotals="1" fieldPosition="0">
        <references count="1">
          <reference field="1" count="0"/>
        </references>
      </pivotArea>
    </format>
    <format dxfId="204">
      <pivotArea dataOnly="0" labelOnly="1" fieldPosition="0">
        <references count="1">
          <reference field="1" count="0"/>
        </references>
      </pivotArea>
    </format>
    <format dxfId="203">
      <pivotArea field="1" type="button" dataOnly="0" labelOnly="1" outline="0" axis="axisRow" fieldPosition="0"/>
    </format>
    <format dxfId="2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">
      <pivotArea dataOnly="0" labelOnly="1" grandRow="1" outline="0" fieldPosition="0"/>
    </format>
    <format dxfId="19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98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97">
      <pivotArea field="1" type="button" dataOnly="0" labelOnly="1" outline="0" axis="axisRow" fieldPosition="0"/>
    </format>
    <format dxfId="1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5">
      <pivotArea grandRow="1" outline="0" collapsedLevelsAreSubtotals="1" fieldPosition="0"/>
    </format>
    <format dxfId="194">
      <pivotArea dataOnly="0" labelOnly="1" grandRow="1" outline="0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3DA6A-B90F-4760-86A6-6CF6F5A8575E}" name="Tabela dinâmica5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Lançamentos na Pandemia">
  <location ref="H77:J90" firstHeaderRow="0" firstDataRow="1" firstDataCol="1"/>
  <pivotFields count="8">
    <pivotField axis="axisRow" showAll="0">
      <items count="66">
        <item x="39"/>
        <item x="52"/>
        <item x="38"/>
        <item x="56"/>
        <item x="50"/>
        <item x="37"/>
        <item x="49"/>
        <item x="60"/>
        <item x="3"/>
        <item x="5"/>
        <item x="12"/>
        <item x="41"/>
        <item x="26"/>
        <item x="33"/>
        <item x="55"/>
        <item x="7"/>
        <item x="57"/>
        <item x="40"/>
        <item x="51"/>
        <item x="43"/>
        <item x="13"/>
        <item x="63"/>
        <item x="14"/>
        <item x="18"/>
        <item x="16"/>
        <item x="27"/>
        <item x="36"/>
        <item x="45"/>
        <item x="2"/>
        <item x="9"/>
        <item x="47"/>
        <item x="19"/>
        <item x="23"/>
        <item x="30"/>
        <item x="44"/>
        <item x="21"/>
        <item x="61"/>
        <item x="6"/>
        <item x="11"/>
        <item x="17"/>
        <item x="58"/>
        <item x="46"/>
        <item x="54"/>
        <item x="64"/>
        <item x="29"/>
        <item x="34"/>
        <item x="28"/>
        <item x="20"/>
        <item x="59"/>
        <item x="10"/>
        <item x="31"/>
        <item x="24"/>
        <item x="48"/>
        <item x="32"/>
        <item x="1"/>
        <item x="53"/>
        <item x="62"/>
        <item x="8"/>
        <item x="4"/>
        <item x="22"/>
        <item x="42"/>
        <item x="35"/>
        <item x="25"/>
        <item x="15"/>
        <item x="0"/>
        <item t="default"/>
      </items>
    </pivotField>
    <pivotField showAll="0"/>
    <pivotField axis="axisRow" showAll="0">
      <items count="67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x="61"/>
        <item x="62"/>
        <item x="63"/>
        <item x="64"/>
        <item x="65"/>
        <item h="1" x="0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2">
    <field x="2"/>
    <field x="0"/>
  </rowFields>
  <rowItems count="13">
    <i>
      <x v="59"/>
    </i>
    <i r="1">
      <x v="48"/>
    </i>
    <i>
      <x v="60"/>
    </i>
    <i r="1">
      <x v="7"/>
    </i>
    <i>
      <x v="61"/>
    </i>
    <i r="1">
      <x v="36"/>
    </i>
    <i>
      <x v="62"/>
    </i>
    <i r="1">
      <x v="56"/>
    </i>
    <i>
      <x v="63"/>
    </i>
    <i r="1">
      <x v="21"/>
    </i>
    <i>
      <x v="64"/>
    </i>
    <i r="1"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 arrecadada no fim de semana de abertura nos EUA (MI US$)" fld="4" baseField="2" baseItem="59"/>
    <dataField name="Soma de Receita obtida no mundo (MI US$)" fld="7" baseField="2" baseItem="59"/>
  </dataFields>
  <formats count="22">
    <format dxfId="273">
      <pivotArea outline="0" collapsedLevelsAreSubtotals="1" fieldPosition="0"/>
    </format>
    <format dxfId="272">
      <pivotArea field="2" type="button" dataOnly="0" labelOnly="1" outline="0" axis="axisRow" fieldPosition="0"/>
    </format>
    <format dxfId="2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0">
      <pivotArea grandRow="1" outline="0" collapsedLevelsAreSubtotals="1" fieldPosition="0"/>
    </format>
    <format dxfId="269">
      <pivotArea dataOnly="0" labelOnly="1" grandRow="1" outline="0" fieldPosition="0"/>
    </format>
    <format dxfId="268">
      <pivotArea field="2" type="button" dataOnly="0" labelOnly="1" outline="0" axis="axisRow" fieldPosition="0"/>
    </format>
    <format dxfId="2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6">
      <pivotArea field="2" type="button" dataOnly="0" labelOnly="1" outline="0" axis="axisRow" fieldPosition="0"/>
    </format>
    <format dxfId="2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4">
      <pivotArea field="2" type="button" dataOnly="0" labelOnly="1" outline="0" axis="axisRow" fieldPosition="0"/>
    </format>
    <format dxfId="2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2">
      <pivotArea field="2" type="button" dataOnly="0" labelOnly="1" outline="0" axis="axisRow" fieldPosition="0"/>
    </format>
    <format dxfId="2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9">
      <pivotArea collapsedLevelsAreSubtotals="1" fieldPosition="0">
        <references count="2">
          <reference field="0" count="1">
            <x v="43"/>
          </reference>
          <reference field="2" count="1" selected="0">
            <x v="64"/>
          </reference>
        </references>
      </pivotArea>
    </format>
    <format dxfId="258">
      <pivotArea dataOnly="0" labelOnly="1" fieldPosition="0">
        <references count="2">
          <reference field="0" count="1">
            <x v="43"/>
          </reference>
          <reference field="2" count="1" selected="0">
            <x v="64"/>
          </reference>
        </references>
      </pivotArea>
    </format>
    <format dxfId="257">
      <pivotArea grandRow="1" outline="0" collapsedLevelsAreSubtotals="1" fieldPosition="0"/>
    </format>
    <format dxfId="256">
      <pivotArea dataOnly="0" labelOnly="1" grandRow="1" outline="0" fieldPosition="0"/>
    </format>
    <format dxfId="255">
      <pivotArea grandRow="1" outline="0" collapsedLevelsAreSubtotals="1" fieldPosition="0"/>
    </format>
    <format dxfId="254">
      <pivotArea dataOnly="0" labelOnly="1" grandRow="1" outline="0" fieldPosition="0"/>
    </format>
    <format dxfId="253">
      <pivotArea grandRow="1" outline="0" collapsedLevelsAreSubtotals="1" fieldPosition="0"/>
    </format>
    <format dxfId="25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C708D-A71F-493C-AB5B-04670031638E}" name="Tabela dinâmica6" cacheId="3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7" indent="0" outline="1" outlineData="1" multipleFieldFilters="0" rowHeaderCaption="Destaque no Lançamento">
  <location ref="A21:B84" firstHeaderRow="1" firstDataRow="1" firstDataCol="1"/>
  <pivotFields count="8">
    <pivotField axis="axisRow" showAll="0" sortType="descending">
      <items count="66">
        <item x="39"/>
        <item x="52"/>
        <item x="38"/>
        <item x="56"/>
        <item x="50"/>
        <item x="37"/>
        <item x="49"/>
        <item x="60"/>
        <item x="3"/>
        <item x="5"/>
        <item x="12"/>
        <item x="41"/>
        <item x="26"/>
        <item n="Captain América: The Winter Soldier" x="33"/>
        <item x="55"/>
        <item x="7"/>
        <item x="57"/>
        <item x="40"/>
        <item x="51"/>
        <item x="43"/>
        <item x="13"/>
        <item x="63"/>
        <item x="14"/>
        <item x="18"/>
        <item x="16"/>
        <item x="27"/>
        <item x="36"/>
        <item x="45"/>
        <item x="2"/>
        <item x="9"/>
        <item x="47"/>
        <item x="19"/>
        <item x="23"/>
        <item x="30"/>
        <item x="44"/>
        <item x="21"/>
        <item x="61"/>
        <item x="6"/>
        <item x="11"/>
        <item x="17"/>
        <item x="58"/>
        <item x="46"/>
        <item x="54"/>
        <item x="64"/>
        <item x="29"/>
        <item x="34"/>
        <item x="28"/>
        <item x="20"/>
        <item x="59"/>
        <item x="10"/>
        <item x="31"/>
        <item x="24"/>
        <item x="48"/>
        <item x="32"/>
        <item h="1" x="1"/>
        <item x="53"/>
        <item x="62"/>
        <item x="8"/>
        <item x="4"/>
        <item x="22"/>
        <item x="42"/>
        <item x="35"/>
        <item x="25"/>
        <item x="15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63">
    <i>
      <x v="3"/>
    </i>
    <i>
      <x v="43"/>
    </i>
    <i>
      <x v="4"/>
    </i>
    <i>
      <x v="46"/>
    </i>
    <i>
      <x v="6"/>
    </i>
    <i>
      <x v="2"/>
    </i>
    <i>
      <x v="11"/>
    </i>
    <i>
      <x v="33"/>
    </i>
    <i>
      <x v="14"/>
    </i>
    <i>
      <x v="39"/>
    </i>
    <i>
      <x v="27"/>
    </i>
    <i>
      <x v="17"/>
    </i>
    <i>
      <x v="32"/>
    </i>
    <i>
      <x v="18"/>
    </i>
    <i>
      <x v="52"/>
    </i>
    <i>
      <x v="41"/>
    </i>
    <i>
      <x v="37"/>
    </i>
    <i>
      <x v="63"/>
    </i>
    <i>
      <x v="31"/>
    </i>
    <i>
      <x v="13"/>
    </i>
    <i>
      <x v="26"/>
    </i>
    <i>
      <x v="40"/>
    </i>
    <i>
      <x v="45"/>
    </i>
    <i>
      <x v="61"/>
    </i>
    <i>
      <x v="56"/>
    </i>
    <i>
      <x v="34"/>
    </i>
    <i>
      <x v="38"/>
    </i>
    <i>
      <x v="53"/>
    </i>
    <i>
      <x v="57"/>
    </i>
    <i>
      <x v="19"/>
    </i>
    <i>
      <x v="59"/>
    </i>
    <i>
      <x v="21"/>
    </i>
    <i>
      <x v="22"/>
    </i>
    <i>
      <x v="7"/>
    </i>
    <i>
      <x v="55"/>
    </i>
    <i>
      <x v="1"/>
    </i>
    <i>
      <x v="36"/>
    </i>
    <i>
      <x v="60"/>
    </i>
    <i>
      <x v="51"/>
    </i>
    <i>
      <x v="12"/>
    </i>
    <i>
      <x v="29"/>
    </i>
    <i>
      <x v="44"/>
    </i>
    <i>
      <x v="23"/>
    </i>
    <i>
      <x/>
    </i>
    <i>
      <x v="5"/>
    </i>
    <i>
      <x v="47"/>
    </i>
    <i>
      <x v="62"/>
    </i>
    <i>
      <x v="58"/>
    </i>
    <i>
      <x v="50"/>
    </i>
    <i>
      <x v="24"/>
    </i>
    <i>
      <x v="15"/>
    </i>
    <i>
      <x v="42"/>
    </i>
    <i>
      <x v="16"/>
    </i>
    <i>
      <x v="9"/>
    </i>
    <i>
      <x v="25"/>
    </i>
    <i>
      <x v="8"/>
    </i>
    <i>
      <x v="10"/>
    </i>
    <i>
      <x v="49"/>
    </i>
    <i>
      <x v="20"/>
    </i>
    <i>
      <x v="48"/>
    </i>
    <i>
      <x v="28"/>
    </i>
    <i>
      <x v="35"/>
    </i>
    <i>
      <x v="30"/>
    </i>
  </rowItems>
  <colItems count="1">
    <i/>
  </colItems>
  <dataFields count="1">
    <dataField name="Receita fim de semana de abertura nos EUA" fld="4" baseField="0" baseItem="0"/>
  </dataFields>
  <formats count="46">
    <format dxfId="319">
      <pivotArea collapsedLevelsAreSubtotals="1" fieldPosition="0">
        <references count="1">
          <reference field="0" count="6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318">
      <pivotArea collapsedLevelsAreSubtotals="1" fieldPosition="0">
        <references count="1">
          <reference field="0" count="1">
            <x v="3"/>
          </reference>
        </references>
      </pivotArea>
    </format>
    <format dxfId="317">
      <pivotArea dataOnly="0" labelOnly="1" fieldPosition="0">
        <references count="1">
          <reference field="0" count="1">
            <x v="3"/>
          </reference>
        </references>
      </pivotArea>
    </format>
    <format dxfId="316">
      <pivotArea collapsedLevelsAreSubtotals="1" fieldPosition="0">
        <references count="1">
          <reference field="0" count="1">
            <x v="3"/>
          </reference>
        </references>
      </pivotArea>
    </format>
    <format dxfId="315">
      <pivotArea dataOnly="0" labelOnly="1" fieldPosition="0">
        <references count="1">
          <reference field="0" count="1">
            <x v="3"/>
          </reference>
        </references>
      </pivotArea>
    </format>
    <format dxfId="314">
      <pivotArea collapsedLevelsAreSubtotals="1" fieldPosition="0">
        <references count="1">
          <reference field="0" count="1">
            <x v="3"/>
          </reference>
        </references>
      </pivotArea>
    </format>
    <format dxfId="313">
      <pivotArea dataOnly="0" labelOnly="1" fieldPosition="0">
        <references count="1">
          <reference field="0" count="1">
            <x v="3"/>
          </reference>
        </references>
      </pivotArea>
    </format>
    <format dxfId="312">
      <pivotArea field="0" type="button" dataOnly="0" labelOnly="1" outline="0" axis="axisRow" fieldPosition="0"/>
    </format>
    <format dxfId="311">
      <pivotArea dataOnly="0" labelOnly="1" outline="0" axis="axisValues" fieldPosition="0"/>
    </format>
    <format dxfId="310">
      <pivotArea collapsedLevelsAreSubtotals="1" fieldPosition="0">
        <references count="1">
          <reference field="0" count="1">
            <x v="3"/>
          </reference>
        </references>
      </pivotArea>
    </format>
    <format dxfId="309">
      <pivotArea dataOnly="0" labelOnly="1" fieldPosition="0">
        <references count="1">
          <reference field="0" count="1">
            <x v="3"/>
          </reference>
        </references>
      </pivotArea>
    </format>
    <format dxfId="308">
      <pivotArea dataOnly="0" labelOnly="1" fieldPosition="0">
        <references count="1">
          <reference field="0" count="1">
            <x v="3"/>
          </reference>
        </references>
      </pivotArea>
    </format>
    <format dxfId="307">
      <pivotArea collapsedLevelsAreSubtotals="1" fieldPosition="0">
        <references count="1">
          <reference field="0" count="1">
            <x v="3"/>
          </reference>
        </references>
      </pivotArea>
    </format>
    <format dxfId="306">
      <pivotArea field="0" type="button" dataOnly="0" labelOnly="1" outline="0" axis="axisRow" fieldPosition="0"/>
    </format>
    <format dxfId="305">
      <pivotArea dataOnly="0" labelOnly="1" outline="0" axis="axisValues" fieldPosition="0"/>
    </format>
    <format dxfId="304">
      <pivotArea field="0" type="button" dataOnly="0" labelOnly="1" outline="0" axis="axisRow" fieldPosition="0"/>
    </format>
    <format dxfId="303">
      <pivotArea dataOnly="0" labelOnly="1" outline="0" axis="axisValues" fieldPosition="0"/>
    </format>
    <format dxfId="302">
      <pivotArea field="0" type="button" dataOnly="0" labelOnly="1" outline="0" axis="axisRow" fieldPosition="0"/>
    </format>
    <format dxfId="301">
      <pivotArea dataOnly="0" labelOnly="1" outline="0" axis="axisValues" fieldPosition="0"/>
    </format>
    <format dxfId="300">
      <pivotArea grandRow="1" outline="0" collapsedLevelsAreSubtotals="1" fieldPosition="0"/>
    </format>
    <format dxfId="299">
      <pivotArea dataOnly="0" labelOnly="1" grandRow="1" outline="0" fieldPosition="0"/>
    </format>
    <format dxfId="298">
      <pivotArea grandRow="1" outline="0" collapsedLevelsAreSubtotals="1" fieldPosition="0"/>
    </format>
    <format dxfId="297">
      <pivotArea dataOnly="0" labelOnly="1" grandRow="1" outline="0" fieldPosition="0"/>
    </format>
    <format dxfId="296">
      <pivotArea grandRow="1" outline="0" collapsedLevelsAreSubtotals="1" fieldPosition="0"/>
    </format>
    <format dxfId="295">
      <pivotArea dataOnly="0" labelOnly="1" grandRow="1" outline="0" fieldPosition="0"/>
    </format>
    <format dxfId="294">
      <pivotArea field="0" type="button" dataOnly="0" labelOnly="1" outline="0" axis="axisRow" fieldPosition="0"/>
    </format>
    <format dxfId="293">
      <pivotArea field="0" type="button" dataOnly="0" labelOnly="1" outline="0" axis="axisRow" fieldPosition="0"/>
    </format>
    <format dxfId="292">
      <pivotArea collapsedLevelsAreSubtotals="1" fieldPosition="0">
        <references count="1">
          <reference field="0" count="1">
            <x v="3"/>
          </reference>
        </references>
      </pivotArea>
    </format>
    <format dxfId="291">
      <pivotArea dataOnly="0" labelOnly="1" fieldPosition="0">
        <references count="1">
          <reference field="0" count="1">
            <x v="3"/>
          </reference>
        </references>
      </pivotArea>
    </format>
    <format dxfId="290">
      <pivotArea field="0" type="button" dataOnly="0" labelOnly="1" outline="0" axis="axisRow" fieldPosition="0"/>
    </format>
    <format dxfId="289">
      <pivotArea dataOnly="0" labelOnly="1" outline="0" axis="axisValues" fieldPosition="0"/>
    </format>
    <format dxfId="2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4">
      <pivotArea collapsedLevelsAreSubtotals="1" fieldPosition="0">
        <references count="1">
          <reference field="0" count="1">
            <x v="3"/>
          </reference>
        </references>
      </pivotArea>
    </format>
    <format dxfId="283">
      <pivotArea collapsedLevelsAreSubtotals="1" fieldPosition="0">
        <references count="1">
          <reference field="0" count="61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4"/>
            <x v="45"/>
            <x v="46"/>
            <x v="47"/>
            <x v="48"/>
            <x v="49"/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282">
      <pivotArea dataOnly="0" labelOnly="1" fieldPosition="0">
        <references count="1">
          <reference field="0" count="50">
            <x v="0"/>
            <x v="1"/>
            <x v="2"/>
            <x v="4"/>
            <x v="5"/>
            <x v="6"/>
            <x v="7"/>
            <x v="11"/>
            <x v="12"/>
            <x v="13"/>
            <x v="14"/>
            <x v="15"/>
            <x v="17"/>
            <x v="18"/>
            <x v="19"/>
            <x v="21"/>
            <x v="22"/>
            <x v="23"/>
            <x v="24"/>
            <x v="26"/>
            <x v="27"/>
            <x v="29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4"/>
            <x v="45"/>
            <x v="46"/>
            <x v="47"/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281">
      <pivotArea dataOnly="0" labelOnly="1" fieldPosition="0">
        <references count="1">
          <reference field="0" count="11">
            <x v="8"/>
            <x v="9"/>
            <x v="10"/>
            <x v="16"/>
            <x v="20"/>
            <x v="25"/>
            <x v="28"/>
            <x v="30"/>
            <x v="35"/>
            <x v="48"/>
            <x v="49"/>
          </reference>
        </references>
      </pivotArea>
    </format>
    <format dxfId="280">
      <pivotArea field="0" type="button" dataOnly="0" labelOnly="1" outline="0" axis="axisRow" fieldPosition="0"/>
    </format>
    <format dxfId="279">
      <pivotArea dataOnly="0" labelOnly="1" outline="0" axis="axisValues" fieldPosition="0"/>
    </format>
    <format dxfId="278">
      <pivotArea outline="0" collapsedLevelsAreSubtotals="1" fieldPosition="0"/>
    </format>
    <format dxfId="27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11"/>
            <x v="12"/>
            <x v="13"/>
            <x v="14"/>
            <x v="17"/>
            <x v="18"/>
            <x v="19"/>
            <x v="21"/>
            <x v="22"/>
            <x v="23"/>
            <x v="24"/>
            <x v="26"/>
            <x v="27"/>
            <x v="29"/>
            <x v="31"/>
            <x v="32"/>
            <x v="33"/>
            <x v="34"/>
            <x v="36"/>
            <x v="37"/>
            <x v="38"/>
            <x v="39"/>
            <x v="40"/>
            <x v="41"/>
            <x v="43"/>
            <x v="44"/>
            <x v="45"/>
            <x v="46"/>
            <x v="47"/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276">
      <pivotArea dataOnly="0" labelOnly="1" fieldPosition="0">
        <references count="1">
          <reference field="0" count="13">
            <x v="8"/>
            <x v="9"/>
            <x v="10"/>
            <x v="15"/>
            <x v="16"/>
            <x v="20"/>
            <x v="25"/>
            <x v="28"/>
            <x v="30"/>
            <x v="35"/>
            <x v="42"/>
            <x v="48"/>
            <x v="49"/>
          </reference>
        </references>
      </pivotArea>
    </format>
    <format dxfId="275">
      <pivotArea field="0" type="button" dataOnly="0" labelOnly="1" outline="0" axis="axisRow" fieldPosition="0"/>
    </format>
    <format dxfId="274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E6C89-F8BF-4E7D-A67C-E95BDA6281BD}" name="Tabela dinâmica8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1" rowHeaderCaption="Filmes">
  <location ref="A2:F66" firstHeaderRow="0" firstDataRow="1" firstDataCol="1"/>
  <pivotFields count="11">
    <pivotField axis="axisRow" showAll="0" sortType="descending">
      <items count="64">
        <item x="37"/>
        <item x="50"/>
        <item x="36"/>
        <item x="54"/>
        <item x="48"/>
        <item x="35"/>
        <item x="47"/>
        <item x="58"/>
        <item x="1"/>
        <item x="3"/>
        <item x="10"/>
        <item x="39"/>
        <item x="24"/>
        <item x="31"/>
        <item x="53"/>
        <item x="5"/>
        <item x="55"/>
        <item x="38"/>
        <item x="49"/>
        <item x="41"/>
        <item x="11"/>
        <item x="61"/>
        <item x="12"/>
        <item x="16"/>
        <item x="14"/>
        <item x="25"/>
        <item x="34"/>
        <item x="43"/>
        <item x="0"/>
        <item x="7"/>
        <item x="45"/>
        <item x="17"/>
        <item x="21"/>
        <item x="28"/>
        <item x="42"/>
        <item x="19"/>
        <item x="59"/>
        <item x="4"/>
        <item x="9"/>
        <item x="15"/>
        <item x="56"/>
        <item x="44"/>
        <item x="52"/>
        <item x="62"/>
        <item x="27"/>
        <item x="32"/>
        <item x="26"/>
        <item x="18"/>
        <item x="57"/>
        <item x="8"/>
        <item x="29"/>
        <item x="22"/>
        <item x="46"/>
        <item x="30"/>
        <item x="51"/>
        <item x="60"/>
        <item x="6"/>
        <item x="2"/>
        <item x="20"/>
        <item x="40"/>
        <item x="33"/>
        <item x="23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4" showAll="0"/>
    <pivotField numFmtId="3" showAll="0"/>
    <pivotField numFmtId="3" showAll="0"/>
    <pivotField dataField="1" numFmtId="3" showAll="0">
      <items count="65">
        <item x="46"/>
        <item x="19"/>
        <item x="0"/>
        <item x="58"/>
        <item x="11"/>
        <item x="8"/>
        <item x="25"/>
        <item x="10"/>
        <item x="38"/>
        <item x="56"/>
        <item x="1"/>
        <item x="3"/>
        <item x="5"/>
        <item x="14"/>
        <item x="16"/>
        <item x="7"/>
        <item x="29"/>
        <item x="18"/>
        <item x="23"/>
        <item x="12"/>
        <item x="41"/>
        <item x="2"/>
        <item x="62"/>
        <item x="24"/>
        <item x="20"/>
        <item x="37"/>
        <item x="22"/>
        <item x="59"/>
        <item x="53"/>
        <item x="32"/>
        <item x="30"/>
        <item x="52"/>
        <item x="61"/>
        <item x="6"/>
        <item x="51"/>
        <item x="35"/>
        <item x="60"/>
        <item x="43"/>
        <item x="42"/>
        <item x="33"/>
        <item x="13"/>
        <item x="31"/>
        <item x="27"/>
        <item x="21"/>
        <item x="47"/>
        <item x="17"/>
        <item x="50"/>
        <item x="34"/>
        <item x="45"/>
        <item x="15"/>
        <item x="39"/>
        <item x="9"/>
        <item x="44"/>
        <item x="57"/>
        <item x="4"/>
        <item x="40"/>
        <item x="28"/>
        <item x="54"/>
        <item x="36"/>
        <item x="26"/>
        <item x="49"/>
        <item x="48"/>
        <item x="63"/>
        <item x="55"/>
        <item t="default"/>
      </items>
    </pivotField>
    <pivotField dataField="1" numFmtId="3" showAll="0"/>
    <pivotField numFmtId="3" showAll="0"/>
    <pivotField numFmtId="3" showAll="0"/>
    <pivotField showAll="0" defaultSubtotal="0"/>
    <pivotField showAll="0" defaultSubtotal="0"/>
  </pivotFields>
  <rowFields count="1">
    <field x="0"/>
  </rowFields>
  <rowItems count="64">
    <i>
      <x v="22"/>
    </i>
    <i>
      <x v="43"/>
    </i>
    <i>
      <x v="21"/>
    </i>
    <i>
      <x v="55"/>
    </i>
    <i>
      <x v="36"/>
    </i>
    <i>
      <x v="7"/>
    </i>
    <i>
      <x v="48"/>
    </i>
    <i>
      <x v="40"/>
    </i>
    <i>
      <x v="16"/>
    </i>
    <i>
      <x v="3"/>
    </i>
    <i>
      <x v="14"/>
    </i>
    <i>
      <x v="42"/>
    </i>
    <i>
      <x v="54"/>
    </i>
    <i>
      <x v="1"/>
    </i>
    <i>
      <x v="18"/>
    </i>
    <i>
      <x v="4"/>
    </i>
    <i>
      <x v="6"/>
    </i>
    <i>
      <x v="52"/>
    </i>
    <i>
      <x v="30"/>
    </i>
    <i>
      <x v="41"/>
    </i>
    <i>
      <x v="27"/>
    </i>
    <i>
      <x v="34"/>
    </i>
    <i>
      <x v="19"/>
    </i>
    <i>
      <x v="59"/>
    </i>
    <i>
      <x v="11"/>
    </i>
    <i>
      <x v="17"/>
    </i>
    <i>
      <x/>
    </i>
    <i>
      <x v="2"/>
    </i>
    <i>
      <x v="5"/>
    </i>
    <i>
      <x v="26"/>
    </i>
    <i>
      <x v="60"/>
    </i>
    <i>
      <x v="45"/>
    </i>
    <i>
      <x v="13"/>
    </i>
    <i>
      <x v="53"/>
    </i>
    <i>
      <x v="50"/>
    </i>
    <i>
      <x v="33"/>
    </i>
    <i>
      <x v="44"/>
    </i>
    <i>
      <x v="46"/>
    </i>
    <i>
      <x v="25"/>
    </i>
    <i>
      <x v="12"/>
    </i>
    <i>
      <x v="61"/>
    </i>
    <i>
      <x v="51"/>
    </i>
    <i>
      <x v="32"/>
    </i>
    <i>
      <x v="58"/>
    </i>
    <i>
      <x v="35"/>
    </i>
    <i>
      <x v="47"/>
    </i>
    <i>
      <x v="31"/>
    </i>
    <i>
      <x v="23"/>
    </i>
    <i>
      <x v="39"/>
    </i>
    <i>
      <x v="24"/>
    </i>
    <i>
      <x v="62"/>
    </i>
    <i>
      <x v="20"/>
    </i>
    <i>
      <x v="10"/>
    </i>
    <i>
      <x v="38"/>
    </i>
    <i>
      <x v="49"/>
    </i>
    <i>
      <x v="29"/>
    </i>
    <i>
      <x v="56"/>
    </i>
    <i>
      <x v="15"/>
    </i>
    <i>
      <x v="37"/>
    </i>
    <i>
      <x v="9"/>
    </i>
    <i>
      <x v="57"/>
    </i>
    <i>
      <x v="8"/>
    </i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ata Lançamento" fld="2" baseField="0" baseItem="0"/>
    <dataField name="Receita América do Norte" fld="5" baseField="0" baseItem="0" numFmtId="38"/>
    <dataField name="% Receita América do Norte" fld="5" showDataAs="percentOfCol" baseField="5" baseItem="0" numFmtId="10"/>
    <dataField name="Receita Outros Territórios" fld="6" baseField="0" baseItem="0" numFmtId="38"/>
    <dataField name="% Receita Outros Territórios" fld="6" showDataAs="percentOfCol" baseField="0" baseItem="0" numFmtId="10"/>
  </dataFields>
  <formats count="52">
    <format dxfId="138">
      <pivotArea collapsedLevelsAreSubtotals="1" fieldPosition="0">
        <references count="1">
          <reference field="0" count="0"/>
        </references>
      </pivotArea>
    </format>
    <format dxfId="1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4">
      <pivotArea outline="0" fieldPosition="0">
        <references count="1">
          <reference field="4294967294" count="1">
            <x v="2"/>
          </reference>
        </references>
      </pivotArea>
    </format>
    <format dxfId="1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2">
      <pivotArea outline="0" fieldPosition="0">
        <references count="1">
          <reference field="4294967294" count="1">
            <x v="4"/>
          </reference>
        </references>
      </pivotArea>
    </format>
    <format dxfId="131">
      <pivotArea field="0" type="button" dataOnly="0" labelOnly="1" outline="0" axis="axisRow" fieldPosition="0"/>
    </format>
    <format dxfId="1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5">
      <pivotArea field="0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3">
      <pivotArea field="0" type="button" dataOnly="0" labelOnly="1" outline="0" axis="axisRow" fieldPosition="0"/>
    </format>
    <format dxfId="1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1">
      <pivotArea field="0" type="button" dataOnly="0" labelOnly="1" outline="0" axis="axisRow" fieldPosition="0"/>
    </format>
    <format dxfId="1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9">
      <pivotArea field="0" type="button" dataOnly="0" labelOnly="1" outline="0" axis="axisRow" fieldPosition="0"/>
    </format>
    <format dxfId="1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7">
      <pivotArea field="0" type="button" dataOnly="0" labelOnly="1" outline="0" axis="axisRow" fieldPosition="0"/>
    </format>
    <format dxfId="1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14">
      <pivotArea dataOnly="0" labelOnly="1" fieldPosition="0">
        <references count="1">
          <reference field="0" count="47">
            <x v="0"/>
            <x v="1"/>
            <x v="2"/>
            <x v="3"/>
            <x v="4"/>
            <x v="5"/>
            <x v="6"/>
            <x v="7"/>
            <x v="11"/>
            <x v="12"/>
            <x v="13"/>
            <x v="14"/>
            <x v="16"/>
            <x v="17"/>
            <x v="18"/>
            <x v="19"/>
            <x v="21"/>
            <x v="23"/>
            <x v="25"/>
            <x v="26"/>
            <x v="27"/>
            <x v="30"/>
            <x v="31"/>
            <x v="32"/>
            <x v="33"/>
            <x v="34"/>
            <x v="35"/>
            <x v="36"/>
            <x v="40"/>
            <x v="41"/>
            <x v="42"/>
            <x v="43"/>
            <x v="44"/>
            <x v="45"/>
            <x v="46"/>
            <x v="47"/>
            <x v="48"/>
            <x v="50"/>
            <x v="51"/>
            <x v="52"/>
            <x v="53"/>
            <x v="54"/>
            <x v="55"/>
            <x v="58"/>
            <x v="59"/>
            <x v="60"/>
            <x v="61"/>
          </reference>
        </references>
      </pivotArea>
    </format>
    <format dxfId="11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2">
      <pivotArea grandRow="1" outline="0" collapsedLevelsAreSubtotals="1" fieldPosition="0"/>
    </format>
    <format dxfId="111">
      <pivotArea dataOnly="0" labelOnly="1" grandRow="1" outline="0" fieldPosition="0"/>
    </format>
    <format dxfId="110">
      <pivotArea grandRow="1" outline="0" collapsedLevelsAreSubtotals="1" fieldPosition="0"/>
    </format>
    <format dxfId="109">
      <pivotArea dataOnly="0" labelOnly="1" grandRow="1" outline="0" fieldPosition="0"/>
    </format>
    <format dxfId="108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07">
      <pivotArea grandRow="1" outline="0" collapsedLevelsAreSubtotals="1" fieldPosition="0"/>
    </format>
    <format dxfId="106">
      <pivotArea dataOnly="0" labelOnly="1" grandRow="1" outline="0" fieldPosition="0"/>
    </format>
    <format dxfId="105">
      <pivotArea collapsedLevelsAreSubtotals="1" fieldPosition="0">
        <references count="1">
          <reference field="0" count="0"/>
        </references>
      </pivotArea>
    </format>
    <format dxfId="10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11"/>
            <x v="12"/>
            <x v="13"/>
            <x v="14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30"/>
            <x v="31"/>
            <x v="32"/>
            <x v="33"/>
            <x v="34"/>
            <x v="35"/>
            <x v="36"/>
            <x v="39"/>
            <x v="40"/>
            <x v="41"/>
            <x v="42"/>
            <x v="43"/>
            <x v="44"/>
            <x v="45"/>
            <x v="46"/>
            <x v="47"/>
            <x v="48"/>
            <x v="50"/>
            <x v="51"/>
            <x v="52"/>
            <x v="53"/>
            <x v="54"/>
            <x v="55"/>
            <x v="58"/>
            <x v="59"/>
            <x v="60"/>
            <x v="61"/>
          </reference>
        </references>
      </pivotArea>
    </format>
    <format dxfId="103">
      <pivotArea dataOnly="0" labelOnly="1" fieldPosition="0">
        <references count="1">
          <reference field="0" count="13">
            <x v="8"/>
            <x v="9"/>
            <x v="10"/>
            <x v="15"/>
            <x v="20"/>
            <x v="28"/>
            <x v="29"/>
            <x v="37"/>
            <x v="38"/>
            <x v="49"/>
            <x v="56"/>
            <x v="57"/>
            <x v="62"/>
          </reference>
        </references>
      </pivotArea>
    </format>
    <format dxfId="102">
      <pivotArea field="0" type="button" dataOnly="0" labelOnly="1" outline="0" axis="axisRow" fieldPosition="0"/>
    </format>
    <format dxfId="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6">
      <pivotArea dataOnly="0" labelOnly="1" grandRow="1" outline="0" fieldPosition="0"/>
    </format>
    <format dxfId="95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4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3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92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91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90">
      <pivotArea field="0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8">
      <pivotArea grandRow="1" outline="0" collapsedLevelsAreSubtotals="1" fieldPosition="0"/>
    </format>
    <format dxfId="87">
      <pivotArea dataOnly="0" labelOnly="1" grandRow="1" outline="0" fieldPosition="0"/>
    </format>
  </formats>
  <chartFormats count="15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7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1ED7F-3A0C-4E94-ACD9-128B675550B9}" name="Tabela dinâ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stribuidora/Filme/Lucro">
  <location ref="A16:B153" firstHeaderRow="1" firstDataRow="1" firstDataCol="1"/>
  <pivotFields count="11">
    <pivotField axis="axisRow" showAll="0" sortType="descending">
      <items count="64">
        <item x="37"/>
        <item x="50"/>
        <item x="36"/>
        <item x="54"/>
        <item x="48"/>
        <item x="35"/>
        <item x="47"/>
        <item x="58"/>
        <item x="1"/>
        <item x="3"/>
        <item x="10"/>
        <item x="39"/>
        <item x="24"/>
        <item x="31"/>
        <item x="53"/>
        <item x="5"/>
        <item x="55"/>
        <item x="38"/>
        <item x="49"/>
        <item x="41"/>
        <item x="11"/>
        <item x="61"/>
        <item x="12"/>
        <item x="16"/>
        <item x="14"/>
        <item x="25"/>
        <item x="34"/>
        <item x="43"/>
        <item x="0"/>
        <item x="7"/>
        <item x="45"/>
        <item x="17"/>
        <item x="21"/>
        <item x="28"/>
        <item x="42"/>
        <item x="19"/>
        <item x="59"/>
        <item x="4"/>
        <item x="9"/>
        <item x="15"/>
        <item x="56"/>
        <item x="44"/>
        <item x="52"/>
        <item x="62"/>
        <item x="27"/>
        <item x="32"/>
        <item x="26"/>
        <item x="18"/>
        <item x="57"/>
        <item x="8"/>
        <item x="29"/>
        <item x="22"/>
        <item x="46"/>
        <item x="30"/>
        <item x="51"/>
        <item x="60"/>
        <item x="6"/>
        <item x="2"/>
        <item x="20"/>
        <item x="40"/>
        <item x="33"/>
        <item x="23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2"/>
        <item x="8"/>
        <item x="7"/>
        <item x="4"/>
        <item x="1"/>
        <item x="5"/>
        <item x="3"/>
        <item x="0"/>
        <item x="6"/>
        <item t="default"/>
      </items>
    </pivotField>
    <pivotField numFmtId="14" showAll="0"/>
    <pivotField numFmtId="3" showAll="0"/>
    <pivotField numFmtId="3" showAll="0"/>
    <pivotField numFmtId="3" showAll="0"/>
    <pivotField numFmtId="3" showAll="0"/>
    <pivotField dataField="1" numFmtId="3" showAll="0"/>
    <pivotField axis="axisRow" numFmtId="3" showAll="0">
      <items count="65">
        <item x="19"/>
        <item x="58"/>
        <item x="0"/>
        <item x="46"/>
        <item x="11"/>
        <item x="8"/>
        <item x="38"/>
        <item x="56"/>
        <item x="10"/>
        <item x="25"/>
        <item x="1"/>
        <item x="3"/>
        <item x="5"/>
        <item x="7"/>
        <item x="18"/>
        <item x="14"/>
        <item x="16"/>
        <item x="59"/>
        <item x="23"/>
        <item x="62"/>
        <item x="2"/>
        <item x="20"/>
        <item x="24"/>
        <item x="12"/>
        <item x="13"/>
        <item x="60"/>
        <item x="53"/>
        <item x="29"/>
        <item x="6"/>
        <item x="22"/>
        <item x="41"/>
        <item x="37"/>
        <item x="61"/>
        <item x="21"/>
        <item x="17"/>
        <item x="32"/>
        <item x="51"/>
        <item x="30"/>
        <item x="35"/>
        <item x="42"/>
        <item x="43"/>
        <item x="27"/>
        <item x="31"/>
        <item x="33"/>
        <item x="9"/>
        <item x="34"/>
        <item x="15"/>
        <item x="44"/>
        <item x="47"/>
        <item x="50"/>
        <item x="4"/>
        <item x="45"/>
        <item x="39"/>
        <item x="52"/>
        <item x="40"/>
        <item x="57"/>
        <item x="54"/>
        <item x="28"/>
        <item x="48"/>
        <item x="36"/>
        <item x="26"/>
        <item x="63"/>
        <item x="49"/>
        <item x="55"/>
        <item t="default"/>
      </items>
    </pivotField>
    <pivotField showAll="0" defaultSubtotal="0"/>
    <pivotField showAll="0" defaultSubtotal="0"/>
  </pivotFields>
  <rowFields count="3">
    <field x="1"/>
    <field x="0"/>
    <field x="8"/>
  </rowFields>
  <rowItems count="137">
    <i>
      <x/>
    </i>
    <i r="1">
      <x v="18"/>
    </i>
    <i r="2">
      <x v="49"/>
    </i>
    <i r="1">
      <x v="17"/>
    </i>
    <i r="2">
      <x v="52"/>
    </i>
    <i r="1">
      <x v="60"/>
    </i>
    <i r="2">
      <x v="43"/>
    </i>
    <i r="1">
      <x v="34"/>
    </i>
    <i r="2">
      <x v="40"/>
    </i>
    <i r="1">
      <x v="59"/>
    </i>
    <i r="2">
      <x v="30"/>
    </i>
    <i r="1">
      <x v="22"/>
    </i>
    <i r="2">
      <x v="6"/>
    </i>
    <i r="2">
      <x v="23"/>
    </i>
    <i r="1">
      <x v="62"/>
    </i>
    <i r="2">
      <x v="24"/>
    </i>
    <i r="1">
      <x v="50"/>
    </i>
    <i r="2">
      <x v="27"/>
    </i>
    <i r="1">
      <x v="56"/>
    </i>
    <i r="2">
      <x v="28"/>
    </i>
    <i r="1">
      <x v="58"/>
    </i>
    <i r="2">
      <x v="21"/>
    </i>
    <i r="1">
      <x v="61"/>
    </i>
    <i r="2">
      <x v="18"/>
    </i>
    <i r="1">
      <x v="23"/>
    </i>
    <i r="2">
      <x v="16"/>
    </i>
    <i r="1">
      <x v="57"/>
    </i>
    <i r="2">
      <x v="20"/>
    </i>
    <i r="1">
      <x v="16"/>
    </i>
    <i r="2">
      <x v="7"/>
    </i>
    <i r="1">
      <x v="15"/>
    </i>
    <i r="2">
      <x v="12"/>
    </i>
    <i r="1">
      <x v="20"/>
    </i>
    <i r="2">
      <x v="4"/>
    </i>
    <i>
      <x v="1"/>
    </i>
    <i r="1">
      <x v="48"/>
    </i>
    <i r="2">
      <x v="1"/>
    </i>
    <i>
      <x v="2"/>
    </i>
    <i r="1">
      <x v="30"/>
    </i>
    <i r="2">
      <x v="3"/>
    </i>
    <i>
      <x v="3"/>
    </i>
    <i r="1">
      <x v="49"/>
    </i>
    <i r="2">
      <x v="5"/>
    </i>
    <i r="1">
      <x v="35"/>
    </i>
    <i r="2">
      <x/>
    </i>
    <i>
      <x v="4"/>
    </i>
    <i r="1">
      <x v="9"/>
    </i>
    <i r="2">
      <x v="11"/>
    </i>
    <i r="1">
      <x v="8"/>
    </i>
    <i r="2">
      <x v="10"/>
    </i>
    <i r="1">
      <x v="10"/>
    </i>
    <i r="2">
      <x v="8"/>
    </i>
    <i>
      <x v="5"/>
    </i>
    <i r="1">
      <x v="32"/>
    </i>
    <i r="2">
      <x v="33"/>
    </i>
    <i r="1">
      <x v="31"/>
    </i>
    <i r="2">
      <x v="34"/>
    </i>
    <i r="1">
      <x v="51"/>
    </i>
    <i r="2">
      <x v="29"/>
    </i>
    <i r="1">
      <x v="12"/>
    </i>
    <i r="2">
      <x v="22"/>
    </i>
    <i>
      <x v="6"/>
    </i>
    <i r="1">
      <x v="43"/>
    </i>
    <i r="2">
      <x v="61"/>
    </i>
    <i r="1">
      <x v="40"/>
    </i>
    <i r="2">
      <x v="55"/>
    </i>
    <i r="1">
      <x v="39"/>
    </i>
    <i r="2">
      <x v="46"/>
    </i>
    <i r="1">
      <x v="41"/>
    </i>
    <i r="2">
      <x v="51"/>
    </i>
    <i r="1">
      <x v="54"/>
    </i>
    <i r="2">
      <x v="53"/>
    </i>
    <i r="1">
      <x v="37"/>
    </i>
    <i r="2">
      <x v="50"/>
    </i>
    <i r="1">
      <x v="38"/>
    </i>
    <i r="2">
      <x v="44"/>
    </i>
    <i r="1">
      <x v="44"/>
    </i>
    <i r="2">
      <x v="41"/>
    </i>
    <i r="1">
      <x v="45"/>
    </i>
    <i r="2">
      <x v="35"/>
    </i>
    <i r="1">
      <x v="55"/>
    </i>
    <i r="2">
      <x v="32"/>
    </i>
    <i r="1">
      <x v="42"/>
    </i>
    <i r="2">
      <x v="26"/>
    </i>
    <i r="1">
      <x v="24"/>
    </i>
    <i r="2">
      <x v="15"/>
    </i>
    <i r="1">
      <x v="25"/>
    </i>
    <i r="2">
      <x v="9"/>
    </i>
    <i>
      <x v="7"/>
    </i>
    <i r="1">
      <x v="47"/>
    </i>
    <i r="2">
      <x v="14"/>
    </i>
    <i r="1">
      <x v="29"/>
    </i>
    <i r="2">
      <x v="13"/>
    </i>
    <i r="1">
      <x v="28"/>
    </i>
    <i r="2">
      <x v="2"/>
    </i>
    <i>
      <x v="8"/>
    </i>
    <i r="1">
      <x v="3"/>
    </i>
    <i r="2">
      <x v="63"/>
    </i>
    <i r="1">
      <x v="4"/>
    </i>
    <i r="2">
      <x v="62"/>
    </i>
    <i r="1">
      <x v="46"/>
    </i>
    <i r="2">
      <x v="60"/>
    </i>
    <i r="1">
      <x v="2"/>
    </i>
    <i r="2">
      <x v="59"/>
    </i>
    <i r="1">
      <x v="6"/>
    </i>
    <i r="2">
      <x v="58"/>
    </i>
    <i r="1">
      <x v="33"/>
    </i>
    <i r="2">
      <x v="57"/>
    </i>
    <i r="1">
      <x v="11"/>
    </i>
    <i r="2">
      <x v="54"/>
    </i>
    <i r="1">
      <x v="14"/>
    </i>
    <i r="2">
      <x v="56"/>
    </i>
    <i r="1">
      <x v="27"/>
    </i>
    <i r="2">
      <x v="47"/>
    </i>
    <i r="1">
      <x v="52"/>
    </i>
    <i r="2">
      <x v="48"/>
    </i>
    <i r="1">
      <x v="26"/>
    </i>
    <i r="2">
      <x v="45"/>
    </i>
    <i r="1">
      <x v="13"/>
    </i>
    <i r="2">
      <x v="42"/>
    </i>
    <i r="1">
      <x v="19"/>
    </i>
    <i r="2">
      <x v="39"/>
    </i>
    <i r="1">
      <x v="5"/>
    </i>
    <i r="2">
      <x v="38"/>
    </i>
    <i r="1">
      <x v="53"/>
    </i>
    <i r="2">
      <x v="37"/>
    </i>
    <i r="1">
      <x v="1"/>
    </i>
    <i r="2">
      <x v="36"/>
    </i>
    <i r="1">
      <x/>
    </i>
    <i r="2">
      <x v="31"/>
    </i>
    <i r="1">
      <x v="36"/>
    </i>
    <i r="2">
      <x v="25"/>
    </i>
    <i r="1">
      <x v="21"/>
    </i>
    <i r="2">
      <x v="19"/>
    </i>
    <i r="1">
      <x v="7"/>
    </i>
    <i r="2">
      <x v="17"/>
    </i>
    <i t="grand">
      <x/>
    </i>
  </rowItems>
  <colItems count="1">
    <i/>
  </colItems>
  <dataFields count="1">
    <dataField name="Receita Mundial (MI U$)" fld="7" baseField="0" baseItem="18" numFmtId="38"/>
  </dataFields>
  <formats count="49">
    <format dxfId="57">
      <pivotArea field="1" type="button" dataOnly="0" labelOnly="1" outline="0" axis="axisRow" fieldPosition="0"/>
    </format>
    <format dxfId="56">
      <pivotArea dataOnly="0" labelOnly="1" outline="0" axis="axisValues" fieldPosition="0"/>
    </format>
    <format dxfId="55">
      <pivotArea field="1" type="button" dataOnly="0" labelOnly="1" outline="0" axis="axisRow" fieldPosition="0"/>
    </format>
    <format dxfId="54">
      <pivotArea dataOnly="0" labelOnly="1" outline="0" axis="axisValues" fieldPosition="0"/>
    </format>
    <format dxfId="53">
      <pivotArea field="1" type="button" dataOnly="0" labelOnly="1" outline="0" axis="axisRow" fieldPosition="0"/>
    </format>
    <format dxfId="52">
      <pivotArea dataOnly="0" labelOnly="1" outline="0" axis="axisValues" fieldPosition="0"/>
    </format>
    <format dxfId="51">
      <pivotArea field="1" type="button" dataOnly="0" labelOnly="1" outline="0" axis="axisRow" fieldPosition="0"/>
    </format>
    <format dxfId="50">
      <pivotArea dataOnly="0" labelOnly="1" outline="0" axis="axisValues" fieldPosition="0"/>
    </format>
    <format dxfId="49">
      <pivotArea field="1" type="button" dataOnly="0" labelOnly="1" outline="0" axis="axisRow" fieldPosition="0"/>
    </format>
    <format dxfId="48">
      <pivotArea dataOnly="0" labelOnly="1" outline="0" axis="axisValues" fieldPosition="0"/>
    </format>
    <format dxfId="47">
      <pivotArea collapsedLevelsAreSubtotals="1" fieldPosition="0">
        <references count="1">
          <reference field="1" count="1">
            <x v="0"/>
          </reference>
        </references>
      </pivotArea>
    </format>
    <format dxfId="46">
      <pivotArea dataOnly="0" labelOnly="1" fieldPosition="0">
        <references count="1">
          <reference field="1" count="1">
            <x v="0"/>
          </reference>
        </references>
      </pivotArea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field="1" type="button" dataOnly="0" labelOnly="1" outline="0" axis="axisRow" fieldPosition="0"/>
    </format>
    <format dxfId="41">
      <pivotArea dataOnly="0" labelOnly="1" outline="0" axis="axisValues" fieldPosition="0"/>
    </format>
    <format dxfId="40">
      <pivotArea collapsedLevelsAreSubtotals="1" fieldPosition="0">
        <references count="2">
          <reference field="0" count="16">
            <x v="15"/>
            <x v="16"/>
            <x v="17"/>
            <x v="18"/>
            <x v="20"/>
            <x v="22"/>
            <x v="23"/>
            <x v="34"/>
            <x v="50"/>
            <x v="56"/>
            <x v="57"/>
            <x v="58"/>
            <x v="59"/>
            <x v="60"/>
            <x v="61"/>
            <x v="62"/>
          </reference>
          <reference field="1" count="1" selected="0">
            <x v="0"/>
          </reference>
        </references>
      </pivotArea>
    </format>
    <format dxfId="39">
      <pivotArea dataOnly="0" labelOnly="1" fieldPosition="0">
        <references count="2">
          <reference field="0" count="16">
            <x v="15"/>
            <x v="16"/>
            <x v="17"/>
            <x v="18"/>
            <x v="20"/>
            <x v="22"/>
            <x v="23"/>
            <x v="34"/>
            <x v="50"/>
            <x v="56"/>
            <x v="57"/>
            <x v="58"/>
            <x v="59"/>
            <x v="60"/>
            <x v="61"/>
            <x v="62"/>
          </reference>
          <reference field="1" count="1" selected="0">
            <x v="0"/>
          </reference>
        </references>
      </pivotArea>
    </format>
    <format dxfId="38">
      <pivotArea collapsedLevelsAreSubtotals="1" fieldPosition="0">
        <references count="2">
          <reference field="0" count="1">
            <x v="48"/>
          </reference>
          <reference field="1" count="1" selected="0">
            <x v="1"/>
          </reference>
        </references>
      </pivotArea>
    </format>
    <format dxfId="37">
      <pivotArea dataOnly="0" labelOnly="1" fieldPosition="0">
        <references count="2">
          <reference field="0" count="1">
            <x v="48"/>
          </reference>
          <reference field="1" count="1" selected="0">
            <x v="1"/>
          </reference>
        </references>
      </pivotArea>
    </format>
    <format dxfId="36">
      <pivotArea collapsedLevelsAreSubtotals="1" fieldPosition="0">
        <references count="2">
          <reference field="0" count="1">
            <x v="30"/>
          </reference>
          <reference field="1" count="1" selected="0">
            <x v="2"/>
          </reference>
        </references>
      </pivotArea>
    </format>
    <format dxfId="35">
      <pivotArea dataOnly="0" labelOnly="1" fieldPosition="0">
        <references count="2">
          <reference field="0" count="1">
            <x v="30"/>
          </reference>
          <reference field="1" count="1" selected="0">
            <x v="2"/>
          </reference>
        </references>
      </pivotArea>
    </format>
    <format dxfId="34">
      <pivotArea collapsedLevelsAreSubtotals="1" fieldPosition="0">
        <references count="2">
          <reference field="0" count="2">
            <x v="35"/>
            <x v="49"/>
          </reference>
          <reference field="1" count="1" selected="0">
            <x v="3"/>
          </reference>
        </references>
      </pivotArea>
    </format>
    <format dxfId="33">
      <pivotArea dataOnly="0" labelOnly="1" fieldPosition="0">
        <references count="2">
          <reference field="0" count="2">
            <x v="35"/>
            <x v="49"/>
          </reference>
          <reference field="1" count="1" selected="0">
            <x v="3"/>
          </reference>
        </references>
      </pivotArea>
    </format>
    <format dxfId="32">
      <pivotArea collapsedLevelsAreSubtotals="1" fieldPosition="0">
        <references count="2">
          <reference field="0" count="3">
            <x v="8"/>
            <x v="9"/>
            <x v="10"/>
          </reference>
          <reference field="1" count="1" selected="0">
            <x v="4"/>
          </reference>
        </references>
      </pivotArea>
    </format>
    <format dxfId="31">
      <pivotArea dataOnly="0" labelOnly="1" fieldPosition="0">
        <references count="2">
          <reference field="0" count="3">
            <x v="8"/>
            <x v="9"/>
            <x v="10"/>
          </reference>
          <reference field="1" count="1" selected="0">
            <x v="4"/>
          </reference>
        </references>
      </pivotArea>
    </format>
    <format dxfId="30">
      <pivotArea collapsedLevelsAreSubtotals="1" fieldPosition="0">
        <references count="2">
          <reference field="0" count="4">
            <x v="12"/>
            <x v="31"/>
            <x v="32"/>
            <x v="51"/>
          </reference>
          <reference field="1" count="1" selected="0">
            <x v="5"/>
          </reference>
        </references>
      </pivotArea>
    </format>
    <format dxfId="29">
      <pivotArea dataOnly="0" labelOnly="1" fieldPosition="0">
        <references count="2">
          <reference field="0" count="4">
            <x v="12"/>
            <x v="31"/>
            <x v="32"/>
            <x v="51"/>
          </reference>
          <reference field="1" count="1" selected="0">
            <x v="5"/>
          </reference>
        </references>
      </pivotArea>
    </format>
    <format dxfId="28">
      <pivotArea collapsedLevelsAreSubtotals="1" fieldPosition="0">
        <references count="2">
          <reference field="0" count="13">
            <x v="24"/>
            <x v="25"/>
            <x v="37"/>
            <x v="38"/>
            <x v="39"/>
            <x v="40"/>
            <x v="41"/>
            <x v="42"/>
            <x v="43"/>
            <x v="44"/>
            <x v="45"/>
            <x v="54"/>
            <x v="55"/>
          </reference>
          <reference field="1" count="1" selected="0">
            <x v="6"/>
          </reference>
        </references>
      </pivotArea>
    </format>
    <format dxfId="27">
      <pivotArea dataOnly="0" labelOnly="1" fieldPosition="0">
        <references count="2">
          <reference field="0" count="13">
            <x v="24"/>
            <x v="25"/>
            <x v="37"/>
            <x v="38"/>
            <x v="39"/>
            <x v="40"/>
            <x v="41"/>
            <x v="42"/>
            <x v="43"/>
            <x v="44"/>
            <x v="45"/>
            <x v="54"/>
            <x v="55"/>
          </reference>
          <reference field="1" count="1" selected="0">
            <x v="6"/>
          </reference>
        </references>
      </pivotArea>
    </format>
    <format dxfId="26">
      <pivotArea collapsedLevelsAreSubtotals="1" fieldPosition="0">
        <references count="2">
          <reference field="0" count="3">
            <x v="28"/>
            <x v="29"/>
            <x v="47"/>
          </reference>
          <reference field="1" count="1" selected="0">
            <x v="7"/>
          </reference>
        </references>
      </pivotArea>
    </format>
    <format dxfId="25">
      <pivotArea dataOnly="0" labelOnly="1" fieldPosition="0">
        <references count="2">
          <reference field="0" count="3">
            <x v="28"/>
            <x v="29"/>
            <x v="47"/>
          </reference>
          <reference field="1" count="1" selected="0">
            <x v="7"/>
          </reference>
        </references>
      </pivotArea>
    </format>
    <format dxfId="24">
      <pivotArea collapsedLevelsAreSubtotals="1" fieldPosition="0">
        <references count="2">
          <reference field="0" count="20">
            <x v="0"/>
            <x v="1"/>
            <x v="2"/>
            <x v="3"/>
            <x v="4"/>
            <x v="5"/>
            <x v="6"/>
            <x v="7"/>
            <x v="11"/>
            <x v="13"/>
            <x v="14"/>
            <x v="19"/>
            <x v="21"/>
            <x v="26"/>
            <x v="27"/>
            <x v="33"/>
            <x v="36"/>
            <x v="46"/>
            <x v="52"/>
            <x v="53"/>
          </reference>
          <reference field="1" count="1" selected="0">
            <x v="8"/>
          </reference>
        </references>
      </pivotArea>
    </format>
    <format dxfId="23">
      <pivotArea dataOnly="0" labelOnly="1" fieldPosition="0">
        <references count="2">
          <reference field="0" count="20">
            <x v="0"/>
            <x v="1"/>
            <x v="2"/>
            <x v="3"/>
            <x v="4"/>
            <x v="5"/>
            <x v="6"/>
            <x v="7"/>
            <x v="11"/>
            <x v="13"/>
            <x v="14"/>
            <x v="19"/>
            <x v="21"/>
            <x v="26"/>
            <x v="27"/>
            <x v="33"/>
            <x v="36"/>
            <x v="46"/>
            <x v="52"/>
            <x v="53"/>
          </reference>
          <reference field="1" count="1" selected="0">
            <x v="8"/>
          </reference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>
            <x v="3"/>
          </reference>
          <reference field="1" count="1" selected="0">
            <x v="8"/>
          </reference>
        </references>
      </pivotArea>
    </format>
    <format dxfId="9">
      <pivotArea dataOnly="0" labelOnly="1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8" count="1">
            <x v="6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B6509-2CCB-40CE-BE80-7C95A87E9F92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istribuidora">
  <location ref="A3:B13" firstHeaderRow="1" firstDataRow="1" firstDataCol="1"/>
  <pivotFields count="8">
    <pivotField axis="axisRow" showAll="0" sortType="descending">
      <items count="10">
        <item x="2"/>
        <item x="8"/>
        <item x="7"/>
        <item x="4"/>
        <item x="1"/>
        <item x="5"/>
        <item x="3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</pivotFields>
  <rowFields count="1">
    <field x="0"/>
  </rowFields>
  <rowItems count="10">
    <i>
      <x v="8"/>
    </i>
    <i>
      <x v="6"/>
    </i>
    <i>
      <x/>
    </i>
    <i>
      <x v="5"/>
    </i>
    <i>
      <x v="4"/>
    </i>
    <i>
      <x v="7"/>
    </i>
    <i>
      <x v="2"/>
    </i>
    <i>
      <x v="3"/>
    </i>
    <i>
      <x v="1"/>
    </i>
    <i t="grand">
      <x/>
    </i>
  </rowItems>
  <colItems count="1">
    <i/>
  </colItems>
  <dataFields count="1">
    <dataField name="Lucro Mundo (MI U$)" fld="7" baseField="0" baseItem="1" numFmtId="38"/>
  </dataFields>
  <formats count="29">
    <format dxfId="86">
      <pivotArea field="0" type="button" dataOnly="0" labelOnly="1" outline="0" axis="axisRow" fieldPosition="0"/>
    </format>
    <format dxfId="85">
      <pivotArea dataOnly="0" labelOnly="1" outline="0" axis="axisValues" fieldPosition="0"/>
    </format>
    <format dxfId="84">
      <pivotArea field="0" type="button" dataOnly="0" labelOnly="1" outline="0" axis="axisRow" fieldPosition="0"/>
    </format>
    <format dxfId="83">
      <pivotArea dataOnly="0" labelOnly="1" outline="0" axis="axisValues" fieldPosition="0"/>
    </format>
    <format dxfId="82">
      <pivotArea field="0" type="button" dataOnly="0" labelOnly="1" outline="0" axis="axisRow" fieldPosition="0"/>
    </format>
    <format dxfId="81">
      <pivotArea dataOnly="0" labelOnly="1" outline="0" axis="axisValues" fieldPosition="0"/>
    </format>
    <format dxfId="80">
      <pivotArea field="0" type="button" dataOnly="0" labelOnly="1" outline="0" axis="axisRow" fieldPosition="0"/>
    </format>
    <format dxfId="79">
      <pivotArea dataOnly="0" labelOnly="1" outline="0" axis="axisValues" fieldPosition="0"/>
    </format>
    <format dxfId="78">
      <pivotArea field="0" type="button" dataOnly="0" labelOnly="1" outline="0" axis="axisRow" fieldPosition="0"/>
    </format>
    <format dxfId="77">
      <pivotArea dataOnly="0" labelOnly="1" outline="0" axis="axisValues" fieldPosition="0"/>
    </format>
    <format dxfId="76">
      <pivotArea field="0" type="button" dataOnly="0" labelOnly="1" outline="0" axis="axisRow" fieldPosition="0"/>
    </format>
    <format dxfId="75">
      <pivotArea dataOnly="0" labelOnly="1" outline="0" axis="axisValues" fieldPosition="0"/>
    </format>
    <format dxfId="74">
      <pivotArea collapsedLevelsAreSubtotals="1" fieldPosition="0">
        <references count="1">
          <reference field="0" count="0"/>
        </references>
      </pivotArea>
    </format>
    <format dxfId="73">
      <pivotArea dataOnly="0" labelOnly="1" fieldPosition="0">
        <references count="1">
          <reference field="0" count="0"/>
        </references>
      </pivotArea>
    </format>
    <format dxfId="72">
      <pivotArea field="0" type="button" dataOnly="0" labelOnly="1" outline="0" axis="axisRow" fieldPosition="0"/>
    </format>
    <format dxfId="71">
      <pivotArea dataOnly="0" labelOnly="1" outline="0" axis="axisValues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68">
      <pivotArea grandRow="1" outline="0" collapsedLevelsAreSubtotals="1" fieldPosition="0"/>
    </format>
    <format dxfId="67">
      <pivotArea dataOnly="0" labelOnly="1" grandRow="1" outline="0" fieldPosition="0"/>
    </format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outline="0" fieldPosition="0">
        <references count="1">
          <reference field="4294967294" count="1">
            <x v="0"/>
          </reference>
        </references>
      </pivotArea>
    </format>
    <format dxfId="63">
      <pivotArea dataOnly="0" labelOnly="1" grandRow="1" outline="0" fieldPosition="0"/>
    </format>
    <format dxfId="62">
      <pivotArea grandRow="1" outline="0" collapsedLevelsAreSubtotals="1" fieldPosition="0"/>
    </format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B3A0A7-2D57-4122-A625-BEE9F8585AAB}" name="Tabela5" displayName="Tabela5" ref="A2:I66" totalsRowShown="0" headerRowDxfId="403" tableBorderDxfId="402">
  <autoFilter ref="A2:I66" xr:uid="{CCB3A0A7-2D57-4122-A625-BEE9F8585AAB}"/>
  <tableColumns count="9">
    <tableColumn id="1" xr3:uid="{08E5B3F7-9D29-4A16-980B-C5689C08FC08}" name="Filme" dataDxfId="401"/>
    <tableColumn id="2" xr3:uid="{446A44DF-00E0-4D63-B223-A97E98B78B4B}" name="Distribuidora que lança o filme" dataDxfId="400"/>
    <tableColumn id="3" xr3:uid="{CC5BACEF-853B-4993-9DF7-078D5DD4FC58}" name="A data de lançamento nos EUA" dataDxfId="399"/>
    <tableColumn id="4" xr3:uid="{3F7E684B-3B54-46ED-B485-B87BAFECEF12}" name="Orçamento (MI U$)" dataDxfId="398"/>
    <tableColumn id="5" xr3:uid="{BCE85730-1442-4BE5-8752-FB9D183B398B}" name="Receita arrecadada no fim de semana de abertura nos EUA (MI U$)" dataDxfId="397"/>
    <tableColumn id="6" xr3:uid="{EC74B971-D12D-43B8-9864-0C044EBF2346}" name="Receita da América do Norte (MI U$)" dataDxfId="396"/>
    <tableColumn id="7" xr3:uid="{3BB7DA71-1DAF-4E8E-8F8B-B9B100728DE7}" name="Receita obtida de outros territórios (MI U$)" dataDxfId="395"/>
    <tableColumn id="8" xr3:uid="{76A78448-0E73-418E-89AD-AD2B1072BE9E}" name="Receita obtida no mundo (MI U$)" dataDxfId="394"/>
    <tableColumn id="9" xr3:uid="{0CE5DB2E-1BF5-4563-99B0-A90568005398}" name="Lucro no Mundo (MI U$)" dataDxfId="393">
      <calculatedColumnFormula>H3-D3</calculatedColumnFormula>
    </tableColumn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A93A-714A-44ED-B0F9-9A0969583A76}">
  <sheetPr>
    <tabColor theme="0"/>
  </sheetPr>
  <dimension ref="A1:N65"/>
  <sheetViews>
    <sheetView tabSelected="1" workbookViewId="0">
      <selection activeCell="N3" sqref="N3"/>
    </sheetView>
  </sheetViews>
  <sheetFormatPr defaultRowHeight="15" x14ac:dyDescent="0.25"/>
  <sheetData>
    <row r="1" spans="1:14" x14ac:dyDescent="0.25">
      <c r="A1" t="s">
        <v>75</v>
      </c>
      <c r="N1" t="s">
        <v>149</v>
      </c>
    </row>
    <row r="2" spans="1:14" x14ac:dyDescent="0.25">
      <c r="A2" t="s">
        <v>76</v>
      </c>
    </row>
    <row r="3" spans="1:14" x14ac:dyDescent="0.25">
      <c r="A3" t="s">
        <v>77</v>
      </c>
    </row>
    <row r="4" spans="1:14" x14ac:dyDescent="0.25">
      <c r="A4" t="s">
        <v>78</v>
      </c>
    </row>
    <row r="5" spans="1:14" x14ac:dyDescent="0.25">
      <c r="A5" t="s">
        <v>79</v>
      </c>
    </row>
    <row r="6" spans="1:14" x14ac:dyDescent="0.25">
      <c r="A6" t="s">
        <v>80</v>
      </c>
    </row>
    <row r="7" spans="1:14" x14ac:dyDescent="0.25">
      <c r="A7" t="s">
        <v>81</v>
      </c>
    </row>
    <row r="8" spans="1:14" x14ac:dyDescent="0.25">
      <c r="A8" t="s">
        <v>82</v>
      </c>
    </row>
    <row r="9" spans="1:14" x14ac:dyDescent="0.25">
      <c r="A9" t="s">
        <v>83</v>
      </c>
    </row>
    <row r="10" spans="1:14" x14ac:dyDescent="0.25">
      <c r="A10" t="s">
        <v>84</v>
      </c>
    </row>
    <row r="11" spans="1:14" x14ac:dyDescent="0.25">
      <c r="A11" t="s">
        <v>85</v>
      </c>
    </row>
    <row r="12" spans="1:14" x14ac:dyDescent="0.25">
      <c r="A12" t="s">
        <v>86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89</v>
      </c>
    </row>
    <row r="16" spans="1:14" x14ac:dyDescent="0.25">
      <c r="A16" t="s">
        <v>90</v>
      </c>
    </row>
    <row r="17" spans="1:1" x14ac:dyDescent="0.25">
      <c r="A17" t="s">
        <v>91</v>
      </c>
    </row>
    <row r="18" spans="1:1" x14ac:dyDescent="0.25">
      <c r="A18" t="s">
        <v>92</v>
      </c>
    </row>
    <row r="19" spans="1:1" x14ac:dyDescent="0.25">
      <c r="A19" t="s">
        <v>93</v>
      </c>
    </row>
    <row r="20" spans="1:1" x14ac:dyDescent="0.25">
      <c r="A20" t="s">
        <v>94</v>
      </c>
    </row>
    <row r="21" spans="1:1" x14ac:dyDescent="0.25">
      <c r="A21" t="s">
        <v>95</v>
      </c>
    </row>
    <row r="22" spans="1:1" x14ac:dyDescent="0.25">
      <c r="A22" t="s">
        <v>96</v>
      </c>
    </row>
    <row r="23" spans="1:1" x14ac:dyDescent="0.25">
      <c r="A23" t="s">
        <v>97</v>
      </c>
    </row>
    <row r="24" spans="1:1" x14ac:dyDescent="0.25">
      <c r="A24" t="s">
        <v>98</v>
      </c>
    </row>
    <row r="25" spans="1:1" x14ac:dyDescent="0.25">
      <c r="A25" t="s">
        <v>99</v>
      </c>
    </row>
    <row r="26" spans="1:1" x14ac:dyDescent="0.25">
      <c r="A26" t="s">
        <v>100</v>
      </c>
    </row>
    <row r="27" spans="1:1" x14ac:dyDescent="0.25">
      <c r="A27" t="s">
        <v>101</v>
      </c>
    </row>
    <row r="28" spans="1:1" x14ac:dyDescent="0.25">
      <c r="A28" t="s">
        <v>102</v>
      </c>
    </row>
    <row r="29" spans="1:1" x14ac:dyDescent="0.25">
      <c r="A29" t="s">
        <v>103</v>
      </c>
    </row>
    <row r="30" spans="1:1" x14ac:dyDescent="0.25">
      <c r="A30" t="s">
        <v>104</v>
      </c>
    </row>
    <row r="31" spans="1:1" x14ac:dyDescent="0.25">
      <c r="A31" t="s">
        <v>105</v>
      </c>
    </row>
    <row r="32" spans="1:1" x14ac:dyDescent="0.25">
      <c r="A32" t="s">
        <v>106</v>
      </c>
    </row>
    <row r="33" spans="1:1" x14ac:dyDescent="0.25">
      <c r="A33" t="s">
        <v>107</v>
      </c>
    </row>
    <row r="34" spans="1:1" x14ac:dyDescent="0.25">
      <c r="A34" t="s">
        <v>108</v>
      </c>
    </row>
    <row r="35" spans="1:1" x14ac:dyDescent="0.25">
      <c r="A35" t="s">
        <v>109</v>
      </c>
    </row>
    <row r="36" spans="1:1" x14ac:dyDescent="0.25">
      <c r="A36" t="s">
        <v>110</v>
      </c>
    </row>
    <row r="37" spans="1:1" x14ac:dyDescent="0.25">
      <c r="A37" t="s">
        <v>111</v>
      </c>
    </row>
    <row r="38" spans="1:1" x14ac:dyDescent="0.25">
      <c r="A38" t="s">
        <v>112</v>
      </c>
    </row>
    <row r="39" spans="1:1" x14ac:dyDescent="0.25">
      <c r="A39" t="s">
        <v>113</v>
      </c>
    </row>
    <row r="40" spans="1:1" x14ac:dyDescent="0.25">
      <c r="A40" t="s">
        <v>114</v>
      </c>
    </row>
    <row r="41" spans="1:1" x14ac:dyDescent="0.25">
      <c r="A41" t="s">
        <v>115</v>
      </c>
    </row>
    <row r="42" spans="1:1" x14ac:dyDescent="0.25">
      <c r="A42" t="s">
        <v>116</v>
      </c>
    </row>
    <row r="43" spans="1:1" x14ac:dyDescent="0.25">
      <c r="A43" t="s">
        <v>117</v>
      </c>
    </row>
    <row r="44" spans="1:1" x14ac:dyDescent="0.25">
      <c r="A44" t="s">
        <v>118</v>
      </c>
    </row>
    <row r="45" spans="1:1" x14ac:dyDescent="0.25">
      <c r="A45" t="s">
        <v>119</v>
      </c>
    </row>
    <row r="46" spans="1:1" x14ac:dyDescent="0.25">
      <c r="A46" t="s">
        <v>120</v>
      </c>
    </row>
    <row r="47" spans="1:1" x14ac:dyDescent="0.25">
      <c r="A47" t="s">
        <v>121</v>
      </c>
    </row>
    <row r="48" spans="1:1" x14ac:dyDescent="0.25">
      <c r="A48" t="s">
        <v>122</v>
      </c>
    </row>
    <row r="49" spans="1:1" x14ac:dyDescent="0.25">
      <c r="A49" t="s">
        <v>123</v>
      </c>
    </row>
    <row r="50" spans="1:1" x14ac:dyDescent="0.25">
      <c r="A50" t="s">
        <v>124</v>
      </c>
    </row>
    <row r="51" spans="1:1" x14ac:dyDescent="0.25">
      <c r="A51" t="s">
        <v>125</v>
      </c>
    </row>
    <row r="52" spans="1:1" x14ac:dyDescent="0.25">
      <c r="A52" t="s">
        <v>126</v>
      </c>
    </row>
    <row r="53" spans="1:1" x14ac:dyDescent="0.25">
      <c r="A53" t="s">
        <v>127</v>
      </c>
    </row>
    <row r="54" spans="1:1" x14ac:dyDescent="0.25">
      <c r="A54" t="s">
        <v>128</v>
      </c>
    </row>
    <row r="55" spans="1:1" x14ac:dyDescent="0.25">
      <c r="A55" t="s">
        <v>129</v>
      </c>
    </row>
    <row r="56" spans="1:1" x14ac:dyDescent="0.25">
      <c r="A56" t="s">
        <v>130</v>
      </c>
    </row>
    <row r="57" spans="1:1" x14ac:dyDescent="0.25">
      <c r="A57" t="s">
        <v>131</v>
      </c>
    </row>
    <row r="58" spans="1:1" x14ac:dyDescent="0.25">
      <c r="A58" t="s">
        <v>132</v>
      </c>
    </row>
    <row r="59" spans="1:1" x14ac:dyDescent="0.25">
      <c r="A59" t="s">
        <v>133</v>
      </c>
    </row>
    <row r="60" spans="1:1" x14ac:dyDescent="0.25">
      <c r="A60" t="s">
        <v>134</v>
      </c>
    </row>
    <row r="61" spans="1:1" x14ac:dyDescent="0.25">
      <c r="A61" t="s">
        <v>135</v>
      </c>
    </row>
    <row r="62" spans="1:1" x14ac:dyDescent="0.25">
      <c r="A62" t="s">
        <v>136</v>
      </c>
    </row>
    <row r="63" spans="1:1" x14ac:dyDescent="0.25">
      <c r="A63" t="s">
        <v>137</v>
      </c>
    </row>
    <row r="64" spans="1:1" x14ac:dyDescent="0.25">
      <c r="A64" t="s">
        <v>138</v>
      </c>
    </row>
    <row r="65" spans="1:1" x14ac:dyDescent="0.25">
      <c r="A65" t="s">
        <v>139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E03-90FF-4E3F-9D82-3A8AAC6B06C8}">
  <sheetPr>
    <tabColor theme="0"/>
  </sheetPr>
  <dimension ref="A1:L70"/>
  <sheetViews>
    <sheetView showGridLines="0" zoomScale="90" zoomScaleNormal="90" workbookViewId="0">
      <selection activeCell="K20" sqref="K20"/>
    </sheetView>
  </sheetViews>
  <sheetFormatPr defaultRowHeight="15" x14ac:dyDescent="0.25"/>
  <cols>
    <col min="1" max="1" width="39.42578125" bestFit="1" customWidth="1"/>
    <col min="2" max="2" width="34" bestFit="1" customWidth="1"/>
    <col min="3" max="3" width="11.5703125" bestFit="1" customWidth="1"/>
    <col min="4" max="6" width="12" bestFit="1" customWidth="1"/>
    <col min="7" max="9" width="13.5703125" bestFit="1" customWidth="1"/>
    <col min="12" max="12" width="27" customWidth="1"/>
  </cols>
  <sheetData>
    <row r="1" spans="1:12" x14ac:dyDescent="0.25">
      <c r="A1" s="100" t="s">
        <v>231</v>
      </c>
      <c r="B1" s="101"/>
      <c r="C1" s="101"/>
      <c r="D1" s="101"/>
      <c r="E1" s="101"/>
      <c r="F1" s="104"/>
    </row>
    <row r="2" spans="1:12" ht="69.95" customHeight="1" x14ac:dyDescent="0.25">
      <c r="A2" s="197" t="s">
        <v>230</v>
      </c>
      <c r="B2" s="198"/>
      <c r="C2" s="198"/>
      <c r="D2" s="198"/>
      <c r="E2" s="198"/>
      <c r="F2" s="198"/>
      <c r="G2" s="198"/>
      <c r="H2" s="198"/>
      <c r="I2" s="198"/>
      <c r="J2" s="199"/>
    </row>
    <row r="3" spans="1:12" ht="69.95" customHeight="1" x14ac:dyDescent="0.25">
      <c r="A3" s="144" t="s">
        <v>215</v>
      </c>
      <c r="B3" s="144" t="s">
        <v>73</v>
      </c>
      <c r="C3" s="144" t="s">
        <v>74</v>
      </c>
      <c r="D3" s="144" t="s">
        <v>155</v>
      </c>
      <c r="E3" s="144" t="s">
        <v>151</v>
      </c>
      <c r="F3" s="144" t="s">
        <v>152</v>
      </c>
      <c r="G3" s="144" t="s">
        <v>153</v>
      </c>
      <c r="H3" s="144" t="s">
        <v>154</v>
      </c>
      <c r="I3" s="145" t="s">
        <v>181</v>
      </c>
      <c r="J3" s="149" t="s">
        <v>232</v>
      </c>
      <c r="K3" s="147"/>
      <c r="L3" s="10" t="s">
        <v>228</v>
      </c>
    </row>
    <row r="4" spans="1:12" x14ac:dyDescent="0.25">
      <c r="A4" s="39" t="s">
        <v>69</v>
      </c>
      <c r="B4" s="39" t="s">
        <v>8</v>
      </c>
      <c r="C4" s="40">
        <v>44470</v>
      </c>
      <c r="D4" s="38">
        <v>110000000</v>
      </c>
      <c r="E4" s="38">
        <v>90033210</v>
      </c>
      <c r="F4" s="38">
        <v>213550366</v>
      </c>
      <c r="G4" s="38">
        <v>288500000</v>
      </c>
      <c r="H4" s="38">
        <v>502050366</v>
      </c>
      <c r="I4" s="38">
        <f t="shared" ref="I4:I41" si="0">H4-D4</f>
        <v>392050366</v>
      </c>
      <c r="J4" s="47">
        <v>1</v>
      </c>
      <c r="K4" s="1"/>
      <c r="L4" s="193">
        <f>AVERAGE(I4:I41)</f>
        <v>273493167.71052629</v>
      </c>
    </row>
    <row r="5" spans="1:12" x14ac:dyDescent="0.25">
      <c r="A5" s="39" t="s">
        <v>65</v>
      </c>
      <c r="B5" s="39" t="s">
        <v>66</v>
      </c>
      <c r="C5" s="40">
        <v>44071</v>
      </c>
      <c r="D5" s="38">
        <v>67000000</v>
      </c>
      <c r="E5" s="38">
        <v>7037017</v>
      </c>
      <c r="F5" s="38">
        <v>23855569</v>
      </c>
      <c r="G5" s="38">
        <v>24819497</v>
      </c>
      <c r="H5" s="38">
        <v>48675066</v>
      </c>
      <c r="I5" s="38">
        <f t="shared" si="0"/>
        <v>-18324934</v>
      </c>
      <c r="J5" s="38">
        <v>2</v>
      </c>
      <c r="K5" s="1"/>
      <c r="L5" s="194"/>
    </row>
    <row r="6" spans="1:12" x14ac:dyDescent="0.25">
      <c r="A6" s="39" t="s">
        <v>63</v>
      </c>
      <c r="B6" s="39" t="s">
        <v>5</v>
      </c>
      <c r="C6" s="40">
        <v>43623</v>
      </c>
      <c r="D6" s="38">
        <v>200000000</v>
      </c>
      <c r="E6" s="38">
        <v>32828348</v>
      </c>
      <c r="F6" s="38">
        <v>65845974</v>
      </c>
      <c r="G6" s="38">
        <v>186597000</v>
      </c>
      <c r="H6" s="38">
        <v>252442974</v>
      </c>
      <c r="I6" s="38">
        <f t="shared" si="0"/>
        <v>52442974</v>
      </c>
      <c r="J6" s="38">
        <v>3</v>
      </c>
      <c r="K6" s="1"/>
      <c r="L6" s="194"/>
    </row>
    <row r="7" spans="1:12" x14ac:dyDescent="0.25">
      <c r="A7" s="39" t="s">
        <v>60</v>
      </c>
      <c r="B7" s="39" t="s">
        <v>8</v>
      </c>
      <c r="C7" s="40">
        <v>43448</v>
      </c>
      <c r="D7" s="38">
        <v>90000000</v>
      </c>
      <c r="E7" s="38">
        <v>35363376</v>
      </c>
      <c r="F7" s="38">
        <v>190241310</v>
      </c>
      <c r="G7" s="38">
        <v>185299521</v>
      </c>
      <c r="H7" s="38">
        <v>375540831</v>
      </c>
      <c r="I7" s="38">
        <f t="shared" si="0"/>
        <v>285540831</v>
      </c>
      <c r="J7" s="38">
        <v>4</v>
      </c>
      <c r="K7" s="1"/>
      <c r="L7" s="200">
        <f>COUNTA(I4:I41)</f>
        <v>38</v>
      </c>
    </row>
    <row r="8" spans="1:12" x14ac:dyDescent="0.25">
      <c r="A8" s="39" t="s">
        <v>59</v>
      </c>
      <c r="B8" s="39" t="s">
        <v>8</v>
      </c>
      <c r="C8" s="40">
        <v>43378</v>
      </c>
      <c r="D8" s="38">
        <v>100000000</v>
      </c>
      <c r="E8" s="38">
        <v>80255756</v>
      </c>
      <c r="F8" s="38">
        <v>213515506</v>
      </c>
      <c r="G8" s="38">
        <v>641498448</v>
      </c>
      <c r="H8" s="38">
        <v>855013954</v>
      </c>
      <c r="I8" s="38">
        <f t="shared" si="0"/>
        <v>755013954</v>
      </c>
      <c r="J8" s="38">
        <v>5</v>
      </c>
      <c r="K8" s="1"/>
      <c r="L8" s="201" t="s">
        <v>233</v>
      </c>
    </row>
    <row r="9" spans="1:12" x14ac:dyDescent="0.25">
      <c r="A9" s="39" t="s">
        <v>57</v>
      </c>
      <c r="B9" s="39" t="s">
        <v>5</v>
      </c>
      <c r="C9" s="40">
        <v>43238</v>
      </c>
      <c r="D9" s="38">
        <v>110000000</v>
      </c>
      <c r="E9" s="38">
        <v>125507153</v>
      </c>
      <c r="F9" s="38">
        <v>324591735</v>
      </c>
      <c r="G9" s="38">
        <v>460455185</v>
      </c>
      <c r="H9" s="38">
        <v>785046920</v>
      </c>
      <c r="I9" s="38">
        <f t="shared" si="0"/>
        <v>675046920</v>
      </c>
      <c r="J9" s="38">
        <v>6</v>
      </c>
      <c r="K9" s="1"/>
    </row>
    <row r="10" spans="1:12" x14ac:dyDescent="0.25">
      <c r="A10" s="39" t="s">
        <v>52</v>
      </c>
      <c r="B10" s="39" t="s">
        <v>53</v>
      </c>
      <c r="C10" s="40">
        <v>42979</v>
      </c>
      <c r="D10" s="38">
        <v>0</v>
      </c>
      <c r="E10" s="38">
        <v>1500000</v>
      </c>
      <c r="F10" s="38">
        <v>1521787</v>
      </c>
      <c r="G10" s="38">
        <v>1330495</v>
      </c>
      <c r="H10" s="38">
        <v>2852282</v>
      </c>
      <c r="I10" s="38">
        <f t="shared" si="0"/>
        <v>2852282</v>
      </c>
      <c r="J10" s="38">
        <v>7</v>
      </c>
      <c r="K10" s="1"/>
    </row>
    <row r="11" spans="1:12" x14ac:dyDescent="0.25">
      <c r="A11" s="39" t="s">
        <v>49</v>
      </c>
      <c r="B11" s="39" t="s">
        <v>5</v>
      </c>
      <c r="C11" s="40">
        <v>42797</v>
      </c>
      <c r="D11" s="38">
        <v>97000000</v>
      </c>
      <c r="E11" s="38">
        <v>88411916</v>
      </c>
      <c r="F11" s="38">
        <v>226277068</v>
      </c>
      <c r="G11" s="38">
        <v>390518532</v>
      </c>
      <c r="H11" s="38">
        <v>616795600</v>
      </c>
      <c r="I11" s="38">
        <f t="shared" si="0"/>
        <v>519795600</v>
      </c>
      <c r="J11" s="38">
        <v>8</v>
      </c>
      <c r="K11" s="1"/>
    </row>
    <row r="12" spans="1:12" x14ac:dyDescent="0.25">
      <c r="A12" s="39" t="s">
        <v>47</v>
      </c>
      <c r="B12" s="39" t="s">
        <v>5</v>
      </c>
      <c r="C12" s="40">
        <v>42517</v>
      </c>
      <c r="D12" s="38">
        <v>178000000</v>
      </c>
      <c r="E12" s="38">
        <v>65769562</v>
      </c>
      <c r="F12" s="38">
        <v>155442489</v>
      </c>
      <c r="G12" s="38">
        <v>388491616</v>
      </c>
      <c r="H12" s="38">
        <v>543934105</v>
      </c>
      <c r="I12" s="38">
        <f t="shared" si="0"/>
        <v>365934105</v>
      </c>
      <c r="J12" s="38">
        <v>9</v>
      </c>
      <c r="K12" s="1"/>
    </row>
    <row r="13" spans="1:12" x14ac:dyDescent="0.25">
      <c r="A13" s="39" t="s">
        <v>45</v>
      </c>
      <c r="B13" s="39" t="s">
        <v>5</v>
      </c>
      <c r="C13" s="40">
        <v>42412</v>
      </c>
      <c r="D13" s="38">
        <v>58000000</v>
      </c>
      <c r="E13" s="38">
        <v>132434600</v>
      </c>
      <c r="F13" s="38">
        <v>363070709</v>
      </c>
      <c r="G13" s="38">
        <v>420042270</v>
      </c>
      <c r="H13" s="38">
        <v>783112979</v>
      </c>
      <c r="I13" s="38">
        <f t="shared" si="0"/>
        <v>725112979</v>
      </c>
      <c r="J13" s="38">
        <v>10</v>
      </c>
      <c r="K13" s="1"/>
    </row>
    <row r="14" spans="1:12" x14ac:dyDescent="0.25">
      <c r="A14" s="39" t="s">
        <v>17</v>
      </c>
      <c r="B14" s="39" t="s">
        <v>5</v>
      </c>
      <c r="C14" s="40">
        <v>42223</v>
      </c>
      <c r="D14" s="38">
        <v>120000000</v>
      </c>
      <c r="E14" s="38">
        <v>25685737</v>
      </c>
      <c r="F14" s="38">
        <v>56117548</v>
      </c>
      <c r="G14" s="38">
        <v>111765333</v>
      </c>
      <c r="H14" s="38">
        <v>167882881</v>
      </c>
      <c r="I14" s="38">
        <f t="shared" si="0"/>
        <v>47882881</v>
      </c>
      <c r="J14" s="38">
        <v>11</v>
      </c>
      <c r="K14" s="1"/>
    </row>
    <row r="15" spans="1:12" x14ac:dyDescent="0.25">
      <c r="A15" s="39" t="s">
        <v>42</v>
      </c>
      <c r="B15" s="39" t="s">
        <v>33</v>
      </c>
      <c r="C15" s="40">
        <v>41950</v>
      </c>
      <c r="D15" s="38">
        <v>165000000</v>
      </c>
      <c r="E15" s="38">
        <v>56215889</v>
      </c>
      <c r="F15" s="38">
        <v>222527828</v>
      </c>
      <c r="G15" s="38">
        <v>435300000</v>
      </c>
      <c r="H15" s="38">
        <v>657827828</v>
      </c>
      <c r="I15" s="38">
        <f t="shared" si="0"/>
        <v>492827828</v>
      </c>
      <c r="J15" s="38">
        <v>12</v>
      </c>
      <c r="K15" s="1"/>
    </row>
    <row r="16" spans="1:12" x14ac:dyDescent="0.25">
      <c r="A16" s="39" t="s">
        <v>40</v>
      </c>
      <c r="B16" s="39" t="s">
        <v>5</v>
      </c>
      <c r="C16" s="40">
        <v>41782</v>
      </c>
      <c r="D16" s="38">
        <v>200000000</v>
      </c>
      <c r="E16" s="38">
        <v>90823660</v>
      </c>
      <c r="F16" s="38">
        <v>233921534</v>
      </c>
      <c r="G16" s="38">
        <v>513941241</v>
      </c>
      <c r="H16" s="38">
        <v>747862775</v>
      </c>
      <c r="I16" s="38">
        <f t="shared" si="0"/>
        <v>547862775</v>
      </c>
      <c r="J16" s="38">
        <v>13</v>
      </c>
      <c r="K16" s="1"/>
    </row>
    <row r="17" spans="1:11" x14ac:dyDescent="0.25">
      <c r="A17" s="39" t="s">
        <v>39</v>
      </c>
      <c r="B17" s="39" t="s">
        <v>8</v>
      </c>
      <c r="C17" s="40">
        <v>41761</v>
      </c>
      <c r="D17" s="38">
        <v>255000000</v>
      </c>
      <c r="E17" s="38">
        <v>91608337</v>
      </c>
      <c r="F17" s="38">
        <v>202853933</v>
      </c>
      <c r="G17" s="38">
        <v>506128390</v>
      </c>
      <c r="H17" s="38">
        <v>708982323</v>
      </c>
      <c r="I17" s="38">
        <f t="shared" si="0"/>
        <v>453982323</v>
      </c>
      <c r="J17" s="38">
        <v>14</v>
      </c>
      <c r="K17" s="1"/>
    </row>
    <row r="18" spans="1:11" x14ac:dyDescent="0.25">
      <c r="A18" s="39" t="s">
        <v>36</v>
      </c>
      <c r="B18" s="39" t="s">
        <v>5</v>
      </c>
      <c r="C18" s="40">
        <v>41481</v>
      </c>
      <c r="D18" s="38">
        <v>120000000</v>
      </c>
      <c r="E18" s="38">
        <v>53113752</v>
      </c>
      <c r="F18" s="38">
        <v>132550960</v>
      </c>
      <c r="G18" s="38">
        <v>282271394</v>
      </c>
      <c r="H18" s="38">
        <v>414828246</v>
      </c>
      <c r="I18" s="38">
        <f t="shared" si="0"/>
        <v>294828246</v>
      </c>
      <c r="J18" s="38">
        <v>15</v>
      </c>
      <c r="K18" s="1"/>
    </row>
    <row r="19" spans="1:11" x14ac:dyDescent="0.25">
      <c r="A19" s="39" t="s">
        <v>34</v>
      </c>
      <c r="B19" s="39" t="s">
        <v>8</v>
      </c>
      <c r="C19" s="40">
        <v>41093</v>
      </c>
      <c r="D19" s="38">
        <v>230000000</v>
      </c>
      <c r="E19" s="38">
        <v>62004688</v>
      </c>
      <c r="F19" s="38">
        <v>262030663</v>
      </c>
      <c r="G19" s="38">
        <v>495900000</v>
      </c>
      <c r="H19" s="38">
        <v>757930663</v>
      </c>
      <c r="I19" s="38">
        <f t="shared" si="0"/>
        <v>527930663</v>
      </c>
      <c r="J19" s="38">
        <v>16</v>
      </c>
      <c r="K19" s="1"/>
    </row>
    <row r="20" spans="1:11" x14ac:dyDescent="0.25">
      <c r="A20" s="39" t="s">
        <v>31</v>
      </c>
      <c r="B20" s="39" t="s">
        <v>8</v>
      </c>
      <c r="C20" s="40">
        <v>40956</v>
      </c>
      <c r="D20" s="38">
        <v>57000000</v>
      </c>
      <c r="E20" s="38">
        <v>22115334</v>
      </c>
      <c r="F20" s="38">
        <v>51774002</v>
      </c>
      <c r="G20" s="38">
        <v>80789928</v>
      </c>
      <c r="H20" s="38">
        <v>132563930</v>
      </c>
      <c r="I20" s="38">
        <f t="shared" si="0"/>
        <v>75563930</v>
      </c>
      <c r="J20" s="38">
        <v>17</v>
      </c>
      <c r="K20" s="1"/>
    </row>
    <row r="21" spans="1:11" x14ac:dyDescent="0.25">
      <c r="A21" s="39" t="s">
        <v>29</v>
      </c>
      <c r="B21" s="39" t="s">
        <v>5</v>
      </c>
      <c r="C21" s="40">
        <v>40697</v>
      </c>
      <c r="D21" s="38">
        <v>160000000</v>
      </c>
      <c r="E21" s="38">
        <v>55101604</v>
      </c>
      <c r="F21" s="38">
        <v>146408305</v>
      </c>
      <c r="G21" s="38">
        <v>207215819</v>
      </c>
      <c r="H21" s="38">
        <v>353624124</v>
      </c>
      <c r="I21" s="38">
        <f t="shared" si="0"/>
        <v>193624124</v>
      </c>
      <c r="J21" s="38">
        <v>18</v>
      </c>
      <c r="K21" s="1"/>
    </row>
    <row r="22" spans="1:11" x14ac:dyDescent="0.25">
      <c r="A22" s="39" t="s">
        <v>26</v>
      </c>
      <c r="B22" s="39" t="s">
        <v>5</v>
      </c>
      <c r="C22" s="40">
        <v>39934</v>
      </c>
      <c r="D22" s="38">
        <v>150000000</v>
      </c>
      <c r="E22" s="38">
        <v>85058003</v>
      </c>
      <c r="F22" s="38">
        <v>179883157</v>
      </c>
      <c r="G22" s="38">
        <v>193179707</v>
      </c>
      <c r="H22" s="38">
        <v>373062864</v>
      </c>
      <c r="I22" s="38">
        <f t="shared" si="0"/>
        <v>223062864</v>
      </c>
      <c r="J22" s="38">
        <v>19</v>
      </c>
      <c r="K22" s="1"/>
    </row>
    <row r="23" spans="1:11" x14ac:dyDescent="0.25">
      <c r="A23" s="39" t="s">
        <v>25</v>
      </c>
      <c r="B23" s="39" t="s">
        <v>13</v>
      </c>
      <c r="C23" s="40">
        <v>39787</v>
      </c>
      <c r="D23" s="38">
        <v>35000000</v>
      </c>
      <c r="E23" s="38">
        <v>4271451</v>
      </c>
      <c r="F23" s="38">
        <v>8050977</v>
      </c>
      <c r="G23" s="38">
        <v>2049059</v>
      </c>
      <c r="H23" s="38">
        <v>10100036</v>
      </c>
      <c r="I23" s="38">
        <f t="shared" si="0"/>
        <v>-24899964</v>
      </c>
      <c r="J23" s="38">
        <v>20</v>
      </c>
      <c r="K23" s="1"/>
    </row>
    <row r="24" spans="1:11" x14ac:dyDescent="0.25">
      <c r="A24" s="39" t="s">
        <v>24</v>
      </c>
      <c r="B24" s="39" t="s">
        <v>1</v>
      </c>
      <c r="C24" s="40">
        <v>39612</v>
      </c>
      <c r="D24" s="38">
        <v>150000000</v>
      </c>
      <c r="E24" s="38">
        <v>55414050</v>
      </c>
      <c r="F24" s="38">
        <v>134806913</v>
      </c>
      <c r="G24" s="38">
        <v>128620638</v>
      </c>
      <c r="H24" s="38">
        <v>263427551</v>
      </c>
      <c r="I24" s="38">
        <f t="shared" si="0"/>
        <v>113427551</v>
      </c>
      <c r="J24" s="38">
        <v>21</v>
      </c>
      <c r="K24" s="1"/>
    </row>
    <row r="25" spans="1:11" x14ac:dyDescent="0.25">
      <c r="A25" s="39" t="s">
        <v>21</v>
      </c>
      <c r="B25" s="39" t="s">
        <v>5</v>
      </c>
      <c r="C25" s="40">
        <v>39248</v>
      </c>
      <c r="D25" s="38">
        <v>130000000</v>
      </c>
      <c r="E25" s="38">
        <v>58051684</v>
      </c>
      <c r="F25" s="38">
        <v>131921738</v>
      </c>
      <c r="G25" s="38">
        <v>169991393</v>
      </c>
      <c r="H25" s="38">
        <v>301913131</v>
      </c>
      <c r="I25" s="38">
        <f t="shared" si="0"/>
        <v>171913131</v>
      </c>
      <c r="J25" s="38">
        <v>22</v>
      </c>
      <c r="K25" s="1"/>
    </row>
    <row r="26" spans="1:11" x14ac:dyDescent="0.25">
      <c r="A26" s="39" t="s">
        <v>20</v>
      </c>
      <c r="B26" s="39" t="s">
        <v>8</v>
      </c>
      <c r="C26" s="40">
        <v>39206</v>
      </c>
      <c r="D26" s="38">
        <v>258000000</v>
      </c>
      <c r="E26" s="38">
        <v>151116516</v>
      </c>
      <c r="F26" s="38">
        <v>336530303</v>
      </c>
      <c r="G26" s="38">
        <v>554341323</v>
      </c>
      <c r="H26" s="38">
        <v>890871626</v>
      </c>
      <c r="I26" s="38">
        <f t="shared" si="0"/>
        <v>632871626</v>
      </c>
      <c r="J26" s="38">
        <v>23</v>
      </c>
      <c r="K26" s="1"/>
    </row>
    <row r="27" spans="1:11" x14ac:dyDescent="0.25">
      <c r="A27" s="39" t="s">
        <v>19</v>
      </c>
      <c r="B27" s="39" t="s">
        <v>8</v>
      </c>
      <c r="C27" s="40">
        <v>39129</v>
      </c>
      <c r="D27" s="38">
        <v>110000000</v>
      </c>
      <c r="E27" s="38">
        <v>45388836</v>
      </c>
      <c r="F27" s="38">
        <v>115802596</v>
      </c>
      <c r="G27" s="38">
        <v>112935797</v>
      </c>
      <c r="H27" s="38">
        <v>228738393</v>
      </c>
      <c r="I27" s="38">
        <f t="shared" si="0"/>
        <v>118738393</v>
      </c>
      <c r="J27" s="38">
        <v>24</v>
      </c>
      <c r="K27" s="1"/>
    </row>
    <row r="28" spans="1:11" x14ac:dyDescent="0.25">
      <c r="A28" s="39" t="s">
        <v>18</v>
      </c>
      <c r="B28" s="39" t="s">
        <v>5</v>
      </c>
      <c r="C28" s="40">
        <v>38863</v>
      </c>
      <c r="D28" s="38">
        <v>210000000</v>
      </c>
      <c r="E28" s="38">
        <v>102750665</v>
      </c>
      <c r="F28" s="38">
        <v>234362462</v>
      </c>
      <c r="G28" s="38">
        <v>224997093</v>
      </c>
      <c r="H28" s="38">
        <v>459359555</v>
      </c>
      <c r="I28" s="38">
        <f t="shared" si="0"/>
        <v>249359555</v>
      </c>
      <c r="J28" s="38">
        <v>25</v>
      </c>
      <c r="K28" s="1"/>
    </row>
    <row r="29" spans="1:11" x14ac:dyDescent="0.25">
      <c r="A29" s="39" t="s">
        <v>17</v>
      </c>
      <c r="B29" s="39" t="s">
        <v>5</v>
      </c>
      <c r="C29" s="40">
        <v>38541</v>
      </c>
      <c r="D29" s="38">
        <v>100000000</v>
      </c>
      <c r="E29" s="38">
        <v>56061504</v>
      </c>
      <c r="F29" s="38">
        <v>154696080</v>
      </c>
      <c r="G29" s="38">
        <v>175883639</v>
      </c>
      <c r="H29" s="38">
        <v>330579719</v>
      </c>
      <c r="I29" s="38">
        <f t="shared" si="0"/>
        <v>230579719</v>
      </c>
      <c r="J29" s="38">
        <v>26</v>
      </c>
      <c r="K29" s="1"/>
    </row>
    <row r="30" spans="1:11" x14ac:dyDescent="0.25">
      <c r="A30" s="39" t="s">
        <v>16</v>
      </c>
      <c r="B30" s="39" t="s">
        <v>5</v>
      </c>
      <c r="C30" s="40">
        <v>38366</v>
      </c>
      <c r="D30" s="38">
        <v>43000000</v>
      </c>
      <c r="E30" s="38">
        <v>12804793</v>
      </c>
      <c r="F30" s="38">
        <v>24409722</v>
      </c>
      <c r="G30" s="38">
        <v>32271844</v>
      </c>
      <c r="H30" s="38">
        <v>56681566</v>
      </c>
      <c r="I30" s="38">
        <f t="shared" si="0"/>
        <v>13681566</v>
      </c>
      <c r="J30" s="38">
        <v>27</v>
      </c>
      <c r="K30" s="1"/>
    </row>
    <row r="31" spans="1:11" x14ac:dyDescent="0.25">
      <c r="A31" s="39" t="s">
        <v>15</v>
      </c>
      <c r="B31" s="39" t="s">
        <v>3</v>
      </c>
      <c r="C31" s="40">
        <v>38329</v>
      </c>
      <c r="D31" s="38">
        <v>65000000</v>
      </c>
      <c r="E31" s="38">
        <v>16061271</v>
      </c>
      <c r="F31" s="38">
        <v>52411906</v>
      </c>
      <c r="G31" s="38">
        <v>76493460</v>
      </c>
      <c r="H31" s="38">
        <v>128905366</v>
      </c>
      <c r="I31" s="38">
        <f t="shared" si="0"/>
        <v>63905366</v>
      </c>
      <c r="J31" s="38">
        <v>28</v>
      </c>
      <c r="K31" s="1"/>
    </row>
    <row r="32" spans="1:11" x14ac:dyDescent="0.25">
      <c r="A32" s="39" t="s">
        <v>14</v>
      </c>
      <c r="B32" s="39" t="s">
        <v>8</v>
      </c>
      <c r="C32" s="40">
        <v>38168</v>
      </c>
      <c r="D32" s="38">
        <v>200000000</v>
      </c>
      <c r="E32" s="38">
        <v>88156227</v>
      </c>
      <c r="F32" s="38">
        <v>373585825</v>
      </c>
      <c r="G32" s="38">
        <v>415390628</v>
      </c>
      <c r="H32" s="38">
        <v>788976453</v>
      </c>
      <c r="I32" s="38">
        <f t="shared" si="0"/>
        <v>588976453</v>
      </c>
      <c r="J32" s="38">
        <v>29</v>
      </c>
      <c r="K32" s="1"/>
    </row>
    <row r="33" spans="1:12" x14ac:dyDescent="0.25">
      <c r="A33" s="39" t="s">
        <v>12</v>
      </c>
      <c r="B33" s="39" t="s">
        <v>13</v>
      </c>
      <c r="C33" s="40">
        <v>38093</v>
      </c>
      <c r="D33" s="38">
        <v>33000000</v>
      </c>
      <c r="E33" s="38">
        <v>13834527</v>
      </c>
      <c r="F33" s="38">
        <v>33810189</v>
      </c>
      <c r="G33" s="38">
        <v>20889916</v>
      </c>
      <c r="H33" s="38">
        <v>54700105</v>
      </c>
      <c r="I33" s="38">
        <f t="shared" si="0"/>
        <v>21700105</v>
      </c>
      <c r="J33" s="38">
        <v>30</v>
      </c>
      <c r="K33" s="1"/>
    </row>
    <row r="34" spans="1:12" x14ac:dyDescent="0.25">
      <c r="A34" s="39" t="s">
        <v>11</v>
      </c>
      <c r="B34" s="39" t="s">
        <v>1</v>
      </c>
      <c r="C34" s="40">
        <v>37792</v>
      </c>
      <c r="D34" s="38">
        <v>137000000</v>
      </c>
      <c r="E34" s="38">
        <v>62128420</v>
      </c>
      <c r="F34" s="38">
        <v>132177234</v>
      </c>
      <c r="G34" s="38">
        <v>113183246</v>
      </c>
      <c r="H34" s="38">
        <v>245360480</v>
      </c>
      <c r="I34" s="38">
        <f t="shared" si="0"/>
        <v>108360480</v>
      </c>
      <c r="J34" s="38">
        <v>31</v>
      </c>
      <c r="K34" s="1"/>
    </row>
    <row r="35" spans="1:12" x14ac:dyDescent="0.25">
      <c r="A35" s="39" t="s">
        <v>10</v>
      </c>
      <c r="B35" s="39" t="s">
        <v>5</v>
      </c>
      <c r="C35" s="40">
        <v>37743</v>
      </c>
      <c r="D35" s="38">
        <v>110000000</v>
      </c>
      <c r="E35" s="38">
        <v>85558731</v>
      </c>
      <c r="F35" s="38">
        <v>214949694</v>
      </c>
      <c r="G35" s="38">
        <v>192761855</v>
      </c>
      <c r="H35" s="38">
        <v>407711549</v>
      </c>
      <c r="I35" s="38">
        <f t="shared" si="0"/>
        <v>297711549</v>
      </c>
      <c r="J35" s="38">
        <v>32</v>
      </c>
      <c r="K35" s="1"/>
    </row>
    <row r="36" spans="1:12" x14ac:dyDescent="0.25">
      <c r="A36" s="39" t="s">
        <v>9</v>
      </c>
      <c r="B36" s="39" t="s">
        <v>5</v>
      </c>
      <c r="C36" s="40">
        <v>37666</v>
      </c>
      <c r="D36" s="38">
        <v>78000000</v>
      </c>
      <c r="E36" s="38">
        <v>40310419</v>
      </c>
      <c r="F36" s="38">
        <v>102543518</v>
      </c>
      <c r="G36" s="38">
        <v>76636200</v>
      </c>
      <c r="H36" s="38">
        <v>179179718</v>
      </c>
      <c r="I36" s="38">
        <f t="shared" si="0"/>
        <v>101179718</v>
      </c>
      <c r="J36" s="38">
        <v>33</v>
      </c>
      <c r="K36" s="1"/>
    </row>
    <row r="37" spans="1:12" x14ac:dyDescent="0.25">
      <c r="A37" s="39" t="s">
        <v>7</v>
      </c>
      <c r="B37" s="39" t="s">
        <v>8</v>
      </c>
      <c r="C37" s="40">
        <v>37379</v>
      </c>
      <c r="D37" s="38">
        <v>139000000</v>
      </c>
      <c r="E37" s="38">
        <v>114844116</v>
      </c>
      <c r="F37" s="38">
        <v>403706375</v>
      </c>
      <c r="G37" s="38">
        <v>418002176</v>
      </c>
      <c r="H37" s="38">
        <v>821708551</v>
      </c>
      <c r="I37" s="38">
        <f t="shared" si="0"/>
        <v>682708551</v>
      </c>
      <c r="J37" s="38">
        <v>34</v>
      </c>
      <c r="K37" s="1"/>
    </row>
    <row r="38" spans="1:12" x14ac:dyDescent="0.25">
      <c r="A38" s="39" t="s">
        <v>6</v>
      </c>
      <c r="B38" s="39" t="s">
        <v>3</v>
      </c>
      <c r="C38" s="40">
        <v>37337</v>
      </c>
      <c r="D38" s="38">
        <v>54000000</v>
      </c>
      <c r="E38" s="38">
        <v>32528016</v>
      </c>
      <c r="F38" s="38">
        <v>82348319</v>
      </c>
      <c r="G38" s="38">
        <v>72661713</v>
      </c>
      <c r="H38" s="38">
        <v>155010032</v>
      </c>
      <c r="I38" s="38">
        <f t="shared" si="0"/>
        <v>101010032</v>
      </c>
      <c r="J38" s="38">
        <v>35</v>
      </c>
      <c r="K38" s="1"/>
    </row>
    <row r="39" spans="1:12" x14ac:dyDescent="0.25">
      <c r="A39" s="39" t="s">
        <v>4</v>
      </c>
      <c r="B39" s="39" t="s">
        <v>5</v>
      </c>
      <c r="C39" s="40">
        <v>36721</v>
      </c>
      <c r="D39" s="38">
        <v>75000000</v>
      </c>
      <c r="E39" s="38">
        <v>54471475</v>
      </c>
      <c r="F39" s="38">
        <v>157299717</v>
      </c>
      <c r="G39" s="38">
        <v>139039810</v>
      </c>
      <c r="H39" s="38">
        <v>296339527</v>
      </c>
      <c r="I39" s="38">
        <f t="shared" si="0"/>
        <v>221339527</v>
      </c>
      <c r="J39" s="38">
        <v>36</v>
      </c>
      <c r="K39" s="1"/>
    </row>
    <row r="40" spans="1:12" x14ac:dyDescent="0.25">
      <c r="A40" s="39" t="s">
        <v>2</v>
      </c>
      <c r="B40" s="39" t="s">
        <v>3</v>
      </c>
      <c r="C40" s="40">
        <v>36028</v>
      </c>
      <c r="D40" s="38">
        <v>45000000</v>
      </c>
      <c r="E40" s="38">
        <v>17073856</v>
      </c>
      <c r="F40" s="38">
        <v>70087718</v>
      </c>
      <c r="G40" s="38">
        <v>61095812</v>
      </c>
      <c r="H40" s="38">
        <v>131183530</v>
      </c>
      <c r="I40" s="38">
        <f t="shared" si="0"/>
        <v>86183530</v>
      </c>
      <c r="J40" s="38">
        <v>37</v>
      </c>
      <c r="K40" s="1"/>
    </row>
    <row r="41" spans="1:12" x14ac:dyDescent="0.25">
      <c r="A41" s="39" t="s">
        <v>0</v>
      </c>
      <c r="B41" s="39" t="s">
        <v>1</v>
      </c>
      <c r="C41" s="40">
        <v>31625</v>
      </c>
      <c r="D41" s="38">
        <v>37000000</v>
      </c>
      <c r="E41" s="38">
        <v>5070136</v>
      </c>
      <c r="F41" s="38">
        <v>16295774</v>
      </c>
      <c r="G41" s="38">
        <v>21667000</v>
      </c>
      <c r="H41" s="38">
        <v>37962774</v>
      </c>
      <c r="I41" s="38">
        <f t="shared" si="0"/>
        <v>962774</v>
      </c>
      <c r="J41" s="148">
        <v>38</v>
      </c>
      <c r="K41" s="146"/>
    </row>
    <row r="43" spans="1:12" ht="69.95" customHeight="1" x14ac:dyDescent="0.25">
      <c r="A43" s="197" t="s">
        <v>227</v>
      </c>
      <c r="B43" s="198"/>
      <c r="C43" s="198"/>
      <c r="D43" s="198"/>
      <c r="E43" s="198"/>
      <c r="F43" s="198"/>
      <c r="G43" s="198"/>
      <c r="H43" s="198"/>
      <c r="I43" s="198"/>
      <c r="J43" s="199"/>
    </row>
    <row r="44" spans="1:12" ht="69.95" customHeight="1" x14ac:dyDescent="0.25">
      <c r="A44" s="144" t="s">
        <v>215</v>
      </c>
      <c r="B44" s="144" t="s">
        <v>73</v>
      </c>
      <c r="C44" s="144" t="s">
        <v>74</v>
      </c>
      <c r="D44" s="144" t="s">
        <v>155</v>
      </c>
      <c r="E44" s="144" t="s">
        <v>151</v>
      </c>
      <c r="F44" s="144" t="s">
        <v>152</v>
      </c>
      <c r="G44" s="144" t="s">
        <v>153</v>
      </c>
      <c r="H44" s="144" t="s">
        <v>154</v>
      </c>
      <c r="I44" s="144" t="s">
        <v>181</v>
      </c>
      <c r="J44" s="149" t="s">
        <v>232</v>
      </c>
      <c r="L44" s="10" t="s">
        <v>229</v>
      </c>
    </row>
    <row r="45" spans="1:12" x14ac:dyDescent="0.25">
      <c r="A45" s="61" t="s">
        <v>71</v>
      </c>
      <c r="B45" s="61" t="s">
        <v>8</v>
      </c>
      <c r="C45" s="62">
        <v>44547</v>
      </c>
      <c r="D45" s="47">
        <v>200000000</v>
      </c>
      <c r="E45" s="47">
        <v>260138569</v>
      </c>
      <c r="F45" s="47">
        <v>780418859</v>
      </c>
      <c r="G45" s="47">
        <v>1072000000</v>
      </c>
      <c r="H45" s="47">
        <v>1852418859</v>
      </c>
      <c r="I45" s="47">
        <f t="shared" ref="I45:I70" si="1">H45-D45</f>
        <v>1652418859</v>
      </c>
      <c r="J45" s="47">
        <v>1</v>
      </c>
      <c r="K45" s="1"/>
      <c r="L45" s="195">
        <f>AVERAGE(I45:I70)</f>
        <v>784028459.30769229</v>
      </c>
    </row>
    <row r="46" spans="1:12" x14ac:dyDescent="0.25">
      <c r="A46" s="39" t="s">
        <v>70</v>
      </c>
      <c r="B46" s="39" t="s">
        <v>33</v>
      </c>
      <c r="C46" s="40">
        <v>44505</v>
      </c>
      <c r="D46" s="38">
        <v>200000000</v>
      </c>
      <c r="E46" s="38">
        <v>85021497</v>
      </c>
      <c r="F46" s="38">
        <v>164870234</v>
      </c>
      <c r="G46" s="38">
        <v>237194665</v>
      </c>
      <c r="H46" s="38">
        <v>402064899</v>
      </c>
      <c r="I46" s="38">
        <f t="shared" si="1"/>
        <v>202064899</v>
      </c>
      <c r="J46" s="38">
        <v>2</v>
      </c>
      <c r="K46" s="1"/>
      <c r="L46" s="196"/>
    </row>
    <row r="47" spans="1:12" x14ac:dyDescent="0.25">
      <c r="A47" s="39" t="s">
        <v>68</v>
      </c>
      <c r="B47" s="39" t="s">
        <v>33</v>
      </c>
      <c r="C47" s="40">
        <v>44442</v>
      </c>
      <c r="D47" s="38">
        <v>150000000</v>
      </c>
      <c r="E47" s="38">
        <v>75388688</v>
      </c>
      <c r="F47" s="38">
        <v>224543292</v>
      </c>
      <c r="G47" s="38">
        <v>207700000</v>
      </c>
      <c r="H47" s="38">
        <v>432243292</v>
      </c>
      <c r="I47" s="38">
        <f t="shared" si="1"/>
        <v>282243292</v>
      </c>
      <c r="J47" s="38">
        <v>3</v>
      </c>
      <c r="K47" s="1"/>
      <c r="L47" s="196"/>
    </row>
    <row r="48" spans="1:12" x14ac:dyDescent="0.25">
      <c r="A48" s="39" t="s">
        <v>67</v>
      </c>
      <c r="B48" s="39" t="s">
        <v>33</v>
      </c>
      <c r="C48" s="40">
        <v>44386</v>
      </c>
      <c r="D48" s="38">
        <v>200000000</v>
      </c>
      <c r="E48" s="38">
        <v>80366312</v>
      </c>
      <c r="F48" s="38">
        <v>183651665</v>
      </c>
      <c r="G48" s="38">
        <v>195979696</v>
      </c>
      <c r="H48" s="38">
        <v>379631351</v>
      </c>
      <c r="I48" s="38">
        <f t="shared" si="1"/>
        <v>179631351</v>
      </c>
      <c r="J48" s="38">
        <v>4</v>
      </c>
      <c r="K48" s="1"/>
      <c r="L48" s="200">
        <f>COUNTA(I45:I70)</f>
        <v>26</v>
      </c>
    </row>
    <row r="49" spans="1:12" x14ac:dyDescent="0.25">
      <c r="A49" s="39" t="s">
        <v>64</v>
      </c>
      <c r="B49" s="39" t="s">
        <v>8</v>
      </c>
      <c r="C49" s="40">
        <v>43648</v>
      </c>
      <c r="D49" s="38">
        <v>160000000</v>
      </c>
      <c r="E49" s="38">
        <v>92579212</v>
      </c>
      <c r="F49" s="38">
        <v>390532085</v>
      </c>
      <c r="G49" s="38">
        <v>741395911</v>
      </c>
      <c r="H49" s="38">
        <v>1131927996</v>
      </c>
      <c r="I49" s="38">
        <f t="shared" si="1"/>
        <v>971927996</v>
      </c>
      <c r="J49" s="38">
        <v>5</v>
      </c>
      <c r="K49" s="1"/>
      <c r="L49" s="201" t="s">
        <v>233</v>
      </c>
    </row>
    <row r="50" spans="1:12" x14ac:dyDescent="0.25">
      <c r="A50" s="39" t="s">
        <v>62</v>
      </c>
      <c r="B50" s="39" t="s">
        <v>33</v>
      </c>
      <c r="C50" s="40">
        <v>43581</v>
      </c>
      <c r="D50" s="38">
        <v>356000000</v>
      </c>
      <c r="E50" s="38">
        <v>357115007</v>
      </c>
      <c r="F50" s="38">
        <v>858373000</v>
      </c>
      <c r="G50" s="38">
        <v>1937901401</v>
      </c>
      <c r="H50" s="38">
        <v>2797800564</v>
      </c>
      <c r="I50" s="38">
        <f t="shared" si="1"/>
        <v>2441800564</v>
      </c>
      <c r="J50" s="38">
        <v>6</v>
      </c>
      <c r="K50" s="1"/>
    </row>
    <row r="51" spans="1:12" x14ac:dyDescent="0.25">
      <c r="A51" s="39" t="s">
        <v>61</v>
      </c>
      <c r="B51" s="39" t="s">
        <v>33</v>
      </c>
      <c r="C51" s="40">
        <v>43532</v>
      </c>
      <c r="D51" s="38">
        <v>152000000</v>
      </c>
      <c r="E51" s="38">
        <v>153433423</v>
      </c>
      <c r="F51" s="38">
        <v>426829839</v>
      </c>
      <c r="G51" s="38">
        <v>701444955</v>
      </c>
      <c r="H51" s="38">
        <v>1128274794</v>
      </c>
      <c r="I51" s="38">
        <f t="shared" si="1"/>
        <v>976274794</v>
      </c>
      <c r="J51" s="38">
        <v>7</v>
      </c>
      <c r="K51" s="1"/>
    </row>
    <row r="52" spans="1:12" x14ac:dyDescent="0.25">
      <c r="A52" s="39" t="s">
        <v>58</v>
      </c>
      <c r="B52" s="39" t="s">
        <v>33</v>
      </c>
      <c r="C52" s="40">
        <v>43287</v>
      </c>
      <c r="D52" s="38">
        <v>162000000</v>
      </c>
      <c r="E52" s="38">
        <v>75812205</v>
      </c>
      <c r="F52" s="38">
        <v>216648740</v>
      </c>
      <c r="G52" s="38">
        <v>406025399</v>
      </c>
      <c r="H52" s="38">
        <v>622674139</v>
      </c>
      <c r="I52" s="38">
        <f t="shared" si="1"/>
        <v>460674139</v>
      </c>
      <c r="J52" s="38">
        <v>8</v>
      </c>
      <c r="K52" s="1"/>
    </row>
    <row r="53" spans="1:12" x14ac:dyDescent="0.25">
      <c r="A53" s="39" t="s">
        <v>56</v>
      </c>
      <c r="B53" s="39" t="s">
        <v>33</v>
      </c>
      <c r="C53" s="40">
        <v>43217</v>
      </c>
      <c r="D53" s="38">
        <v>316000000</v>
      </c>
      <c r="E53" s="38">
        <v>257698183</v>
      </c>
      <c r="F53" s="38">
        <v>678815482</v>
      </c>
      <c r="G53" s="38">
        <v>1369544272</v>
      </c>
      <c r="H53" s="38">
        <v>2048359754</v>
      </c>
      <c r="I53" s="38">
        <f t="shared" si="1"/>
        <v>1732359754</v>
      </c>
      <c r="J53" s="38">
        <v>9</v>
      </c>
      <c r="K53" s="1"/>
    </row>
    <row r="54" spans="1:12" x14ac:dyDescent="0.25">
      <c r="A54" s="39" t="s">
        <v>55</v>
      </c>
      <c r="B54" s="39" t="s">
        <v>33</v>
      </c>
      <c r="C54" s="40">
        <v>43147</v>
      </c>
      <c r="D54" s="38">
        <v>200000000</v>
      </c>
      <c r="E54" s="38">
        <v>202003951</v>
      </c>
      <c r="F54" s="38">
        <v>700059566</v>
      </c>
      <c r="G54" s="38">
        <v>646853595</v>
      </c>
      <c r="H54" s="38">
        <v>1346913161</v>
      </c>
      <c r="I54" s="38">
        <f t="shared" si="1"/>
        <v>1146913161</v>
      </c>
      <c r="J54" s="38">
        <v>10</v>
      </c>
      <c r="K54" s="1"/>
    </row>
    <row r="55" spans="1:12" x14ac:dyDescent="0.25">
      <c r="A55" s="39" t="s">
        <v>54</v>
      </c>
      <c r="B55" s="39" t="s">
        <v>33</v>
      </c>
      <c r="C55" s="40">
        <v>43042</v>
      </c>
      <c r="D55" s="38">
        <v>180000000</v>
      </c>
      <c r="E55" s="38">
        <v>122744989</v>
      </c>
      <c r="F55" s="38">
        <v>315058289</v>
      </c>
      <c r="G55" s="38">
        <v>538918837</v>
      </c>
      <c r="H55" s="38">
        <v>853977126</v>
      </c>
      <c r="I55" s="38">
        <f t="shared" si="1"/>
        <v>673977126</v>
      </c>
      <c r="J55" s="38">
        <v>11</v>
      </c>
      <c r="K55" s="1"/>
    </row>
    <row r="56" spans="1:12" x14ac:dyDescent="0.25">
      <c r="A56" s="39" t="s">
        <v>51</v>
      </c>
      <c r="B56" s="39" t="s">
        <v>8</v>
      </c>
      <c r="C56" s="40">
        <v>42923</v>
      </c>
      <c r="D56" s="38">
        <v>175000000</v>
      </c>
      <c r="E56" s="38">
        <v>117027503</v>
      </c>
      <c r="F56" s="38">
        <v>334201140</v>
      </c>
      <c r="G56" s="38">
        <v>545965784</v>
      </c>
      <c r="H56" s="38">
        <v>880166924</v>
      </c>
      <c r="I56" s="38">
        <f t="shared" si="1"/>
        <v>705166924</v>
      </c>
      <c r="J56" s="38">
        <v>12</v>
      </c>
      <c r="K56" s="1"/>
    </row>
    <row r="57" spans="1:12" x14ac:dyDescent="0.25">
      <c r="A57" s="39" t="s">
        <v>50</v>
      </c>
      <c r="B57" s="39" t="s">
        <v>33</v>
      </c>
      <c r="C57" s="40">
        <v>42860</v>
      </c>
      <c r="D57" s="38">
        <v>200000000</v>
      </c>
      <c r="E57" s="38">
        <v>146510104</v>
      </c>
      <c r="F57" s="38">
        <v>389813101</v>
      </c>
      <c r="G57" s="38">
        <v>473942950</v>
      </c>
      <c r="H57" s="38">
        <v>863756051</v>
      </c>
      <c r="I57" s="38">
        <f t="shared" si="1"/>
        <v>663756051</v>
      </c>
      <c r="J57" s="38">
        <v>13</v>
      </c>
      <c r="K57" s="1"/>
    </row>
    <row r="58" spans="1:12" x14ac:dyDescent="0.25">
      <c r="A58" s="39" t="s">
        <v>48</v>
      </c>
      <c r="B58" s="39" t="s">
        <v>33</v>
      </c>
      <c r="C58" s="40">
        <v>42678</v>
      </c>
      <c r="D58" s="38">
        <v>165000000</v>
      </c>
      <c r="E58" s="38">
        <v>85058311</v>
      </c>
      <c r="F58" s="38">
        <v>232641920</v>
      </c>
      <c r="G58" s="38">
        <v>445076475</v>
      </c>
      <c r="H58" s="38">
        <v>677718395</v>
      </c>
      <c r="I58" s="38">
        <f t="shared" si="1"/>
        <v>512718395</v>
      </c>
      <c r="J58" s="38">
        <v>14</v>
      </c>
      <c r="K58" s="1"/>
    </row>
    <row r="59" spans="1:12" x14ac:dyDescent="0.25">
      <c r="A59" s="39" t="s">
        <v>46</v>
      </c>
      <c r="B59" s="39" t="s">
        <v>33</v>
      </c>
      <c r="C59" s="40">
        <v>42496</v>
      </c>
      <c r="D59" s="38">
        <v>250000000</v>
      </c>
      <c r="E59" s="38">
        <v>179139142</v>
      </c>
      <c r="F59" s="38">
        <v>408084349</v>
      </c>
      <c r="G59" s="38">
        <v>745220146</v>
      </c>
      <c r="H59" s="38">
        <v>1153304495</v>
      </c>
      <c r="I59" s="38">
        <f t="shared" si="1"/>
        <v>903304495</v>
      </c>
      <c r="J59" s="38">
        <v>15</v>
      </c>
      <c r="K59" s="1"/>
    </row>
    <row r="60" spans="1:12" x14ac:dyDescent="0.25">
      <c r="A60" s="39" t="s">
        <v>44</v>
      </c>
      <c r="B60" s="39" t="s">
        <v>33</v>
      </c>
      <c r="C60" s="40">
        <v>42202</v>
      </c>
      <c r="D60" s="38">
        <v>130000000</v>
      </c>
      <c r="E60" s="38">
        <v>57225526</v>
      </c>
      <c r="F60" s="38">
        <v>180202163</v>
      </c>
      <c r="G60" s="38">
        <v>339109802</v>
      </c>
      <c r="H60" s="38">
        <v>519311965</v>
      </c>
      <c r="I60" s="38">
        <f t="shared" si="1"/>
        <v>389311965</v>
      </c>
      <c r="J60" s="38">
        <v>16</v>
      </c>
      <c r="K60" s="1"/>
    </row>
    <row r="61" spans="1:12" x14ac:dyDescent="0.25">
      <c r="A61" s="39" t="s">
        <v>43</v>
      </c>
      <c r="B61" s="39" t="s">
        <v>33</v>
      </c>
      <c r="C61" s="40">
        <v>42125</v>
      </c>
      <c r="D61" s="38">
        <v>250000000</v>
      </c>
      <c r="E61" s="38">
        <v>191271109</v>
      </c>
      <c r="F61" s="38">
        <v>459005868</v>
      </c>
      <c r="G61" s="38">
        <v>946397826</v>
      </c>
      <c r="H61" s="38">
        <v>1405403694</v>
      </c>
      <c r="I61" s="38">
        <f t="shared" si="1"/>
        <v>1155403694</v>
      </c>
      <c r="J61" s="38">
        <v>17</v>
      </c>
      <c r="K61" s="1"/>
    </row>
    <row r="62" spans="1:12" x14ac:dyDescent="0.25">
      <c r="A62" s="39" t="s">
        <v>41</v>
      </c>
      <c r="B62" s="39" t="s">
        <v>33</v>
      </c>
      <c r="C62" s="40">
        <v>41852</v>
      </c>
      <c r="D62" s="38">
        <v>170000000</v>
      </c>
      <c r="E62" s="38">
        <v>94320883</v>
      </c>
      <c r="F62" s="38">
        <v>333176600</v>
      </c>
      <c r="G62" s="38">
        <v>440152029</v>
      </c>
      <c r="H62" s="38">
        <v>773328629</v>
      </c>
      <c r="I62" s="38">
        <f t="shared" si="1"/>
        <v>603328629</v>
      </c>
      <c r="J62" s="38">
        <v>18</v>
      </c>
      <c r="K62" s="1"/>
    </row>
    <row r="63" spans="1:12" x14ac:dyDescent="0.25">
      <c r="A63" s="39" t="s">
        <v>38</v>
      </c>
      <c r="B63" s="39" t="s">
        <v>33</v>
      </c>
      <c r="C63" s="40">
        <v>41733</v>
      </c>
      <c r="D63" s="38">
        <v>170000000</v>
      </c>
      <c r="E63" s="38">
        <v>95023721</v>
      </c>
      <c r="F63" s="38">
        <v>259766572</v>
      </c>
      <c r="G63" s="38">
        <v>454497695</v>
      </c>
      <c r="H63" s="38">
        <v>714264267</v>
      </c>
      <c r="I63" s="38">
        <f t="shared" si="1"/>
        <v>544264267</v>
      </c>
      <c r="J63" s="38">
        <v>19</v>
      </c>
      <c r="K63" s="1"/>
    </row>
    <row r="64" spans="1:12" x14ac:dyDescent="0.25">
      <c r="A64" s="39" t="s">
        <v>37</v>
      </c>
      <c r="B64" s="39" t="s">
        <v>33</v>
      </c>
      <c r="C64" s="40">
        <v>41586</v>
      </c>
      <c r="D64" s="38">
        <v>170000000</v>
      </c>
      <c r="E64" s="38">
        <v>85737841</v>
      </c>
      <c r="F64" s="38">
        <v>206362140</v>
      </c>
      <c r="G64" s="38">
        <v>438209262</v>
      </c>
      <c r="H64" s="38">
        <v>644571402</v>
      </c>
      <c r="I64" s="38">
        <f t="shared" si="1"/>
        <v>474571402</v>
      </c>
      <c r="J64" s="38">
        <v>20</v>
      </c>
      <c r="K64" s="1"/>
    </row>
    <row r="65" spans="1:11" x14ac:dyDescent="0.25">
      <c r="A65" s="39" t="s">
        <v>35</v>
      </c>
      <c r="B65" s="39" t="s">
        <v>33</v>
      </c>
      <c r="C65" s="40">
        <v>41397</v>
      </c>
      <c r="D65" s="38">
        <v>200000000</v>
      </c>
      <c r="E65" s="38">
        <v>174144585</v>
      </c>
      <c r="F65" s="38">
        <v>409013994</v>
      </c>
      <c r="G65" s="38">
        <v>805797258</v>
      </c>
      <c r="H65" s="38">
        <v>1214811252</v>
      </c>
      <c r="I65" s="38">
        <f t="shared" si="1"/>
        <v>1014811252</v>
      </c>
      <c r="J65" s="38">
        <v>21</v>
      </c>
      <c r="K65" s="1"/>
    </row>
    <row r="66" spans="1:11" x14ac:dyDescent="0.25">
      <c r="A66" s="39" t="s">
        <v>32</v>
      </c>
      <c r="B66" s="39" t="s">
        <v>33</v>
      </c>
      <c r="C66" s="40">
        <v>41033</v>
      </c>
      <c r="D66" s="38">
        <v>220000000</v>
      </c>
      <c r="E66" s="38">
        <v>207438708</v>
      </c>
      <c r="F66" s="38">
        <v>623357910</v>
      </c>
      <c r="G66" s="38">
        <v>895455078</v>
      </c>
      <c r="H66" s="38">
        <v>1518812988</v>
      </c>
      <c r="I66" s="38">
        <f t="shared" si="1"/>
        <v>1298812988</v>
      </c>
      <c r="J66" s="38">
        <v>22</v>
      </c>
      <c r="K66" s="1"/>
    </row>
    <row r="67" spans="1:11" x14ac:dyDescent="0.25">
      <c r="A67" s="39" t="s">
        <v>30</v>
      </c>
      <c r="B67" s="39" t="s">
        <v>23</v>
      </c>
      <c r="C67" s="40">
        <v>40746</v>
      </c>
      <c r="D67" s="38">
        <v>140000000</v>
      </c>
      <c r="E67" s="38">
        <v>65058524</v>
      </c>
      <c r="F67" s="38">
        <v>176654505</v>
      </c>
      <c r="G67" s="38">
        <v>193915269</v>
      </c>
      <c r="H67" s="38">
        <v>370569774</v>
      </c>
      <c r="I67" s="38">
        <f t="shared" si="1"/>
        <v>230569774</v>
      </c>
      <c r="J67" s="38">
        <v>23</v>
      </c>
      <c r="K67" s="1"/>
    </row>
    <row r="68" spans="1:11" x14ac:dyDescent="0.25">
      <c r="A68" s="39" t="s">
        <v>28</v>
      </c>
      <c r="B68" s="39" t="s">
        <v>23</v>
      </c>
      <c r="C68" s="40">
        <v>40669</v>
      </c>
      <c r="D68" s="38">
        <v>150000000</v>
      </c>
      <c r="E68" s="38">
        <v>65723338</v>
      </c>
      <c r="F68" s="38">
        <v>181030624</v>
      </c>
      <c r="G68" s="38">
        <v>268295994</v>
      </c>
      <c r="H68" s="38">
        <v>449326618</v>
      </c>
      <c r="I68" s="38">
        <f t="shared" si="1"/>
        <v>299326618</v>
      </c>
      <c r="J68" s="38">
        <v>24</v>
      </c>
      <c r="K68" s="1"/>
    </row>
    <row r="69" spans="1:11" x14ac:dyDescent="0.25">
      <c r="A69" s="39" t="s">
        <v>27</v>
      </c>
      <c r="B69" s="39" t="s">
        <v>23</v>
      </c>
      <c r="C69" s="40">
        <v>40305</v>
      </c>
      <c r="D69" s="38">
        <v>200000000</v>
      </c>
      <c r="E69" s="38">
        <v>128122480</v>
      </c>
      <c r="F69" s="38">
        <v>312433331</v>
      </c>
      <c r="G69" s="38">
        <v>311500000</v>
      </c>
      <c r="H69" s="38">
        <v>623933331</v>
      </c>
      <c r="I69" s="38">
        <f t="shared" si="1"/>
        <v>423933331</v>
      </c>
      <c r="J69" s="38">
        <v>25</v>
      </c>
      <c r="K69" s="1"/>
    </row>
    <row r="70" spans="1:11" x14ac:dyDescent="0.25">
      <c r="A70" s="39" t="s">
        <v>22</v>
      </c>
      <c r="B70" s="39" t="s">
        <v>23</v>
      </c>
      <c r="C70" s="40">
        <v>39570</v>
      </c>
      <c r="D70" s="38">
        <v>140000000</v>
      </c>
      <c r="E70" s="38">
        <v>98618668</v>
      </c>
      <c r="F70" s="38">
        <v>318412101</v>
      </c>
      <c r="G70" s="38">
        <v>266762121</v>
      </c>
      <c r="H70" s="38">
        <v>585174222</v>
      </c>
      <c r="I70" s="38">
        <f t="shared" si="1"/>
        <v>445174222</v>
      </c>
      <c r="J70" s="148">
        <v>26</v>
      </c>
      <c r="K70" s="146"/>
    </row>
  </sheetData>
  <sortState xmlns:xlrd2="http://schemas.microsoft.com/office/spreadsheetml/2017/richdata2" ref="A4:I41">
    <sortCondition descending="1" ref="C5:C41"/>
  </sortState>
  <mergeCells count="4">
    <mergeCell ref="L4:L6"/>
    <mergeCell ref="L45:L47"/>
    <mergeCell ref="A43:J43"/>
    <mergeCell ref="A2:J2"/>
  </mergeCells>
  <conditionalFormatting sqref="B45:B70">
    <cfRule type="containsText" dxfId="8" priority="1" operator="containsText" text="Sony Pictures">
      <formula>NOT(ISERROR(SEARCH("Sony Pictures",B45)))</formula>
    </cfRule>
    <cfRule type="containsText" dxfId="7" priority="5" operator="containsText" text="Sony Pictures">
      <formula>NOT(ISERROR(SEARCH("Sony Pictures",B45)))</formula>
    </cfRule>
    <cfRule type="containsText" dxfId="6" priority="6" operator="containsText" text="Sony Pictures">
      <formula>NOT(ISERROR(SEARCH("Sony Pictures",B45)))</formula>
    </cfRule>
    <cfRule type="containsText" dxfId="5" priority="9" operator="containsText" text="Sony Pictures">
      <formula>NOT(ISERROR(SEARCH("Sony Pictures",B45)))</formula>
    </cfRule>
  </conditionalFormatting>
  <conditionalFormatting sqref="B67:B70">
    <cfRule type="containsText" dxfId="4" priority="3" operator="containsText" text="Paramount Pictures">
      <formula>NOT(ISERROR(SEARCH("Paramount Pictures",B67)))</formula>
    </cfRule>
  </conditionalFormatting>
  <conditionalFormatting sqref="B45">
    <cfRule type="containsText" dxfId="3" priority="2" operator="containsText" text="Sony Pictures">
      <formula>NOT(ISERROR(SEARCH("Sony Pictures",B45)))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B463316F-984E-4AB0-93DA-EEDE0E374E4F}">
            <xm:f>NOT(ISERROR(SEARCH($B$46,B45)))</xm:f>
            <xm:f>$B$46</xm:f>
            <x14:dxf>
              <font>
                <color rgb="FF0070C0"/>
              </font>
              <fill>
                <gradientFill degree="90">
                  <stop position="0">
                    <color theme="0"/>
                  </stop>
                  <stop position="1">
                    <color theme="0"/>
                  </stop>
                </gradientFill>
              </fill>
            </x14:dxf>
          </x14:cfRule>
          <x14:cfRule type="containsText" priority="7" operator="containsText" id="{199CA57D-0EDA-4F18-B64C-F5D248368505}">
            <xm:f>NOT(ISERROR(SEARCH($B$67,B45)))</xm:f>
            <xm:f>$B$67</xm:f>
            <x14:dxf>
              <font>
                <strike val="0"/>
                <color theme="4" tint="0.39994506668294322"/>
              </font>
            </x14:dxf>
          </x14:cfRule>
          <x14:cfRule type="containsText" priority="8" operator="containsText" id="{95854820-79D3-4D5B-A206-C8295507DBA9}">
            <xm:f>NOT(ISERROR(SEARCH($B$46,B45)))</xm:f>
            <xm:f>$B$46</xm:f>
            <x14:dxf>
              <fill>
                <patternFill>
                  <bgColor rgb="FFFFC7CE"/>
                </patternFill>
              </fill>
            </x14:dxf>
          </x14:cfRule>
          <xm:sqref>B45:B70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I66"/>
  <sheetViews>
    <sheetView showGridLines="0" zoomScaleNormal="100" workbookViewId="0"/>
  </sheetViews>
  <sheetFormatPr defaultRowHeight="15" x14ac:dyDescent="0.25"/>
  <cols>
    <col min="1" max="1" width="39.42578125" bestFit="1" customWidth="1"/>
    <col min="2" max="2" width="33.85546875" bestFit="1" customWidth="1"/>
    <col min="3" max="3" width="19.85546875" customWidth="1"/>
    <col min="4" max="4" width="13.42578125" customWidth="1"/>
    <col min="5" max="5" width="30.140625" customWidth="1"/>
    <col min="6" max="6" width="16.5703125" customWidth="1"/>
    <col min="7" max="7" width="16.85546875" customWidth="1"/>
    <col min="8" max="8" width="14.85546875" customWidth="1"/>
    <col min="9" max="9" width="12.7109375" bestFit="1" customWidth="1"/>
  </cols>
  <sheetData>
    <row r="1" spans="1:9" ht="15" customHeight="1" x14ac:dyDescent="0.25">
      <c r="A1" s="113"/>
      <c r="B1" s="113"/>
      <c r="C1" s="113"/>
      <c r="D1" s="113"/>
      <c r="E1" s="113"/>
      <c r="F1" s="113"/>
      <c r="G1" s="113"/>
      <c r="H1" s="115"/>
      <c r="I1" s="116"/>
    </row>
    <row r="2" spans="1:9" ht="36" x14ac:dyDescent="0.25">
      <c r="A2" s="114" t="s">
        <v>72</v>
      </c>
      <c r="B2" s="114" t="s">
        <v>73</v>
      </c>
      <c r="C2" s="114" t="s">
        <v>74</v>
      </c>
      <c r="D2" s="114" t="s">
        <v>155</v>
      </c>
      <c r="E2" s="114" t="s">
        <v>151</v>
      </c>
      <c r="F2" s="114" t="s">
        <v>152</v>
      </c>
      <c r="G2" s="114" t="s">
        <v>153</v>
      </c>
      <c r="H2" s="114" t="s">
        <v>154</v>
      </c>
      <c r="I2" s="114" t="s">
        <v>181</v>
      </c>
    </row>
    <row r="3" spans="1:9" x14ac:dyDescent="0.25">
      <c r="A3" s="61" t="s">
        <v>0</v>
      </c>
      <c r="B3" s="61" t="s">
        <v>1</v>
      </c>
      <c r="C3" s="62">
        <v>31625</v>
      </c>
      <c r="D3" s="47">
        <v>37000000</v>
      </c>
      <c r="E3" s="47">
        <v>5070136</v>
      </c>
      <c r="F3" s="47">
        <v>16295774</v>
      </c>
      <c r="G3" s="47">
        <v>21667000</v>
      </c>
      <c r="H3" s="47">
        <v>37962774</v>
      </c>
      <c r="I3" s="47">
        <f>H3-D3</f>
        <v>962774</v>
      </c>
    </row>
    <row r="4" spans="1:9" x14ac:dyDescent="0.25">
      <c r="A4" s="39" t="s">
        <v>2</v>
      </c>
      <c r="B4" s="39" t="s">
        <v>3</v>
      </c>
      <c r="C4" s="40">
        <v>36028</v>
      </c>
      <c r="D4" s="38">
        <v>45000000</v>
      </c>
      <c r="E4" s="38">
        <v>17073856</v>
      </c>
      <c r="F4" s="38">
        <v>70087718</v>
      </c>
      <c r="G4" s="38">
        <v>61095812</v>
      </c>
      <c r="H4" s="38">
        <v>131183530</v>
      </c>
      <c r="I4" s="38">
        <f t="shared" ref="I4:I66" si="0">H4-D4</f>
        <v>86183530</v>
      </c>
    </row>
    <row r="5" spans="1:9" x14ac:dyDescent="0.25">
      <c r="A5" s="39" t="s">
        <v>4</v>
      </c>
      <c r="B5" s="39" t="s">
        <v>5</v>
      </c>
      <c r="C5" s="40">
        <v>36721</v>
      </c>
      <c r="D5" s="38">
        <v>75000000</v>
      </c>
      <c r="E5" s="38">
        <v>54471475</v>
      </c>
      <c r="F5" s="38">
        <v>157299717</v>
      </c>
      <c r="G5" s="38">
        <v>139039810</v>
      </c>
      <c r="H5" s="38">
        <v>296339527</v>
      </c>
      <c r="I5" s="38">
        <f t="shared" si="0"/>
        <v>221339527</v>
      </c>
    </row>
    <row r="6" spans="1:9" x14ac:dyDescent="0.25">
      <c r="A6" s="39" t="s">
        <v>6</v>
      </c>
      <c r="B6" s="39" t="s">
        <v>3</v>
      </c>
      <c r="C6" s="40">
        <v>37337</v>
      </c>
      <c r="D6" s="38">
        <v>54000000</v>
      </c>
      <c r="E6" s="38">
        <v>32528016</v>
      </c>
      <c r="F6" s="38">
        <v>82348319</v>
      </c>
      <c r="G6" s="38">
        <v>72661713</v>
      </c>
      <c r="H6" s="38">
        <v>155010032</v>
      </c>
      <c r="I6" s="38">
        <f t="shared" si="0"/>
        <v>101010032</v>
      </c>
    </row>
    <row r="7" spans="1:9" x14ac:dyDescent="0.25">
      <c r="A7" s="39" t="s">
        <v>7</v>
      </c>
      <c r="B7" s="39" t="s">
        <v>8</v>
      </c>
      <c r="C7" s="40">
        <v>37379</v>
      </c>
      <c r="D7" s="38">
        <v>139000000</v>
      </c>
      <c r="E7" s="38">
        <v>114844116</v>
      </c>
      <c r="F7" s="38">
        <v>403706375</v>
      </c>
      <c r="G7" s="38">
        <v>418002176</v>
      </c>
      <c r="H7" s="38">
        <v>821708551</v>
      </c>
      <c r="I7" s="38">
        <f t="shared" si="0"/>
        <v>682708551</v>
      </c>
    </row>
    <row r="8" spans="1:9" x14ac:dyDescent="0.25">
      <c r="A8" s="39" t="s">
        <v>9</v>
      </c>
      <c r="B8" s="39" t="s">
        <v>5</v>
      </c>
      <c r="C8" s="40">
        <v>37666</v>
      </c>
      <c r="D8" s="38">
        <v>78000000</v>
      </c>
      <c r="E8" s="38">
        <v>40310419</v>
      </c>
      <c r="F8" s="38">
        <v>102543518</v>
      </c>
      <c r="G8" s="38">
        <v>76636200</v>
      </c>
      <c r="H8" s="38">
        <v>179179718</v>
      </c>
      <c r="I8" s="38">
        <f t="shared" si="0"/>
        <v>101179718</v>
      </c>
    </row>
    <row r="9" spans="1:9" x14ac:dyDescent="0.25">
      <c r="A9" s="39" t="s">
        <v>10</v>
      </c>
      <c r="B9" s="39" t="s">
        <v>5</v>
      </c>
      <c r="C9" s="40">
        <v>37743</v>
      </c>
      <c r="D9" s="38">
        <v>110000000</v>
      </c>
      <c r="E9" s="38">
        <v>85558731</v>
      </c>
      <c r="F9" s="38">
        <v>214949694</v>
      </c>
      <c r="G9" s="38">
        <v>192761855</v>
      </c>
      <c r="H9" s="38">
        <v>407711549</v>
      </c>
      <c r="I9" s="38">
        <f t="shared" si="0"/>
        <v>297711549</v>
      </c>
    </row>
    <row r="10" spans="1:9" x14ac:dyDescent="0.25">
      <c r="A10" s="39" t="s">
        <v>11</v>
      </c>
      <c r="B10" s="39" t="s">
        <v>1</v>
      </c>
      <c r="C10" s="40">
        <v>37792</v>
      </c>
      <c r="D10" s="38">
        <v>137000000</v>
      </c>
      <c r="E10" s="38">
        <v>62128420</v>
      </c>
      <c r="F10" s="38">
        <v>132177234</v>
      </c>
      <c r="G10" s="38">
        <v>113183246</v>
      </c>
      <c r="H10" s="38">
        <v>245360480</v>
      </c>
      <c r="I10" s="38">
        <f t="shared" si="0"/>
        <v>108360480</v>
      </c>
    </row>
    <row r="11" spans="1:9" x14ac:dyDescent="0.25">
      <c r="A11" s="39" t="s">
        <v>12</v>
      </c>
      <c r="B11" s="39" t="s">
        <v>13</v>
      </c>
      <c r="C11" s="40">
        <v>38093</v>
      </c>
      <c r="D11" s="38">
        <v>33000000</v>
      </c>
      <c r="E11" s="38">
        <v>13834527</v>
      </c>
      <c r="F11" s="38">
        <v>33810189</v>
      </c>
      <c r="G11" s="38">
        <v>20889916</v>
      </c>
      <c r="H11" s="38">
        <v>54700105</v>
      </c>
      <c r="I11" s="38">
        <f t="shared" si="0"/>
        <v>21700105</v>
      </c>
    </row>
    <row r="12" spans="1:9" x14ac:dyDescent="0.25">
      <c r="A12" s="39" t="s">
        <v>14</v>
      </c>
      <c r="B12" s="39" t="s">
        <v>8</v>
      </c>
      <c r="C12" s="40">
        <v>38168</v>
      </c>
      <c r="D12" s="38">
        <v>200000000</v>
      </c>
      <c r="E12" s="38">
        <v>88156227</v>
      </c>
      <c r="F12" s="38">
        <v>373585825</v>
      </c>
      <c r="G12" s="38">
        <v>415390628</v>
      </c>
      <c r="H12" s="38">
        <v>788976453</v>
      </c>
      <c r="I12" s="38">
        <f t="shared" si="0"/>
        <v>588976453</v>
      </c>
    </row>
    <row r="13" spans="1:9" x14ac:dyDescent="0.25">
      <c r="A13" s="39" t="s">
        <v>15</v>
      </c>
      <c r="B13" s="39" t="s">
        <v>3</v>
      </c>
      <c r="C13" s="40">
        <v>38329</v>
      </c>
      <c r="D13" s="38">
        <v>65000000</v>
      </c>
      <c r="E13" s="38">
        <v>16061271</v>
      </c>
      <c r="F13" s="38">
        <v>52411906</v>
      </c>
      <c r="G13" s="38">
        <v>76493460</v>
      </c>
      <c r="H13" s="38">
        <v>128905366</v>
      </c>
      <c r="I13" s="38">
        <f t="shared" si="0"/>
        <v>63905366</v>
      </c>
    </row>
    <row r="14" spans="1:9" x14ac:dyDescent="0.25">
      <c r="A14" s="39" t="s">
        <v>16</v>
      </c>
      <c r="B14" s="39" t="s">
        <v>5</v>
      </c>
      <c r="C14" s="40">
        <v>38366</v>
      </c>
      <c r="D14" s="38">
        <v>43000000</v>
      </c>
      <c r="E14" s="38">
        <v>12804793</v>
      </c>
      <c r="F14" s="38">
        <v>24409722</v>
      </c>
      <c r="G14" s="38">
        <v>32271844</v>
      </c>
      <c r="H14" s="38">
        <v>56681566</v>
      </c>
      <c r="I14" s="38">
        <f t="shared" si="0"/>
        <v>13681566</v>
      </c>
    </row>
    <row r="15" spans="1:9" x14ac:dyDescent="0.25">
      <c r="A15" s="39" t="s">
        <v>17</v>
      </c>
      <c r="B15" s="39" t="s">
        <v>5</v>
      </c>
      <c r="C15" s="40">
        <v>38541</v>
      </c>
      <c r="D15" s="38">
        <v>100000000</v>
      </c>
      <c r="E15" s="38">
        <v>56061504</v>
      </c>
      <c r="F15" s="38">
        <v>154696080</v>
      </c>
      <c r="G15" s="38">
        <v>175883639</v>
      </c>
      <c r="H15" s="38">
        <v>330579719</v>
      </c>
      <c r="I15" s="38">
        <f t="shared" si="0"/>
        <v>230579719</v>
      </c>
    </row>
    <row r="16" spans="1:9" x14ac:dyDescent="0.25">
      <c r="A16" s="39" t="s">
        <v>18</v>
      </c>
      <c r="B16" s="39" t="s">
        <v>5</v>
      </c>
      <c r="C16" s="40">
        <v>38863</v>
      </c>
      <c r="D16" s="38">
        <v>210000000</v>
      </c>
      <c r="E16" s="38">
        <v>102750665</v>
      </c>
      <c r="F16" s="38">
        <v>234362462</v>
      </c>
      <c r="G16" s="38">
        <v>224997093</v>
      </c>
      <c r="H16" s="38">
        <v>459359555</v>
      </c>
      <c r="I16" s="38">
        <f t="shared" si="0"/>
        <v>249359555</v>
      </c>
    </row>
    <row r="17" spans="1:9" x14ac:dyDescent="0.25">
      <c r="A17" s="39" t="s">
        <v>19</v>
      </c>
      <c r="B17" s="39" t="s">
        <v>8</v>
      </c>
      <c r="C17" s="40">
        <v>39129</v>
      </c>
      <c r="D17" s="38">
        <v>110000000</v>
      </c>
      <c r="E17" s="38">
        <v>45388836</v>
      </c>
      <c r="F17" s="38">
        <v>115802596</v>
      </c>
      <c r="G17" s="38">
        <v>112935797</v>
      </c>
      <c r="H17" s="38">
        <v>228738393</v>
      </c>
      <c r="I17" s="38">
        <f t="shared" si="0"/>
        <v>118738393</v>
      </c>
    </row>
    <row r="18" spans="1:9" x14ac:dyDescent="0.25">
      <c r="A18" s="39" t="s">
        <v>20</v>
      </c>
      <c r="B18" s="39" t="s">
        <v>8</v>
      </c>
      <c r="C18" s="40">
        <v>39206</v>
      </c>
      <c r="D18" s="38">
        <v>258000000</v>
      </c>
      <c r="E18" s="38">
        <v>151116516</v>
      </c>
      <c r="F18" s="38">
        <v>336530303</v>
      </c>
      <c r="G18" s="38">
        <v>554341323</v>
      </c>
      <c r="H18" s="38">
        <v>890871626</v>
      </c>
      <c r="I18" s="38">
        <f t="shared" si="0"/>
        <v>632871626</v>
      </c>
    </row>
    <row r="19" spans="1:9" x14ac:dyDescent="0.25">
      <c r="A19" s="39" t="s">
        <v>21</v>
      </c>
      <c r="B19" s="39" t="s">
        <v>5</v>
      </c>
      <c r="C19" s="40">
        <v>39248</v>
      </c>
      <c r="D19" s="38">
        <v>130000000</v>
      </c>
      <c r="E19" s="38">
        <v>58051684</v>
      </c>
      <c r="F19" s="38">
        <v>131921738</v>
      </c>
      <c r="G19" s="38">
        <v>169991393</v>
      </c>
      <c r="H19" s="38">
        <v>301913131</v>
      </c>
      <c r="I19" s="38">
        <f t="shared" si="0"/>
        <v>171913131</v>
      </c>
    </row>
    <row r="20" spans="1:9" x14ac:dyDescent="0.25">
      <c r="A20" s="39" t="s">
        <v>22</v>
      </c>
      <c r="B20" s="39" t="s">
        <v>23</v>
      </c>
      <c r="C20" s="40">
        <v>39570</v>
      </c>
      <c r="D20" s="38">
        <v>140000000</v>
      </c>
      <c r="E20" s="38">
        <v>98618668</v>
      </c>
      <c r="F20" s="38">
        <v>318412101</v>
      </c>
      <c r="G20" s="38">
        <v>266762121</v>
      </c>
      <c r="H20" s="38">
        <v>585174222</v>
      </c>
      <c r="I20" s="38">
        <f t="shared" si="0"/>
        <v>445174222</v>
      </c>
    </row>
    <row r="21" spans="1:9" x14ac:dyDescent="0.25">
      <c r="A21" s="39" t="s">
        <v>24</v>
      </c>
      <c r="B21" s="39" t="s">
        <v>1</v>
      </c>
      <c r="C21" s="40">
        <v>39612</v>
      </c>
      <c r="D21" s="38">
        <v>150000000</v>
      </c>
      <c r="E21" s="38">
        <v>55414050</v>
      </c>
      <c r="F21" s="38">
        <v>134806913</v>
      </c>
      <c r="G21" s="38">
        <v>128620638</v>
      </c>
      <c r="H21" s="38">
        <v>263427551</v>
      </c>
      <c r="I21" s="38">
        <f t="shared" si="0"/>
        <v>113427551</v>
      </c>
    </row>
    <row r="22" spans="1:9" x14ac:dyDescent="0.25">
      <c r="A22" s="39" t="s">
        <v>25</v>
      </c>
      <c r="B22" s="39" t="s">
        <v>13</v>
      </c>
      <c r="C22" s="40">
        <v>39787</v>
      </c>
      <c r="D22" s="38">
        <v>35000000</v>
      </c>
      <c r="E22" s="38">
        <v>4271451</v>
      </c>
      <c r="F22" s="38">
        <v>8050977</v>
      </c>
      <c r="G22" s="38">
        <v>2049059</v>
      </c>
      <c r="H22" s="38">
        <v>10100036</v>
      </c>
      <c r="I22" s="38">
        <f t="shared" si="0"/>
        <v>-24899964</v>
      </c>
    </row>
    <row r="23" spans="1:9" x14ac:dyDescent="0.25">
      <c r="A23" s="39" t="s">
        <v>26</v>
      </c>
      <c r="B23" s="39" t="s">
        <v>5</v>
      </c>
      <c r="C23" s="40">
        <v>39934</v>
      </c>
      <c r="D23" s="38">
        <v>150000000</v>
      </c>
      <c r="E23" s="38">
        <v>85058003</v>
      </c>
      <c r="F23" s="38">
        <v>179883157</v>
      </c>
      <c r="G23" s="38">
        <v>193179707</v>
      </c>
      <c r="H23" s="38">
        <v>373062864</v>
      </c>
      <c r="I23" s="38">
        <f t="shared" si="0"/>
        <v>223062864</v>
      </c>
    </row>
    <row r="24" spans="1:9" x14ac:dyDescent="0.25">
      <c r="A24" s="39" t="s">
        <v>27</v>
      </c>
      <c r="B24" s="39" t="s">
        <v>23</v>
      </c>
      <c r="C24" s="40">
        <v>40305</v>
      </c>
      <c r="D24" s="38">
        <v>200000000</v>
      </c>
      <c r="E24" s="38">
        <v>128122480</v>
      </c>
      <c r="F24" s="38">
        <v>312433331</v>
      </c>
      <c r="G24" s="38">
        <v>311500000</v>
      </c>
      <c r="H24" s="38">
        <v>623933331</v>
      </c>
      <c r="I24" s="38">
        <f t="shared" si="0"/>
        <v>423933331</v>
      </c>
    </row>
    <row r="25" spans="1:9" x14ac:dyDescent="0.25">
      <c r="A25" s="39" t="s">
        <v>28</v>
      </c>
      <c r="B25" s="39" t="s">
        <v>23</v>
      </c>
      <c r="C25" s="40">
        <v>40669</v>
      </c>
      <c r="D25" s="38">
        <v>150000000</v>
      </c>
      <c r="E25" s="38">
        <v>65723338</v>
      </c>
      <c r="F25" s="38">
        <v>181030624</v>
      </c>
      <c r="G25" s="38">
        <v>268295994</v>
      </c>
      <c r="H25" s="38">
        <v>449326618</v>
      </c>
      <c r="I25" s="38">
        <f t="shared" si="0"/>
        <v>299326618</v>
      </c>
    </row>
    <row r="26" spans="1:9" x14ac:dyDescent="0.25">
      <c r="A26" s="39" t="s">
        <v>29</v>
      </c>
      <c r="B26" s="39" t="s">
        <v>5</v>
      </c>
      <c r="C26" s="40">
        <v>40697</v>
      </c>
      <c r="D26" s="38">
        <v>160000000</v>
      </c>
      <c r="E26" s="38">
        <v>55101604</v>
      </c>
      <c r="F26" s="38">
        <v>146408305</v>
      </c>
      <c r="G26" s="38">
        <v>207215819</v>
      </c>
      <c r="H26" s="38">
        <v>353624124</v>
      </c>
      <c r="I26" s="38">
        <f t="shared" si="0"/>
        <v>193624124</v>
      </c>
    </row>
    <row r="27" spans="1:9" x14ac:dyDescent="0.25">
      <c r="A27" s="39" t="s">
        <v>30</v>
      </c>
      <c r="B27" s="39" t="s">
        <v>23</v>
      </c>
      <c r="C27" s="40">
        <v>40746</v>
      </c>
      <c r="D27" s="38">
        <v>140000000</v>
      </c>
      <c r="E27" s="38">
        <v>65058524</v>
      </c>
      <c r="F27" s="38">
        <v>176654505</v>
      </c>
      <c r="G27" s="38">
        <v>193915269</v>
      </c>
      <c r="H27" s="38">
        <v>370569774</v>
      </c>
      <c r="I27" s="38">
        <f t="shared" si="0"/>
        <v>230569774</v>
      </c>
    </row>
    <row r="28" spans="1:9" x14ac:dyDescent="0.25">
      <c r="A28" s="39" t="s">
        <v>31</v>
      </c>
      <c r="B28" s="39" t="s">
        <v>8</v>
      </c>
      <c r="C28" s="40">
        <v>40956</v>
      </c>
      <c r="D28" s="38">
        <v>57000000</v>
      </c>
      <c r="E28" s="38">
        <v>22115334</v>
      </c>
      <c r="F28" s="38">
        <v>51774002</v>
      </c>
      <c r="G28" s="38">
        <v>80789928</v>
      </c>
      <c r="H28" s="38">
        <v>132563930</v>
      </c>
      <c r="I28" s="38">
        <f t="shared" si="0"/>
        <v>75563930</v>
      </c>
    </row>
    <row r="29" spans="1:9" x14ac:dyDescent="0.25">
      <c r="A29" s="39" t="s">
        <v>32</v>
      </c>
      <c r="B29" s="39" t="s">
        <v>33</v>
      </c>
      <c r="C29" s="40">
        <v>41033</v>
      </c>
      <c r="D29" s="38">
        <v>220000000</v>
      </c>
      <c r="E29" s="38">
        <v>207438708</v>
      </c>
      <c r="F29" s="38">
        <v>623357910</v>
      </c>
      <c r="G29" s="38">
        <v>895455078</v>
      </c>
      <c r="H29" s="38">
        <v>1518812988</v>
      </c>
      <c r="I29" s="38">
        <f t="shared" si="0"/>
        <v>1298812988</v>
      </c>
    </row>
    <row r="30" spans="1:9" x14ac:dyDescent="0.25">
      <c r="A30" s="39" t="s">
        <v>34</v>
      </c>
      <c r="B30" s="39" t="s">
        <v>8</v>
      </c>
      <c r="C30" s="40">
        <v>41093</v>
      </c>
      <c r="D30" s="38">
        <v>230000000</v>
      </c>
      <c r="E30" s="38">
        <v>62004688</v>
      </c>
      <c r="F30" s="38">
        <v>262030663</v>
      </c>
      <c r="G30" s="38">
        <v>495900000</v>
      </c>
      <c r="H30" s="38">
        <v>757930663</v>
      </c>
      <c r="I30" s="38">
        <f t="shared" si="0"/>
        <v>527930663</v>
      </c>
    </row>
    <row r="31" spans="1:9" x14ac:dyDescent="0.25">
      <c r="A31" s="39" t="s">
        <v>35</v>
      </c>
      <c r="B31" s="39" t="s">
        <v>33</v>
      </c>
      <c r="C31" s="40">
        <v>41397</v>
      </c>
      <c r="D31" s="38">
        <v>200000000</v>
      </c>
      <c r="E31" s="38">
        <v>174144585</v>
      </c>
      <c r="F31" s="38">
        <v>409013994</v>
      </c>
      <c r="G31" s="38">
        <v>805797258</v>
      </c>
      <c r="H31" s="38">
        <v>1214811252</v>
      </c>
      <c r="I31" s="38">
        <f t="shared" si="0"/>
        <v>1014811252</v>
      </c>
    </row>
    <row r="32" spans="1:9" x14ac:dyDescent="0.25">
      <c r="A32" s="39" t="s">
        <v>36</v>
      </c>
      <c r="B32" s="39" t="s">
        <v>5</v>
      </c>
      <c r="C32" s="40">
        <v>41481</v>
      </c>
      <c r="D32" s="38">
        <v>120000000</v>
      </c>
      <c r="E32" s="38">
        <v>53113752</v>
      </c>
      <c r="F32" s="38">
        <v>132550960</v>
      </c>
      <c r="G32" s="38">
        <v>282271394</v>
      </c>
      <c r="H32" s="38">
        <v>414828246</v>
      </c>
      <c r="I32" s="38">
        <f t="shared" si="0"/>
        <v>294828246</v>
      </c>
    </row>
    <row r="33" spans="1:9" x14ac:dyDescent="0.25">
      <c r="A33" s="39" t="s">
        <v>37</v>
      </c>
      <c r="B33" s="39" t="s">
        <v>33</v>
      </c>
      <c r="C33" s="40">
        <v>41586</v>
      </c>
      <c r="D33" s="38">
        <v>170000000</v>
      </c>
      <c r="E33" s="38">
        <v>85737841</v>
      </c>
      <c r="F33" s="38">
        <v>206362140</v>
      </c>
      <c r="G33" s="38">
        <v>438209262</v>
      </c>
      <c r="H33" s="38">
        <v>644571402</v>
      </c>
      <c r="I33" s="38">
        <f t="shared" si="0"/>
        <v>474571402</v>
      </c>
    </row>
    <row r="34" spans="1:9" x14ac:dyDescent="0.25">
      <c r="A34" s="39" t="s">
        <v>38</v>
      </c>
      <c r="B34" s="39" t="s">
        <v>33</v>
      </c>
      <c r="C34" s="40">
        <v>41733</v>
      </c>
      <c r="D34" s="38">
        <v>170000000</v>
      </c>
      <c r="E34" s="38">
        <v>95023721</v>
      </c>
      <c r="F34" s="38">
        <v>259766572</v>
      </c>
      <c r="G34" s="38">
        <v>454497695</v>
      </c>
      <c r="H34" s="38">
        <v>714264267</v>
      </c>
      <c r="I34" s="38">
        <f t="shared" si="0"/>
        <v>544264267</v>
      </c>
    </row>
    <row r="35" spans="1:9" x14ac:dyDescent="0.25">
      <c r="A35" s="39" t="s">
        <v>39</v>
      </c>
      <c r="B35" s="39" t="s">
        <v>8</v>
      </c>
      <c r="C35" s="40">
        <v>41761</v>
      </c>
      <c r="D35" s="38">
        <v>255000000</v>
      </c>
      <c r="E35" s="38">
        <v>91608337</v>
      </c>
      <c r="F35" s="38">
        <v>202853933</v>
      </c>
      <c r="G35" s="38">
        <v>506128390</v>
      </c>
      <c r="H35" s="38">
        <v>708982323</v>
      </c>
      <c r="I35" s="38">
        <f t="shared" si="0"/>
        <v>453982323</v>
      </c>
    </row>
    <row r="36" spans="1:9" x14ac:dyDescent="0.25">
      <c r="A36" s="39" t="s">
        <v>40</v>
      </c>
      <c r="B36" s="39" t="s">
        <v>5</v>
      </c>
      <c r="C36" s="40">
        <v>41782</v>
      </c>
      <c r="D36" s="38">
        <v>200000000</v>
      </c>
      <c r="E36" s="38">
        <v>90823660</v>
      </c>
      <c r="F36" s="38">
        <v>233921534</v>
      </c>
      <c r="G36" s="38">
        <v>513941241</v>
      </c>
      <c r="H36" s="38">
        <v>747862775</v>
      </c>
      <c r="I36" s="38">
        <f t="shared" si="0"/>
        <v>547862775</v>
      </c>
    </row>
    <row r="37" spans="1:9" x14ac:dyDescent="0.25">
      <c r="A37" s="39" t="s">
        <v>41</v>
      </c>
      <c r="B37" s="39" t="s">
        <v>33</v>
      </c>
      <c r="C37" s="40">
        <v>41852</v>
      </c>
      <c r="D37" s="38">
        <v>170000000</v>
      </c>
      <c r="E37" s="38">
        <v>94320883</v>
      </c>
      <c r="F37" s="38">
        <v>333176600</v>
      </c>
      <c r="G37" s="38">
        <v>440152029</v>
      </c>
      <c r="H37" s="38">
        <v>773328629</v>
      </c>
      <c r="I37" s="38">
        <f t="shared" si="0"/>
        <v>603328629</v>
      </c>
    </row>
    <row r="38" spans="1:9" x14ac:dyDescent="0.25">
      <c r="A38" s="39" t="s">
        <v>42</v>
      </c>
      <c r="B38" s="39" t="s">
        <v>33</v>
      </c>
      <c r="C38" s="40">
        <v>41950</v>
      </c>
      <c r="D38" s="38">
        <v>165000000</v>
      </c>
      <c r="E38" s="38">
        <v>56215889</v>
      </c>
      <c r="F38" s="38">
        <v>222527828</v>
      </c>
      <c r="G38" s="38">
        <v>435300000</v>
      </c>
      <c r="H38" s="38">
        <v>657827828</v>
      </c>
      <c r="I38" s="38">
        <f t="shared" si="0"/>
        <v>492827828</v>
      </c>
    </row>
    <row r="39" spans="1:9" x14ac:dyDescent="0.25">
      <c r="A39" s="39" t="s">
        <v>43</v>
      </c>
      <c r="B39" s="39" t="s">
        <v>33</v>
      </c>
      <c r="C39" s="40">
        <v>42125</v>
      </c>
      <c r="D39" s="38">
        <v>250000000</v>
      </c>
      <c r="E39" s="38">
        <v>191271109</v>
      </c>
      <c r="F39" s="38">
        <v>459005868</v>
      </c>
      <c r="G39" s="38">
        <v>946397826</v>
      </c>
      <c r="H39" s="38">
        <v>1405403694</v>
      </c>
      <c r="I39" s="38">
        <f t="shared" si="0"/>
        <v>1155403694</v>
      </c>
    </row>
    <row r="40" spans="1:9" x14ac:dyDescent="0.25">
      <c r="A40" s="39" t="s">
        <v>44</v>
      </c>
      <c r="B40" s="39" t="s">
        <v>33</v>
      </c>
      <c r="C40" s="40">
        <v>42202</v>
      </c>
      <c r="D40" s="38">
        <v>130000000</v>
      </c>
      <c r="E40" s="38">
        <v>57225526</v>
      </c>
      <c r="F40" s="38">
        <v>180202163</v>
      </c>
      <c r="G40" s="38">
        <v>339109802</v>
      </c>
      <c r="H40" s="38">
        <v>519311965</v>
      </c>
      <c r="I40" s="38">
        <f t="shared" si="0"/>
        <v>389311965</v>
      </c>
    </row>
    <row r="41" spans="1:9" x14ac:dyDescent="0.25">
      <c r="A41" s="39" t="s">
        <v>17</v>
      </c>
      <c r="B41" s="39" t="s">
        <v>5</v>
      </c>
      <c r="C41" s="40">
        <v>42223</v>
      </c>
      <c r="D41" s="38">
        <v>120000000</v>
      </c>
      <c r="E41" s="38">
        <v>25685737</v>
      </c>
      <c r="F41" s="38">
        <v>56117548</v>
      </c>
      <c r="G41" s="38">
        <v>111765333</v>
      </c>
      <c r="H41" s="38">
        <v>167882881</v>
      </c>
      <c r="I41" s="38">
        <f t="shared" si="0"/>
        <v>47882881</v>
      </c>
    </row>
    <row r="42" spans="1:9" x14ac:dyDescent="0.25">
      <c r="A42" s="39" t="s">
        <v>45</v>
      </c>
      <c r="B42" s="39" t="s">
        <v>5</v>
      </c>
      <c r="C42" s="40">
        <v>42412</v>
      </c>
      <c r="D42" s="38">
        <v>58000000</v>
      </c>
      <c r="E42" s="38">
        <v>132434600</v>
      </c>
      <c r="F42" s="38">
        <v>363070709</v>
      </c>
      <c r="G42" s="38">
        <v>420042270</v>
      </c>
      <c r="H42" s="38">
        <v>783112979</v>
      </c>
      <c r="I42" s="38">
        <f t="shared" si="0"/>
        <v>725112979</v>
      </c>
    </row>
    <row r="43" spans="1:9" x14ac:dyDescent="0.25">
      <c r="A43" s="39" t="s">
        <v>46</v>
      </c>
      <c r="B43" s="39" t="s">
        <v>33</v>
      </c>
      <c r="C43" s="40">
        <v>42496</v>
      </c>
      <c r="D43" s="38">
        <v>250000000</v>
      </c>
      <c r="E43" s="38">
        <v>179139142</v>
      </c>
      <c r="F43" s="38">
        <v>408084349</v>
      </c>
      <c r="G43" s="38">
        <v>745220146</v>
      </c>
      <c r="H43" s="38">
        <v>1153304495</v>
      </c>
      <c r="I43" s="38">
        <f t="shared" si="0"/>
        <v>903304495</v>
      </c>
    </row>
    <row r="44" spans="1:9" x14ac:dyDescent="0.25">
      <c r="A44" s="39" t="s">
        <v>47</v>
      </c>
      <c r="B44" s="39" t="s">
        <v>5</v>
      </c>
      <c r="C44" s="40">
        <v>42517</v>
      </c>
      <c r="D44" s="38">
        <v>178000000</v>
      </c>
      <c r="E44" s="38">
        <v>65769562</v>
      </c>
      <c r="F44" s="38">
        <v>155442489</v>
      </c>
      <c r="G44" s="38">
        <v>388491616</v>
      </c>
      <c r="H44" s="38">
        <v>543934105</v>
      </c>
      <c r="I44" s="38">
        <f t="shared" si="0"/>
        <v>365934105</v>
      </c>
    </row>
    <row r="45" spans="1:9" x14ac:dyDescent="0.25">
      <c r="A45" s="39" t="s">
        <v>48</v>
      </c>
      <c r="B45" s="39" t="s">
        <v>33</v>
      </c>
      <c r="C45" s="40">
        <v>42678</v>
      </c>
      <c r="D45" s="38">
        <v>165000000</v>
      </c>
      <c r="E45" s="38">
        <v>85058311</v>
      </c>
      <c r="F45" s="38">
        <v>232641920</v>
      </c>
      <c r="G45" s="38">
        <v>445076475</v>
      </c>
      <c r="H45" s="38">
        <v>677718395</v>
      </c>
      <c r="I45" s="38">
        <f t="shared" si="0"/>
        <v>512718395</v>
      </c>
    </row>
    <row r="46" spans="1:9" x14ac:dyDescent="0.25">
      <c r="A46" s="39" t="s">
        <v>49</v>
      </c>
      <c r="B46" s="39" t="s">
        <v>5</v>
      </c>
      <c r="C46" s="40">
        <v>42797</v>
      </c>
      <c r="D46" s="38">
        <v>97000000</v>
      </c>
      <c r="E46" s="38">
        <v>88411916</v>
      </c>
      <c r="F46" s="38">
        <v>226277068</v>
      </c>
      <c r="G46" s="38">
        <v>390518532</v>
      </c>
      <c r="H46" s="38">
        <v>616795600</v>
      </c>
      <c r="I46" s="38">
        <f t="shared" si="0"/>
        <v>519795600</v>
      </c>
    </row>
    <row r="47" spans="1:9" x14ac:dyDescent="0.25">
      <c r="A47" s="39" t="s">
        <v>50</v>
      </c>
      <c r="B47" s="39" t="s">
        <v>33</v>
      </c>
      <c r="C47" s="40">
        <v>42860</v>
      </c>
      <c r="D47" s="38">
        <v>200000000</v>
      </c>
      <c r="E47" s="38">
        <v>146510104</v>
      </c>
      <c r="F47" s="38">
        <v>389813101</v>
      </c>
      <c r="G47" s="38">
        <v>473942950</v>
      </c>
      <c r="H47" s="38">
        <v>863756051</v>
      </c>
      <c r="I47" s="38">
        <f t="shared" si="0"/>
        <v>663756051</v>
      </c>
    </row>
    <row r="48" spans="1:9" x14ac:dyDescent="0.25">
      <c r="A48" s="39" t="s">
        <v>51</v>
      </c>
      <c r="B48" s="39" t="s">
        <v>8</v>
      </c>
      <c r="C48" s="40">
        <v>42923</v>
      </c>
      <c r="D48" s="38">
        <v>175000000</v>
      </c>
      <c r="E48" s="38">
        <v>117027503</v>
      </c>
      <c r="F48" s="38">
        <v>334201140</v>
      </c>
      <c r="G48" s="38">
        <v>545965784</v>
      </c>
      <c r="H48" s="38">
        <v>880166924</v>
      </c>
      <c r="I48" s="38">
        <f t="shared" si="0"/>
        <v>705166924</v>
      </c>
    </row>
    <row r="49" spans="1:9" x14ac:dyDescent="0.25">
      <c r="A49" s="39" t="s">
        <v>52</v>
      </c>
      <c r="B49" s="39" t="s">
        <v>53</v>
      </c>
      <c r="C49" s="40">
        <v>42979</v>
      </c>
      <c r="D49" s="38">
        <v>0</v>
      </c>
      <c r="E49" s="38">
        <v>1500000</v>
      </c>
      <c r="F49" s="38">
        <v>1521787</v>
      </c>
      <c r="G49" s="38">
        <v>1330495</v>
      </c>
      <c r="H49" s="38">
        <v>2852282</v>
      </c>
      <c r="I49" s="38">
        <f t="shared" si="0"/>
        <v>2852282</v>
      </c>
    </row>
    <row r="50" spans="1:9" x14ac:dyDescent="0.25">
      <c r="A50" s="39" t="s">
        <v>54</v>
      </c>
      <c r="B50" s="39" t="s">
        <v>33</v>
      </c>
      <c r="C50" s="40">
        <v>43042</v>
      </c>
      <c r="D50" s="38">
        <v>180000000</v>
      </c>
      <c r="E50" s="38">
        <v>122744989</v>
      </c>
      <c r="F50" s="38">
        <v>315058289</v>
      </c>
      <c r="G50" s="38">
        <v>538918837</v>
      </c>
      <c r="H50" s="38">
        <v>853977126</v>
      </c>
      <c r="I50" s="38">
        <f t="shared" si="0"/>
        <v>673977126</v>
      </c>
    </row>
    <row r="51" spans="1:9" x14ac:dyDescent="0.25">
      <c r="A51" s="39" t="s">
        <v>55</v>
      </c>
      <c r="B51" s="39" t="s">
        <v>33</v>
      </c>
      <c r="C51" s="40">
        <v>43147</v>
      </c>
      <c r="D51" s="38">
        <v>200000000</v>
      </c>
      <c r="E51" s="38">
        <v>202003951</v>
      </c>
      <c r="F51" s="38">
        <v>700059566</v>
      </c>
      <c r="G51" s="38">
        <v>646853595</v>
      </c>
      <c r="H51" s="38">
        <v>1346913161</v>
      </c>
      <c r="I51" s="38">
        <f t="shared" si="0"/>
        <v>1146913161</v>
      </c>
    </row>
    <row r="52" spans="1:9" x14ac:dyDescent="0.25">
      <c r="A52" s="39" t="s">
        <v>56</v>
      </c>
      <c r="B52" s="39" t="s">
        <v>33</v>
      </c>
      <c r="C52" s="40">
        <v>43217</v>
      </c>
      <c r="D52" s="38">
        <v>316000000</v>
      </c>
      <c r="E52" s="38">
        <v>257698183</v>
      </c>
      <c r="F52" s="38">
        <v>678815482</v>
      </c>
      <c r="G52" s="38">
        <v>1369544272</v>
      </c>
      <c r="H52" s="38">
        <v>2048359754</v>
      </c>
      <c r="I52" s="38">
        <f t="shared" si="0"/>
        <v>1732359754</v>
      </c>
    </row>
    <row r="53" spans="1:9" x14ac:dyDescent="0.25">
      <c r="A53" s="39" t="s">
        <v>57</v>
      </c>
      <c r="B53" s="39" t="s">
        <v>5</v>
      </c>
      <c r="C53" s="40">
        <v>43238</v>
      </c>
      <c r="D53" s="38">
        <v>110000000</v>
      </c>
      <c r="E53" s="38">
        <v>125507153</v>
      </c>
      <c r="F53" s="38">
        <v>324591735</v>
      </c>
      <c r="G53" s="38">
        <v>460455185</v>
      </c>
      <c r="H53" s="38">
        <v>785046920</v>
      </c>
      <c r="I53" s="38">
        <f t="shared" si="0"/>
        <v>675046920</v>
      </c>
    </row>
    <row r="54" spans="1:9" x14ac:dyDescent="0.25">
      <c r="A54" s="39" t="s">
        <v>58</v>
      </c>
      <c r="B54" s="39" t="s">
        <v>33</v>
      </c>
      <c r="C54" s="40">
        <v>43287</v>
      </c>
      <c r="D54" s="38">
        <v>162000000</v>
      </c>
      <c r="E54" s="38">
        <v>75812205</v>
      </c>
      <c r="F54" s="38">
        <v>216648740</v>
      </c>
      <c r="G54" s="38">
        <v>406025399</v>
      </c>
      <c r="H54" s="38">
        <v>622674139</v>
      </c>
      <c r="I54" s="38">
        <f t="shared" si="0"/>
        <v>460674139</v>
      </c>
    </row>
    <row r="55" spans="1:9" x14ac:dyDescent="0.25">
      <c r="A55" s="39" t="s">
        <v>59</v>
      </c>
      <c r="B55" s="39" t="s">
        <v>8</v>
      </c>
      <c r="C55" s="40">
        <v>43378</v>
      </c>
      <c r="D55" s="38">
        <v>100000000</v>
      </c>
      <c r="E55" s="38">
        <v>80255756</v>
      </c>
      <c r="F55" s="38">
        <v>213515506</v>
      </c>
      <c r="G55" s="38">
        <v>641498448</v>
      </c>
      <c r="H55" s="38">
        <v>855013954</v>
      </c>
      <c r="I55" s="38">
        <f t="shared" si="0"/>
        <v>755013954</v>
      </c>
    </row>
    <row r="56" spans="1:9" x14ac:dyDescent="0.25">
      <c r="A56" s="39" t="s">
        <v>60</v>
      </c>
      <c r="B56" s="39" t="s">
        <v>8</v>
      </c>
      <c r="C56" s="40">
        <v>43448</v>
      </c>
      <c r="D56" s="38">
        <v>90000000</v>
      </c>
      <c r="E56" s="38">
        <v>35363376</v>
      </c>
      <c r="F56" s="38">
        <v>190241310</v>
      </c>
      <c r="G56" s="38">
        <v>185299521</v>
      </c>
      <c r="H56" s="38">
        <v>375540831</v>
      </c>
      <c r="I56" s="38">
        <f t="shared" si="0"/>
        <v>285540831</v>
      </c>
    </row>
    <row r="57" spans="1:9" x14ac:dyDescent="0.25">
      <c r="A57" s="39" t="s">
        <v>61</v>
      </c>
      <c r="B57" s="39" t="s">
        <v>33</v>
      </c>
      <c r="C57" s="40">
        <v>43532</v>
      </c>
      <c r="D57" s="38">
        <v>152000000</v>
      </c>
      <c r="E57" s="38">
        <v>153433423</v>
      </c>
      <c r="F57" s="38">
        <v>426829839</v>
      </c>
      <c r="G57" s="38">
        <v>701444955</v>
      </c>
      <c r="H57" s="38">
        <v>1128274794</v>
      </c>
      <c r="I57" s="38">
        <f t="shared" si="0"/>
        <v>976274794</v>
      </c>
    </row>
    <row r="58" spans="1:9" x14ac:dyDescent="0.25">
      <c r="A58" s="39" t="s">
        <v>62</v>
      </c>
      <c r="B58" s="39" t="s">
        <v>33</v>
      </c>
      <c r="C58" s="40">
        <v>43581</v>
      </c>
      <c r="D58" s="38">
        <v>356000000</v>
      </c>
      <c r="E58" s="38">
        <v>357115007</v>
      </c>
      <c r="F58" s="38">
        <v>858373000</v>
      </c>
      <c r="G58" s="38">
        <v>1937901401</v>
      </c>
      <c r="H58" s="38">
        <v>2797800564</v>
      </c>
      <c r="I58" s="38">
        <f t="shared" si="0"/>
        <v>2441800564</v>
      </c>
    </row>
    <row r="59" spans="1:9" x14ac:dyDescent="0.25">
      <c r="A59" s="39" t="s">
        <v>63</v>
      </c>
      <c r="B59" s="39" t="s">
        <v>5</v>
      </c>
      <c r="C59" s="40">
        <v>43623</v>
      </c>
      <c r="D59" s="38">
        <v>200000000</v>
      </c>
      <c r="E59" s="38">
        <v>32828348</v>
      </c>
      <c r="F59" s="38">
        <v>65845974</v>
      </c>
      <c r="G59" s="38">
        <v>186597000</v>
      </c>
      <c r="H59" s="38">
        <v>252442974</v>
      </c>
      <c r="I59" s="38">
        <f t="shared" si="0"/>
        <v>52442974</v>
      </c>
    </row>
    <row r="60" spans="1:9" x14ac:dyDescent="0.25">
      <c r="A60" s="39" t="s">
        <v>64</v>
      </c>
      <c r="B60" s="39" t="s">
        <v>8</v>
      </c>
      <c r="C60" s="40">
        <v>43648</v>
      </c>
      <c r="D60" s="38">
        <v>160000000</v>
      </c>
      <c r="E60" s="38">
        <v>92579212</v>
      </c>
      <c r="F60" s="38">
        <v>390532085</v>
      </c>
      <c r="G60" s="38">
        <v>741395911</v>
      </c>
      <c r="H60" s="38">
        <v>1131927996</v>
      </c>
      <c r="I60" s="38">
        <f t="shared" si="0"/>
        <v>971927996</v>
      </c>
    </row>
    <row r="61" spans="1:9" x14ac:dyDescent="0.25">
      <c r="A61" s="39" t="s">
        <v>65</v>
      </c>
      <c r="B61" s="39" t="s">
        <v>66</v>
      </c>
      <c r="C61" s="40">
        <v>44071</v>
      </c>
      <c r="D61" s="38">
        <v>67000000</v>
      </c>
      <c r="E61" s="38">
        <v>7037017</v>
      </c>
      <c r="F61" s="38">
        <v>23855569</v>
      </c>
      <c r="G61" s="38">
        <v>24819497</v>
      </c>
      <c r="H61" s="38">
        <v>48675066</v>
      </c>
      <c r="I61" s="38">
        <f t="shared" si="0"/>
        <v>-18324934</v>
      </c>
    </row>
    <row r="62" spans="1:9" x14ac:dyDescent="0.25">
      <c r="A62" s="39" t="s">
        <v>67</v>
      </c>
      <c r="B62" s="39" t="s">
        <v>33</v>
      </c>
      <c r="C62" s="40">
        <v>44386</v>
      </c>
      <c r="D62" s="38">
        <v>200000000</v>
      </c>
      <c r="E62" s="38">
        <v>80366312</v>
      </c>
      <c r="F62" s="38">
        <v>183651665</v>
      </c>
      <c r="G62" s="38">
        <v>195979696</v>
      </c>
      <c r="H62" s="38">
        <v>379631351</v>
      </c>
      <c r="I62" s="38">
        <f t="shared" si="0"/>
        <v>179631351</v>
      </c>
    </row>
    <row r="63" spans="1:9" x14ac:dyDescent="0.25">
      <c r="A63" s="39" t="s">
        <v>68</v>
      </c>
      <c r="B63" s="39" t="s">
        <v>33</v>
      </c>
      <c r="C63" s="40">
        <v>44442</v>
      </c>
      <c r="D63" s="38">
        <v>150000000</v>
      </c>
      <c r="E63" s="38">
        <v>75388688</v>
      </c>
      <c r="F63" s="38">
        <v>224543292</v>
      </c>
      <c r="G63" s="38">
        <v>207700000</v>
      </c>
      <c r="H63" s="38">
        <v>432243292</v>
      </c>
      <c r="I63" s="38">
        <f t="shared" si="0"/>
        <v>282243292</v>
      </c>
    </row>
    <row r="64" spans="1:9" x14ac:dyDescent="0.25">
      <c r="A64" s="39" t="s">
        <v>69</v>
      </c>
      <c r="B64" s="39" t="s">
        <v>8</v>
      </c>
      <c r="C64" s="40">
        <v>44470</v>
      </c>
      <c r="D64" s="38">
        <v>110000000</v>
      </c>
      <c r="E64" s="38">
        <v>90033210</v>
      </c>
      <c r="F64" s="38">
        <v>213550366</v>
      </c>
      <c r="G64" s="38">
        <v>288500000</v>
      </c>
      <c r="H64" s="38">
        <v>502050366</v>
      </c>
      <c r="I64" s="38">
        <f t="shared" si="0"/>
        <v>392050366</v>
      </c>
    </row>
    <row r="65" spans="1:9" x14ac:dyDescent="0.25">
      <c r="A65" s="39" t="s">
        <v>70</v>
      </c>
      <c r="B65" s="39" t="s">
        <v>33</v>
      </c>
      <c r="C65" s="40">
        <v>44505</v>
      </c>
      <c r="D65" s="38">
        <v>200000000</v>
      </c>
      <c r="E65" s="38">
        <v>85021497</v>
      </c>
      <c r="F65" s="38">
        <v>164870234</v>
      </c>
      <c r="G65" s="38">
        <v>237194665</v>
      </c>
      <c r="H65" s="38">
        <v>402064899</v>
      </c>
      <c r="I65" s="38">
        <f t="shared" si="0"/>
        <v>202064899</v>
      </c>
    </row>
    <row r="66" spans="1:9" x14ac:dyDescent="0.25">
      <c r="A66" s="39" t="s">
        <v>71</v>
      </c>
      <c r="B66" s="39" t="s">
        <v>8</v>
      </c>
      <c r="C66" s="40">
        <v>44547</v>
      </c>
      <c r="D66" s="38">
        <v>200000000</v>
      </c>
      <c r="E66" s="38">
        <v>260138569</v>
      </c>
      <c r="F66" s="38">
        <v>780418859</v>
      </c>
      <c r="G66" s="38">
        <v>1072000000</v>
      </c>
      <c r="H66" s="38">
        <v>1852418859</v>
      </c>
      <c r="I66" s="38">
        <f t="shared" si="0"/>
        <v>1652418859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9382-F21C-4858-802C-736ECFF3E551}">
  <sheetPr>
    <tabColor rgb="FFFF0000"/>
  </sheetPr>
  <dimension ref="B1:B13"/>
  <sheetViews>
    <sheetView showGridLines="0" zoomScale="150" zoomScaleNormal="150" workbookViewId="0">
      <selection activeCell="B1" sqref="B1"/>
    </sheetView>
  </sheetViews>
  <sheetFormatPr defaultRowHeight="15" x14ac:dyDescent="0.25"/>
  <cols>
    <col min="1" max="1" width="4.42578125" customWidth="1"/>
    <col min="2" max="2" width="108.7109375" customWidth="1"/>
    <col min="3" max="3" width="3.85546875" customWidth="1"/>
  </cols>
  <sheetData>
    <row r="1" spans="2:2" ht="15" customHeight="1" x14ac:dyDescent="0.25"/>
    <row r="2" spans="2:2" x14ac:dyDescent="0.25">
      <c r="B2" s="117" t="s">
        <v>145</v>
      </c>
    </row>
    <row r="3" spans="2:2" x14ac:dyDescent="0.25">
      <c r="B3" s="4" t="s">
        <v>147</v>
      </c>
    </row>
    <row r="4" spans="2:2" x14ac:dyDescent="0.25">
      <c r="B4" s="4" t="s">
        <v>174</v>
      </c>
    </row>
    <row r="5" spans="2:2" x14ac:dyDescent="0.25">
      <c r="B5" s="4" t="s">
        <v>148</v>
      </c>
    </row>
    <row r="6" spans="2:2" x14ac:dyDescent="0.25">
      <c r="B6" s="4" t="s">
        <v>146</v>
      </c>
    </row>
    <row r="7" spans="2:2" x14ac:dyDescent="0.25">
      <c r="B7" s="4" t="s">
        <v>158</v>
      </c>
    </row>
    <row r="8" spans="2:2" x14ac:dyDescent="0.25">
      <c r="B8" s="4" t="s">
        <v>176</v>
      </c>
    </row>
    <row r="9" spans="2:2" x14ac:dyDescent="0.25">
      <c r="B9" s="4" t="s">
        <v>205</v>
      </c>
    </row>
    <row r="10" spans="2:2" x14ac:dyDescent="0.25">
      <c r="B10" s="4" t="s">
        <v>150</v>
      </c>
    </row>
    <row r="11" spans="2:2" x14ac:dyDescent="0.25">
      <c r="B11" s="4" t="s">
        <v>156</v>
      </c>
    </row>
    <row r="12" spans="2:2" x14ac:dyDescent="0.25">
      <c r="B12" s="4" t="s">
        <v>217</v>
      </c>
    </row>
    <row r="13" spans="2:2" x14ac:dyDescent="0.25">
      <c r="B13" s="4" t="s">
        <v>226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2A40-5B0A-4275-BF3F-2CADEF26B5F6}">
  <sheetPr>
    <tabColor theme="0"/>
  </sheetPr>
  <dimension ref="A1:N66"/>
  <sheetViews>
    <sheetView showGridLines="0" zoomScaleNormal="100" workbookViewId="0"/>
  </sheetViews>
  <sheetFormatPr defaultRowHeight="15" x14ac:dyDescent="0.25"/>
  <cols>
    <col min="1" max="1" width="39.42578125" bestFit="1" customWidth="1"/>
    <col min="2" max="2" width="33.85546875" hidden="1" customWidth="1"/>
    <col min="3" max="3" width="27.85546875" customWidth="1"/>
    <col min="4" max="4" width="18.28515625" customWidth="1"/>
    <col min="5" max="6" width="11.140625" hidden="1" customWidth="1"/>
    <col min="7" max="8" width="12.7109375" hidden="1" customWidth="1"/>
    <col min="9" max="9" width="22.140625" customWidth="1"/>
    <col min="10" max="10" width="2.7109375" customWidth="1"/>
    <col min="11" max="14" width="12.7109375" customWidth="1"/>
  </cols>
  <sheetData>
    <row r="1" spans="1:14" x14ac:dyDescent="0.25">
      <c r="A1" s="27" t="s">
        <v>199</v>
      </c>
      <c r="B1" s="28"/>
      <c r="C1" s="29"/>
    </row>
    <row r="2" spans="1:14" ht="50.1" customHeight="1" x14ac:dyDescent="0.25">
      <c r="A2" s="114" t="s">
        <v>215</v>
      </c>
      <c r="B2" s="118" t="s">
        <v>73</v>
      </c>
      <c r="C2" s="114" t="s">
        <v>74</v>
      </c>
      <c r="D2" s="114" t="s">
        <v>155</v>
      </c>
      <c r="E2" s="119" t="s">
        <v>151</v>
      </c>
      <c r="F2" s="120" t="s">
        <v>152</v>
      </c>
      <c r="G2" s="120" t="s">
        <v>153</v>
      </c>
      <c r="H2" s="121" t="s">
        <v>154</v>
      </c>
      <c r="I2" s="114" t="s">
        <v>181</v>
      </c>
      <c r="K2" s="150" t="s">
        <v>173</v>
      </c>
      <c r="L2" s="150"/>
      <c r="M2" s="150" t="s">
        <v>182</v>
      </c>
      <c r="N2" s="150"/>
    </row>
    <row r="3" spans="1:14" x14ac:dyDescent="0.25">
      <c r="A3" s="61" t="s">
        <v>0</v>
      </c>
      <c r="B3" s="39" t="s">
        <v>1</v>
      </c>
      <c r="C3" s="62">
        <v>31625</v>
      </c>
      <c r="D3" s="47">
        <v>37000000</v>
      </c>
      <c r="E3" s="38">
        <v>5070136</v>
      </c>
      <c r="F3" s="38">
        <v>16295774</v>
      </c>
      <c r="G3" s="38">
        <v>21667000</v>
      </c>
      <c r="H3" s="38">
        <v>37962774</v>
      </c>
      <c r="I3" s="47">
        <f t="shared" ref="I3:I34" si="0">H3-D3</f>
        <v>962774</v>
      </c>
      <c r="K3" s="151" t="s">
        <v>62</v>
      </c>
      <c r="L3" s="151"/>
      <c r="M3" s="152">
        <f>MAX(Tabela5[Lucro no Mundo (MI U$)])</f>
        <v>2441800564</v>
      </c>
      <c r="N3" s="151"/>
    </row>
    <row r="4" spans="1:14" x14ac:dyDescent="0.25">
      <c r="A4" s="39" t="s">
        <v>2</v>
      </c>
      <c r="B4" s="39" t="s">
        <v>3</v>
      </c>
      <c r="C4" s="40">
        <v>36028</v>
      </c>
      <c r="D4" s="38">
        <v>45000000</v>
      </c>
      <c r="E4" s="38">
        <v>17073856</v>
      </c>
      <c r="F4" s="38">
        <v>70087718</v>
      </c>
      <c r="G4" s="38">
        <v>61095812</v>
      </c>
      <c r="H4" s="38">
        <v>131183530</v>
      </c>
      <c r="I4" s="38">
        <f t="shared" si="0"/>
        <v>86183530</v>
      </c>
      <c r="K4" s="151"/>
      <c r="L4" s="151"/>
      <c r="M4" s="151"/>
      <c r="N4" s="151"/>
    </row>
    <row r="5" spans="1:14" x14ac:dyDescent="0.25">
      <c r="A5" s="39" t="s">
        <v>4</v>
      </c>
      <c r="B5" s="39" t="s">
        <v>5</v>
      </c>
      <c r="C5" s="40">
        <v>36721</v>
      </c>
      <c r="D5" s="38">
        <v>75000000</v>
      </c>
      <c r="E5" s="38">
        <v>54471475</v>
      </c>
      <c r="F5" s="38">
        <v>157299717</v>
      </c>
      <c r="G5" s="38">
        <v>139039810</v>
      </c>
      <c r="H5" s="38">
        <v>296339527</v>
      </c>
      <c r="I5" s="38">
        <f t="shared" si="0"/>
        <v>221339527</v>
      </c>
    </row>
    <row r="6" spans="1:14" x14ac:dyDescent="0.25">
      <c r="A6" s="39" t="s">
        <v>6</v>
      </c>
      <c r="B6" s="39" t="s">
        <v>3</v>
      </c>
      <c r="C6" s="40">
        <v>37337</v>
      </c>
      <c r="D6" s="38">
        <v>54000000</v>
      </c>
      <c r="E6" s="38">
        <v>32528016</v>
      </c>
      <c r="F6" s="38">
        <v>82348319</v>
      </c>
      <c r="G6" s="38">
        <v>72661713</v>
      </c>
      <c r="H6" s="38">
        <v>155010032</v>
      </c>
      <c r="I6" s="38">
        <f t="shared" si="0"/>
        <v>101010032</v>
      </c>
    </row>
    <row r="7" spans="1:14" x14ac:dyDescent="0.25">
      <c r="A7" s="39" t="s">
        <v>7</v>
      </c>
      <c r="B7" s="39" t="s">
        <v>8</v>
      </c>
      <c r="C7" s="40">
        <v>37379</v>
      </c>
      <c r="D7" s="38">
        <v>139000000</v>
      </c>
      <c r="E7" s="38">
        <v>114844116</v>
      </c>
      <c r="F7" s="38">
        <v>403706375</v>
      </c>
      <c r="G7" s="38">
        <v>418002176</v>
      </c>
      <c r="H7" s="38">
        <v>821708551</v>
      </c>
      <c r="I7" s="38">
        <f t="shared" si="0"/>
        <v>682708551</v>
      </c>
    </row>
    <row r="8" spans="1:14" x14ac:dyDescent="0.25">
      <c r="A8" s="39" t="s">
        <v>9</v>
      </c>
      <c r="B8" s="39" t="s">
        <v>5</v>
      </c>
      <c r="C8" s="40">
        <v>37666</v>
      </c>
      <c r="D8" s="38">
        <v>78000000</v>
      </c>
      <c r="E8" s="38">
        <v>40310419</v>
      </c>
      <c r="F8" s="38">
        <v>102543518</v>
      </c>
      <c r="G8" s="38">
        <v>76636200</v>
      </c>
      <c r="H8" s="38">
        <v>179179718</v>
      </c>
      <c r="I8" s="38">
        <f t="shared" si="0"/>
        <v>101179718</v>
      </c>
    </row>
    <row r="9" spans="1:14" x14ac:dyDescent="0.25">
      <c r="A9" s="39" t="s">
        <v>10</v>
      </c>
      <c r="B9" s="39" t="s">
        <v>5</v>
      </c>
      <c r="C9" s="40">
        <v>37743</v>
      </c>
      <c r="D9" s="38">
        <v>110000000</v>
      </c>
      <c r="E9" s="38">
        <v>85558731</v>
      </c>
      <c r="F9" s="38">
        <v>214949694</v>
      </c>
      <c r="G9" s="38">
        <v>192761855</v>
      </c>
      <c r="H9" s="38">
        <v>407711549</v>
      </c>
      <c r="I9" s="38">
        <f t="shared" si="0"/>
        <v>297711549</v>
      </c>
    </row>
    <row r="10" spans="1:14" x14ac:dyDescent="0.25">
      <c r="A10" s="39" t="s">
        <v>11</v>
      </c>
      <c r="B10" s="39" t="s">
        <v>1</v>
      </c>
      <c r="C10" s="40">
        <v>37792</v>
      </c>
      <c r="D10" s="38">
        <v>137000000</v>
      </c>
      <c r="E10" s="38">
        <v>62128420</v>
      </c>
      <c r="F10" s="38">
        <v>132177234</v>
      </c>
      <c r="G10" s="38">
        <v>113183246</v>
      </c>
      <c r="H10" s="38">
        <v>245360480</v>
      </c>
      <c r="I10" s="38">
        <f t="shared" si="0"/>
        <v>108360480</v>
      </c>
    </row>
    <row r="11" spans="1:14" x14ac:dyDescent="0.25">
      <c r="A11" s="39" t="s">
        <v>12</v>
      </c>
      <c r="B11" s="39" t="s">
        <v>13</v>
      </c>
      <c r="C11" s="40">
        <v>38093</v>
      </c>
      <c r="D11" s="38">
        <v>33000000</v>
      </c>
      <c r="E11" s="38">
        <v>13834527</v>
      </c>
      <c r="F11" s="38">
        <v>33810189</v>
      </c>
      <c r="G11" s="38">
        <v>20889916</v>
      </c>
      <c r="H11" s="38">
        <v>54700105</v>
      </c>
      <c r="I11" s="38">
        <f t="shared" si="0"/>
        <v>21700105</v>
      </c>
    </row>
    <row r="12" spans="1:14" x14ac:dyDescent="0.25">
      <c r="A12" s="39" t="s">
        <v>14</v>
      </c>
      <c r="B12" s="39" t="s">
        <v>8</v>
      </c>
      <c r="C12" s="40">
        <v>38168</v>
      </c>
      <c r="D12" s="38">
        <v>200000000</v>
      </c>
      <c r="E12" s="38">
        <v>88156227</v>
      </c>
      <c r="F12" s="38">
        <v>373585825</v>
      </c>
      <c r="G12" s="38">
        <v>415390628</v>
      </c>
      <c r="H12" s="38">
        <v>788976453</v>
      </c>
      <c r="I12" s="38">
        <f t="shared" si="0"/>
        <v>588976453</v>
      </c>
    </row>
    <row r="13" spans="1:14" x14ac:dyDescent="0.25">
      <c r="A13" s="39" t="s">
        <v>15</v>
      </c>
      <c r="B13" s="39" t="s">
        <v>3</v>
      </c>
      <c r="C13" s="40">
        <v>38329</v>
      </c>
      <c r="D13" s="38">
        <v>65000000</v>
      </c>
      <c r="E13" s="38">
        <v>16061271</v>
      </c>
      <c r="F13" s="38">
        <v>52411906</v>
      </c>
      <c r="G13" s="38">
        <v>76493460</v>
      </c>
      <c r="H13" s="38">
        <v>128905366</v>
      </c>
      <c r="I13" s="38">
        <f t="shared" si="0"/>
        <v>63905366</v>
      </c>
    </row>
    <row r="14" spans="1:14" x14ac:dyDescent="0.25">
      <c r="A14" s="39" t="s">
        <v>16</v>
      </c>
      <c r="B14" s="39" t="s">
        <v>5</v>
      </c>
      <c r="C14" s="40">
        <v>38366</v>
      </c>
      <c r="D14" s="38">
        <v>43000000</v>
      </c>
      <c r="E14" s="38">
        <v>12804793</v>
      </c>
      <c r="F14" s="38">
        <v>24409722</v>
      </c>
      <c r="G14" s="38">
        <v>32271844</v>
      </c>
      <c r="H14" s="38">
        <v>56681566</v>
      </c>
      <c r="I14" s="38">
        <f t="shared" si="0"/>
        <v>13681566</v>
      </c>
    </row>
    <row r="15" spans="1:14" x14ac:dyDescent="0.25">
      <c r="A15" s="39" t="s">
        <v>17</v>
      </c>
      <c r="B15" s="39" t="s">
        <v>5</v>
      </c>
      <c r="C15" s="40">
        <v>38541</v>
      </c>
      <c r="D15" s="38">
        <v>100000000</v>
      </c>
      <c r="E15" s="38">
        <v>56061504</v>
      </c>
      <c r="F15" s="38">
        <v>154696080</v>
      </c>
      <c r="G15" s="38">
        <v>175883639</v>
      </c>
      <c r="H15" s="38">
        <v>330579719</v>
      </c>
      <c r="I15" s="38">
        <f t="shared" si="0"/>
        <v>230579719</v>
      </c>
    </row>
    <row r="16" spans="1:14" x14ac:dyDescent="0.25">
      <c r="A16" s="39" t="s">
        <v>18</v>
      </c>
      <c r="B16" s="39" t="s">
        <v>5</v>
      </c>
      <c r="C16" s="40">
        <v>38863</v>
      </c>
      <c r="D16" s="38">
        <v>210000000</v>
      </c>
      <c r="E16" s="38">
        <v>102750665</v>
      </c>
      <c r="F16" s="38">
        <v>234362462</v>
      </c>
      <c r="G16" s="38">
        <v>224997093</v>
      </c>
      <c r="H16" s="38">
        <v>459359555</v>
      </c>
      <c r="I16" s="38">
        <f t="shared" si="0"/>
        <v>249359555</v>
      </c>
    </row>
    <row r="17" spans="1:9" x14ac:dyDescent="0.25">
      <c r="A17" s="39" t="s">
        <v>19</v>
      </c>
      <c r="B17" s="39" t="s">
        <v>8</v>
      </c>
      <c r="C17" s="40">
        <v>39129</v>
      </c>
      <c r="D17" s="38">
        <v>110000000</v>
      </c>
      <c r="E17" s="38">
        <v>45388836</v>
      </c>
      <c r="F17" s="38">
        <v>115802596</v>
      </c>
      <c r="G17" s="38">
        <v>112935797</v>
      </c>
      <c r="H17" s="38">
        <v>228738393</v>
      </c>
      <c r="I17" s="38">
        <f t="shared" si="0"/>
        <v>118738393</v>
      </c>
    </row>
    <row r="18" spans="1:9" x14ac:dyDescent="0.25">
      <c r="A18" s="39" t="s">
        <v>20</v>
      </c>
      <c r="B18" s="39" t="s">
        <v>8</v>
      </c>
      <c r="C18" s="40">
        <v>39206</v>
      </c>
      <c r="D18" s="38">
        <v>258000000</v>
      </c>
      <c r="E18" s="38">
        <v>151116516</v>
      </c>
      <c r="F18" s="38">
        <v>336530303</v>
      </c>
      <c r="G18" s="38">
        <v>554341323</v>
      </c>
      <c r="H18" s="38">
        <v>890871626</v>
      </c>
      <c r="I18" s="38">
        <f t="shared" si="0"/>
        <v>632871626</v>
      </c>
    </row>
    <row r="19" spans="1:9" x14ac:dyDescent="0.25">
      <c r="A19" s="39" t="s">
        <v>21</v>
      </c>
      <c r="B19" s="39" t="s">
        <v>5</v>
      </c>
      <c r="C19" s="40">
        <v>39248</v>
      </c>
      <c r="D19" s="38">
        <v>130000000</v>
      </c>
      <c r="E19" s="38">
        <v>58051684</v>
      </c>
      <c r="F19" s="38">
        <v>131921738</v>
      </c>
      <c r="G19" s="38">
        <v>169991393</v>
      </c>
      <c r="H19" s="38">
        <v>301913131</v>
      </c>
      <c r="I19" s="38">
        <f t="shared" si="0"/>
        <v>171913131</v>
      </c>
    </row>
    <row r="20" spans="1:9" x14ac:dyDescent="0.25">
      <c r="A20" s="39" t="s">
        <v>22</v>
      </c>
      <c r="B20" s="39" t="s">
        <v>23</v>
      </c>
      <c r="C20" s="40">
        <v>39570</v>
      </c>
      <c r="D20" s="38">
        <v>140000000</v>
      </c>
      <c r="E20" s="38">
        <v>98618668</v>
      </c>
      <c r="F20" s="38">
        <v>318412101</v>
      </c>
      <c r="G20" s="38">
        <v>266762121</v>
      </c>
      <c r="H20" s="38">
        <v>585174222</v>
      </c>
      <c r="I20" s="38">
        <f t="shared" si="0"/>
        <v>445174222</v>
      </c>
    </row>
    <row r="21" spans="1:9" x14ac:dyDescent="0.25">
      <c r="A21" s="39" t="s">
        <v>24</v>
      </c>
      <c r="B21" s="39" t="s">
        <v>1</v>
      </c>
      <c r="C21" s="40">
        <v>39612</v>
      </c>
      <c r="D21" s="38">
        <v>150000000</v>
      </c>
      <c r="E21" s="38">
        <v>55414050</v>
      </c>
      <c r="F21" s="38">
        <v>134806913</v>
      </c>
      <c r="G21" s="38">
        <v>128620638</v>
      </c>
      <c r="H21" s="38">
        <v>263427551</v>
      </c>
      <c r="I21" s="38">
        <f t="shared" si="0"/>
        <v>113427551</v>
      </c>
    </row>
    <row r="22" spans="1:9" x14ac:dyDescent="0.25">
      <c r="A22" s="39" t="s">
        <v>25</v>
      </c>
      <c r="B22" s="39" t="s">
        <v>13</v>
      </c>
      <c r="C22" s="40">
        <v>39787</v>
      </c>
      <c r="D22" s="38">
        <v>35000000</v>
      </c>
      <c r="E22" s="38">
        <v>4271451</v>
      </c>
      <c r="F22" s="38">
        <v>8050977</v>
      </c>
      <c r="G22" s="38">
        <v>2049059</v>
      </c>
      <c r="H22" s="38">
        <v>10100036</v>
      </c>
      <c r="I22" s="38">
        <f t="shared" si="0"/>
        <v>-24899964</v>
      </c>
    </row>
    <row r="23" spans="1:9" x14ac:dyDescent="0.25">
      <c r="A23" s="39" t="s">
        <v>26</v>
      </c>
      <c r="B23" s="39" t="s">
        <v>5</v>
      </c>
      <c r="C23" s="40">
        <v>39934</v>
      </c>
      <c r="D23" s="38">
        <v>150000000</v>
      </c>
      <c r="E23" s="38">
        <v>85058003</v>
      </c>
      <c r="F23" s="38">
        <v>179883157</v>
      </c>
      <c r="G23" s="38">
        <v>193179707</v>
      </c>
      <c r="H23" s="38">
        <v>373062864</v>
      </c>
      <c r="I23" s="38">
        <f t="shared" si="0"/>
        <v>223062864</v>
      </c>
    </row>
    <row r="24" spans="1:9" x14ac:dyDescent="0.25">
      <c r="A24" s="39" t="s">
        <v>27</v>
      </c>
      <c r="B24" s="39" t="s">
        <v>23</v>
      </c>
      <c r="C24" s="40">
        <v>40305</v>
      </c>
      <c r="D24" s="38">
        <v>200000000</v>
      </c>
      <c r="E24" s="38">
        <v>128122480</v>
      </c>
      <c r="F24" s="38">
        <v>312433331</v>
      </c>
      <c r="G24" s="38">
        <v>311500000</v>
      </c>
      <c r="H24" s="38">
        <v>623933331</v>
      </c>
      <c r="I24" s="38">
        <f t="shared" si="0"/>
        <v>423933331</v>
      </c>
    </row>
    <row r="25" spans="1:9" x14ac:dyDescent="0.25">
      <c r="A25" s="39" t="s">
        <v>28</v>
      </c>
      <c r="B25" s="39" t="s">
        <v>23</v>
      </c>
      <c r="C25" s="40">
        <v>40669</v>
      </c>
      <c r="D25" s="38">
        <v>150000000</v>
      </c>
      <c r="E25" s="38">
        <v>65723338</v>
      </c>
      <c r="F25" s="38">
        <v>181030624</v>
      </c>
      <c r="G25" s="38">
        <v>268295994</v>
      </c>
      <c r="H25" s="38">
        <v>449326618</v>
      </c>
      <c r="I25" s="38">
        <f t="shared" si="0"/>
        <v>299326618</v>
      </c>
    </row>
    <row r="26" spans="1:9" x14ac:dyDescent="0.25">
      <c r="A26" s="39" t="s">
        <v>29</v>
      </c>
      <c r="B26" s="39" t="s">
        <v>5</v>
      </c>
      <c r="C26" s="40">
        <v>40697</v>
      </c>
      <c r="D26" s="38">
        <v>160000000</v>
      </c>
      <c r="E26" s="38">
        <v>55101604</v>
      </c>
      <c r="F26" s="38">
        <v>146408305</v>
      </c>
      <c r="G26" s="38">
        <v>207215819</v>
      </c>
      <c r="H26" s="38">
        <v>353624124</v>
      </c>
      <c r="I26" s="38">
        <f t="shared" si="0"/>
        <v>193624124</v>
      </c>
    </row>
    <row r="27" spans="1:9" x14ac:dyDescent="0.25">
      <c r="A27" s="39" t="s">
        <v>30</v>
      </c>
      <c r="B27" s="39" t="s">
        <v>23</v>
      </c>
      <c r="C27" s="40">
        <v>40746</v>
      </c>
      <c r="D27" s="38">
        <v>140000000</v>
      </c>
      <c r="E27" s="38">
        <v>65058524</v>
      </c>
      <c r="F27" s="38">
        <v>176654505</v>
      </c>
      <c r="G27" s="38">
        <v>193915269</v>
      </c>
      <c r="H27" s="38">
        <v>370569774</v>
      </c>
      <c r="I27" s="38">
        <f t="shared" si="0"/>
        <v>230569774</v>
      </c>
    </row>
    <row r="28" spans="1:9" x14ac:dyDescent="0.25">
      <c r="A28" s="39" t="s">
        <v>31</v>
      </c>
      <c r="B28" s="39" t="s">
        <v>8</v>
      </c>
      <c r="C28" s="40">
        <v>40956</v>
      </c>
      <c r="D28" s="38">
        <v>57000000</v>
      </c>
      <c r="E28" s="38">
        <v>22115334</v>
      </c>
      <c r="F28" s="38">
        <v>51774002</v>
      </c>
      <c r="G28" s="38">
        <v>80789928</v>
      </c>
      <c r="H28" s="38">
        <v>132563930</v>
      </c>
      <c r="I28" s="38">
        <f t="shared" si="0"/>
        <v>75563930</v>
      </c>
    </row>
    <row r="29" spans="1:9" x14ac:dyDescent="0.25">
      <c r="A29" s="39" t="s">
        <v>32</v>
      </c>
      <c r="B29" s="39" t="s">
        <v>33</v>
      </c>
      <c r="C29" s="40">
        <v>41033</v>
      </c>
      <c r="D29" s="38">
        <v>220000000</v>
      </c>
      <c r="E29" s="38">
        <v>207438708</v>
      </c>
      <c r="F29" s="38">
        <v>623357910</v>
      </c>
      <c r="G29" s="38">
        <v>895455078</v>
      </c>
      <c r="H29" s="38">
        <v>1518812988</v>
      </c>
      <c r="I29" s="38">
        <f t="shared" si="0"/>
        <v>1298812988</v>
      </c>
    </row>
    <row r="30" spans="1:9" x14ac:dyDescent="0.25">
      <c r="A30" s="39" t="s">
        <v>34</v>
      </c>
      <c r="B30" s="39" t="s">
        <v>8</v>
      </c>
      <c r="C30" s="40">
        <v>41093</v>
      </c>
      <c r="D30" s="38">
        <v>230000000</v>
      </c>
      <c r="E30" s="38">
        <v>62004688</v>
      </c>
      <c r="F30" s="38">
        <v>262030663</v>
      </c>
      <c r="G30" s="38">
        <v>495900000</v>
      </c>
      <c r="H30" s="38">
        <v>757930663</v>
      </c>
      <c r="I30" s="38">
        <f t="shared" si="0"/>
        <v>527930663</v>
      </c>
    </row>
    <row r="31" spans="1:9" x14ac:dyDescent="0.25">
      <c r="A31" s="39" t="s">
        <v>35</v>
      </c>
      <c r="B31" s="39" t="s">
        <v>33</v>
      </c>
      <c r="C31" s="40">
        <v>41397</v>
      </c>
      <c r="D31" s="38">
        <v>200000000</v>
      </c>
      <c r="E31" s="38">
        <v>174144585</v>
      </c>
      <c r="F31" s="38">
        <v>409013994</v>
      </c>
      <c r="G31" s="38">
        <v>805797258</v>
      </c>
      <c r="H31" s="38">
        <v>1214811252</v>
      </c>
      <c r="I31" s="38">
        <f t="shared" si="0"/>
        <v>1014811252</v>
      </c>
    </row>
    <row r="32" spans="1:9" x14ac:dyDescent="0.25">
      <c r="A32" s="39" t="s">
        <v>36</v>
      </c>
      <c r="B32" s="39" t="s">
        <v>5</v>
      </c>
      <c r="C32" s="40">
        <v>41481</v>
      </c>
      <c r="D32" s="38">
        <v>120000000</v>
      </c>
      <c r="E32" s="38">
        <v>53113752</v>
      </c>
      <c r="F32" s="38">
        <v>132550960</v>
      </c>
      <c r="G32" s="38">
        <v>282271394</v>
      </c>
      <c r="H32" s="38">
        <v>414828246</v>
      </c>
      <c r="I32" s="38">
        <f t="shared" si="0"/>
        <v>294828246</v>
      </c>
    </row>
    <row r="33" spans="1:9" x14ac:dyDescent="0.25">
      <c r="A33" s="39" t="s">
        <v>37</v>
      </c>
      <c r="B33" s="39" t="s">
        <v>33</v>
      </c>
      <c r="C33" s="40">
        <v>41586</v>
      </c>
      <c r="D33" s="38">
        <v>170000000</v>
      </c>
      <c r="E33" s="38">
        <v>85737841</v>
      </c>
      <c r="F33" s="38">
        <v>206362140</v>
      </c>
      <c r="G33" s="38">
        <v>438209262</v>
      </c>
      <c r="H33" s="38">
        <v>644571402</v>
      </c>
      <c r="I33" s="38">
        <f t="shared" si="0"/>
        <v>474571402</v>
      </c>
    </row>
    <row r="34" spans="1:9" x14ac:dyDescent="0.25">
      <c r="A34" s="39" t="s">
        <v>38</v>
      </c>
      <c r="B34" s="39" t="s">
        <v>33</v>
      </c>
      <c r="C34" s="40">
        <v>41733</v>
      </c>
      <c r="D34" s="38">
        <v>170000000</v>
      </c>
      <c r="E34" s="38">
        <v>95023721</v>
      </c>
      <c r="F34" s="38">
        <v>259766572</v>
      </c>
      <c r="G34" s="38">
        <v>454497695</v>
      </c>
      <c r="H34" s="38">
        <v>714264267</v>
      </c>
      <c r="I34" s="38">
        <f t="shared" si="0"/>
        <v>544264267</v>
      </c>
    </row>
    <row r="35" spans="1:9" x14ac:dyDescent="0.25">
      <c r="A35" s="39" t="s">
        <v>39</v>
      </c>
      <c r="B35" s="39" t="s">
        <v>8</v>
      </c>
      <c r="C35" s="40">
        <v>41761</v>
      </c>
      <c r="D35" s="38">
        <v>255000000</v>
      </c>
      <c r="E35" s="38">
        <v>91608337</v>
      </c>
      <c r="F35" s="38">
        <v>202853933</v>
      </c>
      <c r="G35" s="38">
        <v>506128390</v>
      </c>
      <c r="H35" s="38">
        <v>708982323</v>
      </c>
      <c r="I35" s="38">
        <f t="shared" ref="I35:I66" si="1">H35-D35</f>
        <v>453982323</v>
      </c>
    </row>
    <row r="36" spans="1:9" x14ac:dyDescent="0.25">
      <c r="A36" s="39" t="s">
        <v>40</v>
      </c>
      <c r="B36" s="39" t="s">
        <v>5</v>
      </c>
      <c r="C36" s="40">
        <v>41782</v>
      </c>
      <c r="D36" s="38">
        <v>200000000</v>
      </c>
      <c r="E36" s="38">
        <v>90823660</v>
      </c>
      <c r="F36" s="38">
        <v>233921534</v>
      </c>
      <c r="G36" s="38">
        <v>513941241</v>
      </c>
      <c r="H36" s="38">
        <v>747862775</v>
      </c>
      <c r="I36" s="38">
        <f t="shared" si="1"/>
        <v>547862775</v>
      </c>
    </row>
    <row r="37" spans="1:9" x14ac:dyDescent="0.25">
      <c r="A37" s="39" t="s">
        <v>41</v>
      </c>
      <c r="B37" s="39" t="s">
        <v>33</v>
      </c>
      <c r="C37" s="40">
        <v>41852</v>
      </c>
      <c r="D37" s="38">
        <v>170000000</v>
      </c>
      <c r="E37" s="38">
        <v>94320883</v>
      </c>
      <c r="F37" s="38">
        <v>333176600</v>
      </c>
      <c r="G37" s="38">
        <v>440152029</v>
      </c>
      <c r="H37" s="38">
        <v>773328629</v>
      </c>
      <c r="I37" s="38">
        <f t="shared" si="1"/>
        <v>603328629</v>
      </c>
    </row>
    <row r="38" spans="1:9" x14ac:dyDescent="0.25">
      <c r="A38" s="39" t="s">
        <v>42</v>
      </c>
      <c r="B38" s="39" t="s">
        <v>33</v>
      </c>
      <c r="C38" s="40">
        <v>41950</v>
      </c>
      <c r="D38" s="38">
        <v>165000000</v>
      </c>
      <c r="E38" s="38">
        <v>56215889</v>
      </c>
      <c r="F38" s="38">
        <v>222527828</v>
      </c>
      <c r="G38" s="38">
        <v>435300000</v>
      </c>
      <c r="H38" s="38">
        <v>657827828</v>
      </c>
      <c r="I38" s="38">
        <f t="shared" si="1"/>
        <v>492827828</v>
      </c>
    </row>
    <row r="39" spans="1:9" x14ac:dyDescent="0.25">
      <c r="A39" s="39" t="s">
        <v>43</v>
      </c>
      <c r="B39" s="39" t="s">
        <v>33</v>
      </c>
      <c r="C39" s="40">
        <v>42125</v>
      </c>
      <c r="D39" s="38">
        <v>250000000</v>
      </c>
      <c r="E39" s="38">
        <v>191271109</v>
      </c>
      <c r="F39" s="38">
        <v>459005868</v>
      </c>
      <c r="G39" s="38">
        <v>946397826</v>
      </c>
      <c r="H39" s="38">
        <v>1405403694</v>
      </c>
      <c r="I39" s="38">
        <f t="shared" si="1"/>
        <v>1155403694</v>
      </c>
    </row>
    <row r="40" spans="1:9" x14ac:dyDescent="0.25">
      <c r="A40" s="39" t="s">
        <v>44</v>
      </c>
      <c r="B40" s="39" t="s">
        <v>33</v>
      </c>
      <c r="C40" s="40">
        <v>42202</v>
      </c>
      <c r="D40" s="38">
        <v>130000000</v>
      </c>
      <c r="E40" s="38">
        <v>57225526</v>
      </c>
      <c r="F40" s="38">
        <v>180202163</v>
      </c>
      <c r="G40" s="38">
        <v>339109802</v>
      </c>
      <c r="H40" s="38">
        <v>519311965</v>
      </c>
      <c r="I40" s="38">
        <f t="shared" si="1"/>
        <v>389311965</v>
      </c>
    </row>
    <row r="41" spans="1:9" x14ac:dyDescent="0.25">
      <c r="A41" s="39" t="s">
        <v>17</v>
      </c>
      <c r="B41" s="39" t="s">
        <v>5</v>
      </c>
      <c r="C41" s="40">
        <v>42223</v>
      </c>
      <c r="D41" s="38">
        <v>120000000</v>
      </c>
      <c r="E41" s="38">
        <v>25685737</v>
      </c>
      <c r="F41" s="38">
        <v>56117548</v>
      </c>
      <c r="G41" s="38">
        <v>111765333</v>
      </c>
      <c r="H41" s="38">
        <v>167882881</v>
      </c>
      <c r="I41" s="38">
        <f t="shared" si="1"/>
        <v>47882881</v>
      </c>
    </row>
    <row r="42" spans="1:9" x14ac:dyDescent="0.25">
      <c r="A42" s="39" t="s">
        <v>45</v>
      </c>
      <c r="B42" s="39" t="s">
        <v>5</v>
      </c>
      <c r="C42" s="40">
        <v>42412</v>
      </c>
      <c r="D42" s="38">
        <v>58000000</v>
      </c>
      <c r="E42" s="38">
        <v>132434600</v>
      </c>
      <c r="F42" s="38">
        <v>363070709</v>
      </c>
      <c r="G42" s="38">
        <v>420042270</v>
      </c>
      <c r="H42" s="38">
        <v>783112979</v>
      </c>
      <c r="I42" s="38">
        <f t="shared" si="1"/>
        <v>725112979</v>
      </c>
    </row>
    <row r="43" spans="1:9" x14ac:dyDescent="0.25">
      <c r="A43" s="39" t="s">
        <v>46</v>
      </c>
      <c r="B43" s="39" t="s">
        <v>33</v>
      </c>
      <c r="C43" s="40">
        <v>42496</v>
      </c>
      <c r="D43" s="38">
        <v>250000000</v>
      </c>
      <c r="E43" s="38">
        <v>179139142</v>
      </c>
      <c r="F43" s="38">
        <v>408084349</v>
      </c>
      <c r="G43" s="38">
        <v>745220146</v>
      </c>
      <c r="H43" s="38">
        <v>1153304495</v>
      </c>
      <c r="I43" s="38">
        <f t="shared" si="1"/>
        <v>903304495</v>
      </c>
    </row>
    <row r="44" spans="1:9" x14ac:dyDescent="0.25">
      <c r="A44" s="39" t="s">
        <v>47</v>
      </c>
      <c r="B44" s="39" t="s">
        <v>5</v>
      </c>
      <c r="C44" s="40">
        <v>42517</v>
      </c>
      <c r="D44" s="38">
        <v>178000000</v>
      </c>
      <c r="E44" s="38">
        <v>65769562</v>
      </c>
      <c r="F44" s="38">
        <v>155442489</v>
      </c>
      <c r="G44" s="38">
        <v>388491616</v>
      </c>
      <c r="H44" s="38">
        <v>543934105</v>
      </c>
      <c r="I44" s="38">
        <f t="shared" si="1"/>
        <v>365934105</v>
      </c>
    </row>
    <row r="45" spans="1:9" x14ac:dyDescent="0.25">
      <c r="A45" s="39" t="s">
        <v>48</v>
      </c>
      <c r="B45" s="39" t="s">
        <v>33</v>
      </c>
      <c r="C45" s="40">
        <v>42678</v>
      </c>
      <c r="D45" s="38">
        <v>165000000</v>
      </c>
      <c r="E45" s="38">
        <v>85058311</v>
      </c>
      <c r="F45" s="38">
        <v>232641920</v>
      </c>
      <c r="G45" s="38">
        <v>445076475</v>
      </c>
      <c r="H45" s="38">
        <v>677718395</v>
      </c>
      <c r="I45" s="38">
        <f t="shared" si="1"/>
        <v>512718395</v>
      </c>
    </row>
    <row r="46" spans="1:9" x14ac:dyDescent="0.25">
      <c r="A46" s="39" t="s">
        <v>49</v>
      </c>
      <c r="B46" s="39" t="s">
        <v>5</v>
      </c>
      <c r="C46" s="40">
        <v>42797</v>
      </c>
      <c r="D46" s="38">
        <v>97000000</v>
      </c>
      <c r="E46" s="38">
        <v>88411916</v>
      </c>
      <c r="F46" s="38">
        <v>226277068</v>
      </c>
      <c r="G46" s="38">
        <v>390518532</v>
      </c>
      <c r="H46" s="38">
        <v>616795600</v>
      </c>
      <c r="I46" s="38">
        <f t="shared" si="1"/>
        <v>519795600</v>
      </c>
    </row>
    <row r="47" spans="1:9" x14ac:dyDescent="0.25">
      <c r="A47" s="39" t="s">
        <v>50</v>
      </c>
      <c r="B47" s="39" t="s">
        <v>33</v>
      </c>
      <c r="C47" s="40">
        <v>42860</v>
      </c>
      <c r="D47" s="38">
        <v>200000000</v>
      </c>
      <c r="E47" s="38">
        <v>146510104</v>
      </c>
      <c r="F47" s="38">
        <v>389813101</v>
      </c>
      <c r="G47" s="38">
        <v>473942950</v>
      </c>
      <c r="H47" s="38">
        <v>863756051</v>
      </c>
      <c r="I47" s="38">
        <f t="shared" si="1"/>
        <v>663756051</v>
      </c>
    </row>
    <row r="48" spans="1:9" x14ac:dyDescent="0.25">
      <c r="A48" s="39" t="s">
        <v>51</v>
      </c>
      <c r="B48" s="39" t="s">
        <v>8</v>
      </c>
      <c r="C48" s="40">
        <v>42923</v>
      </c>
      <c r="D48" s="38">
        <v>175000000</v>
      </c>
      <c r="E48" s="38">
        <v>117027503</v>
      </c>
      <c r="F48" s="38">
        <v>334201140</v>
      </c>
      <c r="G48" s="38">
        <v>545965784</v>
      </c>
      <c r="H48" s="38">
        <v>880166924</v>
      </c>
      <c r="I48" s="38">
        <f t="shared" si="1"/>
        <v>705166924</v>
      </c>
    </row>
    <row r="49" spans="1:9" x14ac:dyDescent="0.25">
      <c r="A49" s="39" t="s">
        <v>52</v>
      </c>
      <c r="B49" s="39" t="s">
        <v>53</v>
      </c>
      <c r="C49" s="40">
        <v>42979</v>
      </c>
      <c r="D49" s="38">
        <v>0</v>
      </c>
      <c r="E49" s="38">
        <v>1500000</v>
      </c>
      <c r="F49" s="38">
        <v>1521787</v>
      </c>
      <c r="G49" s="38">
        <v>1330495</v>
      </c>
      <c r="H49" s="38">
        <v>2852282</v>
      </c>
      <c r="I49" s="38">
        <f t="shared" si="1"/>
        <v>2852282</v>
      </c>
    </row>
    <row r="50" spans="1:9" x14ac:dyDescent="0.25">
      <c r="A50" s="39" t="s">
        <v>54</v>
      </c>
      <c r="B50" s="39" t="s">
        <v>33</v>
      </c>
      <c r="C50" s="40">
        <v>43042</v>
      </c>
      <c r="D50" s="38">
        <v>180000000</v>
      </c>
      <c r="E50" s="38">
        <v>122744989</v>
      </c>
      <c r="F50" s="38">
        <v>315058289</v>
      </c>
      <c r="G50" s="38">
        <v>538918837</v>
      </c>
      <c r="H50" s="38">
        <v>853977126</v>
      </c>
      <c r="I50" s="38">
        <f t="shared" si="1"/>
        <v>673977126</v>
      </c>
    </row>
    <row r="51" spans="1:9" x14ac:dyDescent="0.25">
      <c r="A51" s="39" t="s">
        <v>55</v>
      </c>
      <c r="B51" s="39" t="s">
        <v>33</v>
      </c>
      <c r="C51" s="40">
        <v>43147</v>
      </c>
      <c r="D51" s="38">
        <v>200000000</v>
      </c>
      <c r="E51" s="38">
        <v>202003951</v>
      </c>
      <c r="F51" s="38">
        <v>700059566</v>
      </c>
      <c r="G51" s="38">
        <v>646853595</v>
      </c>
      <c r="H51" s="38">
        <v>1346913161</v>
      </c>
      <c r="I51" s="38">
        <f t="shared" si="1"/>
        <v>1146913161</v>
      </c>
    </row>
    <row r="52" spans="1:9" x14ac:dyDescent="0.25">
      <c r="A52" s="39" t="s">
        <v>56</v>
      </c>
      <c r="B52" s="39" t="s">
        <v>33</v>
      </c>
      <c r="C52" s="40">
        <v>43217</v>
      </c>
      <c r="D52" s="38">
        <v>316000000</v>
      </c>
      <c r="E52" s="38">
        <v>257698183</v>
      </c>
      <c r="F52" s="38">
        <v>678815482</v>
      </c>
      <c r="G52" s="38">
        <v>1369544272</v>
      </c>
      <c r="H52" s="38">
        <v>2048359754</v>
      </c>
      <c r="I52" s="38">
        <f t="shared" si="1"/>
        <v>1732359754</v>
      </c>
    </row>
    <row r="53" spans="1:9" x14ac:dyDescent="0.25">
      <c r="A53" s="39" t="s">
        <v>57</v>
      </c>
      <c r="B53" s="39" t="s">
        <v>5</v>
      </c>
      <c r="C53" s="40">
        <v>43238</v>
      </c>
      <c r="D53" s="38">
        <v>110000000</v>
      </c>
      <c r="E53" s="38">
        <v>125507153</v>
      </c>
      <c r="F53" s="38">
        <v>324591735</v>
      </c>
      <c r="G53" s="38">
        <v>460455185</v>
      </c>
      <c r="H53" s="38">
        <v>785046920</v>
      </c>
      <c r="I53" s="38">
        <f t="shared" si="1"/>
        <v>675046920</v>
      </c>
    </row>
    <row r="54" spans="1:9" x14ac:dyDescent="0.25">
      <c r="A54" s="39" t="s">
        <v>58</v>
      </c>
      <c r="B54" s="39" t="s">
        <v>33</v>
      </c>
      <c r="C54" s="40">
        <v>43287</v>
      </c>
      <c r="D54" s="38">
        <v>162000000</v>
      </c>
      <c r="E54" s="38">
        <v>75812205</v>
      </c>
      <c r="F54" s="38">
        <v>216648740</v>
      </c>
      <c r="G54" s="38">
        <v>406025399</v>
      </c>
      <c r="H54" s="38">
        <v>622674139</v>
      </c>
      <c r="I54" s="38">
        <f t="shared" si="1"/>
        <v>460674139</v>
      </c>
    </row>
    <row r="55" spans="1:9" x14ac:dyDescent="0.25">
      <c r="A55" s="39" t="s">
        <v>59</v>
      </c>
      <c r="B55" s="39" t="s">
        <v>8</v>
      </c>
      <c r="C55" s="40">
        <v>43378</v>
      </c>
      <c r="D55" s="38">
        <v>100000000</v>
      </c>
      <c r="E55" s="38">
        <v>80255756</v>
      </c>
      <c r="F55" s="38">
        <v>213515506</v>
      </c>
      <c r="G55" s="38">
        <v>641498448</v>
      </c>
      <c r="H55" s="38">
        <v>855013954</v>
      </c>
      <c r="I55" s="38">
        <f t="shared" si="1"/>
        <v>755013954</v>
      </c>
    </row>
    <row r="56" spans="1:9" x14ac:dyDescent="0.25">
      <c r="A56" s="39" t="s">
        <v>60</v>
      </c>
      <c r="B56" s="39" t="s">
        <v>8</v>
      </c>
      <c r="C56" s="40">
        <v>43448</v>
      </c>
      <c r="D56" s="38">
        <v>90000000</v>
      </c>
      <c r="E56" s="38">
        <v>35363376</v>
      </c>
      <c r="F56" s="38">
        <v>190241310</v>
      </c>
      <c r="G56" s="38">
        <v>185299521</v>
      </c>
      <c r="H56" s="38">
        <v>375540831</v>
      </c>
      <c r="I56" s="38">
        <f t="shared" si="1"/>
        <v>285540831</v>
      </c>
    </row>
    <row r="57" spans="1:9" x14ac:dyDescent="0.25">
      <c r="A57" s="39" t="s">
        <v>61</v>
      </c>
      <c r="B57" s="39" t="s">
        <v>33</v>
      </c>
      <c r="C57" s="40">
        <v>43532</v>
      </c>
      <c r="D57" s="38">
        <v>152000000</v>
      </c>
      <c r="E57" s="38">
        <v>153433423</v>
      </c>
      <c r="F57" s="38">
        <v>426829839</v>
      </c>
      <c r="G57" s="38">
        <v>701444955</v>
      </c>
      <c r="H57" s="38">
        <v>1128274794</v>
      </c>
      <c r="I57" s="38">
        <f t="shared" si="1"/>
        <v>976274794</v>
      </c>
    </row>
    <row r="58" spans="1:9" x14ac:dyDescent="0.25">
      <c r="A58" s="39" t="s">
        <v>62</v>
      </c>
      <c r="B58" s="39" t="s">
        <v>33</v>
      </c>
      <c r="C58" s="40">
        <v>43581</v>
      </c>
      <c r="D58" s="38">
        <v>356000000</v>
      </c>
      <c r="E58" s="38">
        <v>357115007</v>
      </c>
      <c r="F58" s="38">
        <v>858373000</v>
      </c>
      <c r="G58" s="38">
        <v>1937901401</v>
      </c>
      <c r="H58" s="38">
        <v>2797800564</v>
      </c>
      <c r="I58" s="38">
        <f t="shared" si="1"/>
        <v>2441800564</v>
      </c>
    </row>
    <row r="59" spans="1:9" x14ac:dyDescent="0.25">
      <c r="A59" s="39" t="s">
        <v>63</v>
      </c>
      <c r="B59" s="39" t="s">
        <v>5</v>
      </c>
      <c r="C59" s="40">
        <v>43623</v>
      </c>
      <c r="D59" s="38">
        <v>200000000</v>
      </c>
      <c r="E59" s="38">
        <v>32828348</v>
      </c>
      <c r="F59" s="38">
        <v>65845974</v>
      </c>
      <c r="G59" s="38">
        <v>186597000</v>
      </c>
      <c r="H59" s="38">
        <v>252442974</v>
      </c>
      <c r="I59" s="38">
        <f t="shared" si="1"/>
        <v>52442974</v>
      </c>
    </row>
    <row r="60" spans="1:9" x14ac:dyDescent="0.25">
      <c r="A60" s="39" t="s">
        <v>64</v>
      </c>
      <c r="B60" s="39" t="s">
        <v>8</v>
      </c>
      <c r="C60" s="40">
        <v>43648</v>
      </c>
      <c r="D60" s="38">
        <v>160000000</v>
      </c>
      <c r="E60" s="38">
        <v>92579212</v>
      </c>
      <c r="F60" s="38">
        <v>390532085</v>
      </c>
      <c r="G60" s="38">
        <v>741395911</v>
      </c>
      <c r="H60" s="38">
        <v>1131927996</v>
      </c>
      <c r="I60" s="38">
        <f t="shared" si="1"/>
        <v>971927996</v>
      </c>
    </row>
    <row r="61" spans="1:9" x14ac:dyDescent="0.25">
      <c r="A61" s="39" t="s">
        <v>65</v>
      </c>
      <c r="B61" s="39" t="s">
        <v>66</v>
      </c>
      <c r="C61" s="40">
        <v>44071</v>
      </c>
      <c r="D61" s="38">
        <v>67000000</v>
      </c>
      <c r="E61" s="38">
        <v>7037017</v>
      </c>
      <c r="F61" s="38">
        <v>23855569</v>
      </c>
      <c r="G61" s="38">
        <v>24819497</v>
      </c>
      <c r="H61" s="38">
        <v>48675066</v>
      </c>
      <c r="I61" s="38">
        <f t="shared" si="1"/>
        <v>-18324934</v>
      </c>
    </row>
    <row r="62" spans="1:9" x14ac:dyDescent="0.25">
      <c r="A62" s="39" t="s">
        <v>67</v>
      </c>
      <c r="B62" s="39" t="s">
        <v>33</v>
      </c>
      <c r="C62" s="40">
        <v>44386</v>
      </c>
      <c r="D62" s="38">
        <v>200000000</v>
      </c>
      <c r="E62" s="38">
        <v>80366312</v>
      </c>
      <c r="F62" s="38">
        <v>183651665</v>
      </c>
      <c r="G62" s="38">
        <v>195979696</v>
      </c>
      <c r="H62" s="38">
        <v>379631351</v>
      </c>
      <c r="I62" s="38">
        <f t="shared" si="1"/>
        <v>179631351</v>
      </c>
    </row>
    <row r="63" spans="1:9" x14ac:dyDescent="0.25">
      <c r="A63" s="39" t="s">
        <v>68</v>
      </c>
      <c r="B63" s="39" t="s">
        <v>33</v>
      </c>
      <c r="C63" s="40">
        <v>44442</v>
      </c>
      <c r="D63" s="38">
        <v>150000000</v>
      </c>
      <c r="E63" s="38">
        <v>75388688</v>
      </c>
      <c r="F63" s="38">
        <v>224543292</v>
      </c>
      <c r="G63" s="38">
        <v>207700000</v>
      </c>
      <c r="H63" s="38">
        <v>432243292</v>
      </c>
      <c r="I63" s="38">
        <f t="shared" si="1"/>
        <v>282243292</v>
      </c>
    </row>
    <row r="64" spans="1:9" x14ac:dyDescent="0.25">
      <c r="A64" s="39" t="s">
        <v>69</v>
      </c>
      <c r="B64" s="39" t="s">
        <v>8</v>
      </c>
      <c r="C64" s="40">
        <v>44470</v>
      </c>
      <c r="D64" s="38">
        <v>110000000</v>
      </c>
      <c r="E64" s="38">
        <v>90033210</v>
      </c>
      <c r="F64" s="38">
        <v>213550366</v>
      </c>
      <c r="G64" s="38">
        <v>288500000</v>
      </c>
      <c r="H64" s="38">
        <v>502050366</v>
      </c>
      <c r="I64" s="38">
        <f t="shared" si="1"/>
        <v>392050366</v>
      </c>
    </row>
    <row r="65" spans="1:9" x14ac:dyDescent="0.25">
      <c r="A65" s="39" t="s">
        <v>70</v>
      </c>
      <c r="B65" s="39" t="s">
        <v>33</v>
      </c>
      <c r="C65" s="40">
        <v>44505</v>
      </c>
      <c r="D65" s="38">
        <v>200000000</v>
      </c>
      <c r="E65" s="38">
        <v>85021497</v>
      </c>
      <c r="F65" s="38">
        <v>164870234</v>
      </c>
      <c r="G65" s="38">
        <v>237194665</v>
      </c>
      <c r="H65" s="38">
        <v>402064899</v>
      </c>
      <c r="I65" s="38">
        <f t="shared" si="1"/>
        <v>202064899</v>
      </c>
    </row>
    <row r="66" spans="1:9" x14ac:dyDescent="0.25">
      <c r="A66" s="39" t="s">
        <v>71</v>
      </c>
      <c r="B66" s="39" t="s">
        <v>8</v>
      </c>
      <c r="C66" s="40">
        <v>44547</v>
      </c>
      <c r="D66" s="38">
        <v>200000000</v>
      </c>
      <c r="E66" s="38">
        <v>260138569</v>
      </c>
      <c r="F66" s="38">
        <v>780418859</v>
      </c>
      <c r="G66" s="38">
        <v>1072000000</v>
      </c>
      <c r="H66" s="38">
        <v>1852418859</v>
      </c>
      <c r="I66" s="38">
        <f t="shared" si="1"/>
        <v>1652418859</v>
      </c>
    </row>
  </sheetData>
  <sortState xmlns:xlrd2="http://schemas.microsoft.com/office/spreadsheetml/2017/richdata2" ref="A3:I66">
    <sortCondition ref="C3:C66"/>
  </sortState>
  <mergeCells count="4">
    <mergeCell ref="K2:L2"/>
    <mergeCell ref="M2:N2"/>
    <mergeCell ref="K3:L4"/>
    <mergeCell ref="M3:N4"/>
  </mergeCells>
  <conditionalFormatting sqref="I3:I6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{F5BD88C2-A3B4-4876-A4D0-BD80283AF6DC}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BD88C2-A3B4-4876-A4D0-BD80283AF6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I3:I66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BD51-F3DF-4DA8-83F7-B382EE23F0C8}">
  <sheetPr>
    <tabColor rgb="FF00B0F0"/>
  </sheetPr>
  <dimension ref="A1:K67"/>
  <sheetViews>
    <sheetView showGridLines="0" zoomScaleNormal="100" workbookViewId="0"/>
  </sheetViews>
  <sheetFormatPr defaultRowHeight="15" x14ac:dyDescent="0.25"/>
  <cols>
    <col min="1" max="1" width="39.42578125" bestFit="1" customWidth="1"/>
    <col min="2" max="2" width="27.5703125" bestFit="1" customWidth="1"/>
    <col min="3" max="3" width="40.28515625" bestFit="1" customWidth="1"/>
    <col min="4" max="4" width="3.7109375" customWidth="1"/>
    <col min="5" max="5" width="4.140625" customWidth="1"/>
    <col min="6" max="6" width="20" customWidth="1"/>
    <col min="7" max="7" width="14.28515625" customWidth="1"/>
    <col min="8" max="8" width="3.42578125" customWidth="1"/>
    <col min="9" max="9" width="39.42578125" bestFit="1" customWidth="1"/>
    <col min="10" max="10" width="15.85546875" customWidth="1"/>
    <col min="11" max="11" width="39.42578125" bestFit="1" customWidth="1"/>
  </cols>
  <sheetData>
    <row r="1" spans="1:11" x14ac:dyDescent="0.25">
      <c r="A1" s="84" t="s">
        <v>179</v>
      </c>
      <c r="B1" s="84"/>
      <c r="C1" s="84"/>
      <c r="D1" s="11"/>
      <c r="E1" s="11"/>
      <c r="F1" s="11"/>
    </row>
    <row r="2" spans="1:11" ht="50.1" customHeight="1" x14ac:dyDescent="0.25">
      <c r="A2" s="122" t="s">
        <v>215</v>
      </c>
      <c r="B2" s="122" t="s">
        <v>171</v>
      </c>
      <c r="C2" s="122" t="s">
        <v>170</v>
      </c>
      <c r="F2" s="14" t="s">
        <v>183</v>
      </c>
      <c r="G2" s="14" t="s">
        <v>172</v>
      </c>
      <c r="I2" s="8"/>
      <c r="J2" s="8"/>
      <c r="K2" s="8"/>
    </row>
    <row r="3" spans="1:11" x14ac:dyDescent="0.25">
      <c r="A3" s="75" t="s">
        <v>62</v>
      </c>
      <c r="B3" s="85">
        <v>356000000</v>
      </c>
      <c r="C3" s="85">
        <v>2797800564</v>
      </c>
      <c r="D3" s="8"/>
      <c r="F3" s="26" t="s">
        <v>62</v>
      </c>
      <c r="G3" s="13">
        <f>MAX(C3:C65)</f>
        <v>2797800564</v>
      </c>
      <c r="I3" s="2"/>
      <c r="K3" s="2"/>
    </row>
    <row r="4" spans="1:11" x14ac:dyDescent="0.25">
      <c r="A4" s="34" t="s">
        <v>56</v>
      </c>
      <c r="B4" s="36">
        <v>316000000</v>
      </c>
      <c r="C4" s="36">
        <v>2048359754</v>
      </c>
      <c r="D4" s="1"/>
      <c r="I4" s="2"/>
      <c r="K4" s="2"/>
    </row>
    <row r="5" spans="1:11" x14ac:dyDescent="0.25">
      <c r="A5" s="34" t="s">
        <v>71</v>
      </c>
      <c r="B5" s="36">
        <v>200000000</v>
      </c>
      <c r="C5" s="36">
        <v>1852418859</v>
      </c>
      <c r="F5" s="159" t="s">
        <v>184</v>
      </c>
      <c r="G5" s="159" t="s">
        <v>172</v>
      </c>
      <c r="I5" s="2"/>
      <c r="K5" s="2"/>
    </row>
    <row r="6" spans="1:11" x14ac:dyDescent="0.25">
      <c r="A6" s="34" t="s">
        <v>32</v>
      </c>
      <c r="B6" s="36">
        <v>220000000</v>
      </c>
      <c r="C6" s="36">
        <v>1518812988</v>
      </c>
      <c r="F6" s="160"/>
      <c r="G6" s="160"/>
      <c r="I6" s="2"/>
      <c r="K6" s="2"/>
    </row>
    <row r="7" spans="1:11" x14ac:dyDescent="0.25">
      <c r="A7" s="34" t="s">
        <v>43</v>
      </c>
      <c r="B7" s="36">
        <v>250000000</v>
      </c>
      <c r="C7" s="36">
        <v>1405403694</v>
      </c>
      <c r="F7" s="161"/>
      <c r="G7" s="161"/>
      <c r="I7" s="2"/>
      <c r="K7" s="2"/>
    </row>
    <row r="8" spans="1:11" x14ac:dyDescent="0.25">
      <c r="A8" s="34" t="s">
        <v>55</v>
      </c>
      <c r="B8" s="36">
        <v>200000000</v>
      </c>
      <c r="C8" s="36">
        <v>1346913161</v>
      </c>
      <c r="F8" s="26" t="s">
        <v>52</v>
      </c>
      <c r="G8" s="12">
        <f>MIN(C3:C65)</f>
        <v>2852282</v>
      </c>
      <c r="I8" s="2"/>
      <c r="K8" s="2"/>
    </row>
    <row r="9" spans="1:11" x14ac:dyDescent="0.25">
      <c r="A9" s="34" t="s">
        <v>35</v>
      </c>
      <c r="B9" s="36">
        <v>200000000</v>
      </c>
      <c r="C9" s="36">
        <v>1214811252</v>
      </c>
      <c r="I9" s="2"/>
      <c r="K9" s="2"/>
    </row>
    <row r="10" spans="1:11" x14ac:dyDescent="0.25">
      <c r="A10" s="34" t="s">
        <v>46</v>
      </c>
      <c r="B10" s="36">
        <v>250000000</v>
      </c>
      <c r="C10" s="36">
        <v>1153304495</v>
      </c>
      <c r="F10" s="153" t="s">
        <v>180</v>
      </c>
      <c r="G10" s="154"/>
      <c r="I10" s="2"/>
      <c r="K10" s="2"/>
    </row>
    <row r="11" spans="1:11" x14ac:dyDescent="0.25">
      <c r="A11" s="34" t="s">
        <v>64</v>
      </c>
      <c r="B11" s="36">
        <v>160000000</v>
      </c>
      <c r="C11" s="36">
        <v>1131927996</v>
      </c>
      <c r="F11" s="155"/>
      <c r="G11" s="156"/>
      <c r="I11" s="2"/>
      <c r="K11" s="2"/>
    </row>
    <row r="12" spans="1:11" x14ac:dyDescent="0.25">
      <c r="A12" s="34" t="s">
        <v>61</v>
      </c>
      <c r="B12" s="36">
        <v>152000000</v>
      </c>
      <c r="C12" s="36">
        <v>1128274794</v>
      </c>
      <c r="F12" s="157"/>
      <c r="G12" s="158"/>
      <c r="I12" s="2"/>
      <c r="K12" s="2"/>
    </row>
    <row r="13" spans="1:11" x14ac:dyDescent="0.25">
      <c r="A13" s="34" t="s">
        <v>20</v>
      </c>
      <c r="B13" s="36">
        <v>258000000</v>
      </c>
      <c r="C13" s="36">
        <v>890871626</v>
      </c>
      <c r="F13" s="162" t="s">
        <v>157</v>
      </c>
      <c r="G13" s="162" t="s">
        <v>172</v>
      </c>
      <c r="I13" s="2"/>
      <c r="K13" s="2"/>
    </row>
    <row r="14" spans="1:11" x14ac:dyDescent="0.25">
      <c r="A14" s="34" t="s">
        <v>51</v>
      </c>
      <c r="B14" s="36">
        <v>175000000</v>
      </c>
      <c r="C14" s="36">
        <v>880166924</v>
      </c>
      <c r="F14" s="162"/>
      <c r="G14" s="162"/>
      <c r="I14" s="2"/>
      <c r="K14" s="2"/>
    </row>
    <row r="15" spans="1:11" x14ac:dyDescent="0.25">
      <c r="A15" s="34" t="s">
        <v>50</v>
      </c>
      <c r="B15" s="36">
        <v>200000000</v>
      </c>
      <c r="C15" s="36">
        <v>863756051</v>
      </c>
      <c r="F15" s="163"/>
      <c r="G15" s="163"/>
      <c r="I15" s="2"/>
      <c r="K15" s="2"/>
    </row>
    <row r="16" spans="1:11" x14ac:dyDescent="0.25">
      <c r="A16" s="34" t="s">
        <v>59</v>
      </c>
      <c r="B16" s="36">
        <v>100000000</v>
      </c>
      <c r="C16" s="36">
        <v>855013954</v>
      </c>
      <c r="F16" s="26" t="s">
        <v>62</v>
      </c>
      <c r="G16" s="13">
        <f>MAX(B3:B65)</f>
        <v>356000000</v>
      </c>
      <c r="I16" s="2"/>
      <c r="K16" s="2"/>
    </row>
    <row r="17" spans="1:11" x14ac:dyDescent="0.25">
      <c r="A17" s="34" t="s">
        <v>54</v>
      </c>
      <c r="B17" s="36">
        <v>180000000</v>
      </c>
      <c r="C17" s="36">
        <v>853977126</v>
      </c>
      <c r="I17" s="2"/>
      <c r="K17" s="2"/>
    </row>
    <row r="18" spans="1:11" x14ac:dyDescent="0.25">
      <c r="A18" s="34" t="s">
        <v>7</v>
      </c>
      <c r="B18" s="36">
        <v>139000000</v>
      </c>
      <c r="C18" s="36">
        <v>821708551</v>
      </c>
      <c r="I18" s="2"/>
      <c r="K18" s="2"/>
    </row>
    <row r="19" spans="1:11" x14ac:dyDescent="0.25">
      <c r="A19" s="34" t="s">
        <v>14</v>
      </c>
      <c r="B19" s="36">
        <v>200000000</v>
      </c>
      <c r="C19" s="36">
        <v>788976453</v>
      </c>
      <c r="I19" s="2"/>
      <c r="K19" s="2"/>
    </row>
    <row r="20" spans="1:11" x14ac:dyDescent="0.25">
      <c r="A20" s="34" t="s">
        <v>57</v>
      </c>
      <c r="B20" s="36">
        <v>110000000</v>
      </c>
      <c r="C20" s="36">
        <v>785046920</v>
      </c>
      <c r="I20" s="2"/>
      <c r="K20" s="2"/>
    </row>
    <row r="21" spans="1:11" x14ac:dyDescent="0.25">
      <c r="A21" s="34" t="s">
        <v>45</v>
      </c>
      <c r="B21" s="36">
        <v>58000000</v>
      </c>
      <c r="C21" s="36">
        <v>783112979</v>
      </c>
      <c r="I21" s="2"/>
      <c r="K21" s="2"/>
    </row>
    <row r="22" spans="1:11" x14ac:dyDescent="0.25">
      <c r="A22" s="34" t="s">
        <v>41</v>
      </c>
      <c r="B22" s="36">
        <v>170000000</v>
      </c>
      <c r="C22" s="36">
        <v>773328629</v>
      </c>
      <c r="I22" s="2"/>
      <c r="K22" s="2"/>
    </row>
    <row r="23" spans="1:11" x14ac:dyDescent="0.25">
      <c r="A23" s="34" t="s">
        <v>34</v>
      </c>
      <c r="B23" s="36">
        <v>230000000</v>
      </c>
      <c r="C23" s="36">
        <v>757930663</v>
      </c>
      <c r="I23" s="2"/>
      <c r="K23" s="2"/>
    </row>
    <row r="24" spans="1:11" x14ac:dyDescent="0.25">
      <c r="A24" s="34" t="s">
        <v>40</v>
      </c>
      <c r="B24" s="36">
        <v>200000000</v>
      </c>
      <c r="C24" s="36">
        <v>747862775</v>
      </c>
      <c r="I24" s="2"/>
      <c r="K24" s="2"/>
    </row>
    <row r="25" spans="1:11" x14ac:dyDescent="0.25">
      <c r="A25" s="34" t="s">
        <v>38</v>
      </c>
      <c r="B25" s="36">
        <v>170000000</v>
      </c>
      <c r="C25" s="36">
        <v>714264267</v>
      </c>
      <c r="I25" s="2"/>
      <c r="K25" s="2"/>
    </row>
    <row r="26" spans="1:11" x14ac:dyDescent="0.25">
      <c r="A26" s="34" t="s">
        <v>39</v>
      </c>
      <c r="B26" s="36">
        <v>255000000</v>
      </c>
      <c r="C26" s="36">
        <v>708982323</v>
      </c>
      <c r="I26" s="2"/>
      <c r="K26" s="2"/>
    </row>
    <row r="27" spans="1:11" x14ac:dyDescent="0.25">
      <c r="A27" s="34" t="s">
        <v>48</v>
      </c>
      <c r="B27" s="36">
        <v>165000000</v>
      </c>
      <c r="C27" s="36">
        <v>677718395</v>
      </c>
      <c r="H27" s="8"/>
      <c r="I27" s="8"/>
      <c r="K27" s="2"/>
    </row>
    <row r="28" spans="1:11" x14ac:dyDescent="0.25">
      <c r="A28" s="34" t="s">
        <v>42</v>
      </c>
      <c r="B28" s="36">
        <v>165000000</v>
      </c>
      <c r="C28" s="36">
        <v>657827828</v>
      </c>
      <c r="I28" s="2"/>
      <c r="K28" s="2"/>
    </row>
    <row r="29" spans="1:11" x14ac:dyDescent="0.25">
      <c r="A29" s="34" t="s">
        <v>37</v>
      </c>
      <c r="B29" s="36">
        <v>170000000</v>
      </c>
      <c r="C29" s="36">
        <v>644571402</v>
      </c>
      <c r="K29" s="2"/>
    </row>
    <row r="30" spans="1:11" x14ac:dyDescent="0.25">
      <c r="A30" s="34" t="s">
        <v>27</v>
      </c>
      <c r="B30" s="36">
        <v>200000000</v>
      </c>
      <c r="C30" s="36">
        <v>623933331</v>
      </c>
      <c r="I30" s="2"/>
      <c r="K30" s="2"/>
    </row>
    <row r="31" spans="1:11" x14ac:dyDescent="0.25">
      <c r="A31" s="34" t="s">
        <v>58</v>
      </c>
      <c r="B31" s="36">
        <v>162000000</v>
      </c>
      <c r="C31" s="36">
        <v>622674139</v>
      </c>
      <c r="I31" s="2"/>
      <c r="K31" s="2"/>
    </row>
    <row r="32" spans="1:11" x14ac:dyDescent="0.25">
      <c r="A32" s="34" t="s">
        <v>49</v>
      </c>
      <c r="B32" s="36">
        <v>97000000</v>
      </c>
      <c r="C32" s="36">
        <v>616795600</v>
      </c>
      <c r="I32" s="2"/>
      <c r="K32" s="2"/>
    </row>
    <row r="33" spans="1:11" x14ac:dyDescent="0.25">
      <c r="A33" s="34" t="s">
        <v>22</v>
      </c>
      <c r="B33" s="36">
        <v>140000000</v>
      </c>
      <c r="C33" s="36">
        <v>585174222</v>
      </c>
      <c r="I33" s="2"/>
      <c r="K33" s="2"/>
    </row>
    <row r="34" spans="1:11" x14ac:dyDescent="0.25">
      <c r="A34" s="34" t="s">
        <v>47</v>
      </c>
      <c r="B34" s="36">
        <v>178000000</v>
      </c>
      <c r="C34" s="36">
        <v>543934105</v>
      </c>
      <c r="I34" s="2"/>
      <c r="K34" s="2"/>
    </row>
    <row r="35" spans="1:11" x14ac:dyDescent="0.25">
      <c r="A35" s="34" t="s">
        <v>44</v>
      </c>
      <c r="B35" s="36">
        <v>130000000</v>
      </c>
      <c r="C35" s="36">
        <v>519311965</v>
      </c>
      <c r="I35" s="2"/>
      <c r="K35" s="2"/>
    </row>
    <row r="36" spans="1:11" x14ac:dyDescent="0.25">
      <c r="A36" s="34" t="s">
        <v>69</v>
      </c>
      <c r="B36" s="36">
        <v>110000000</v>
      </c>
      <c r="C36" s="36">
        <v>502050366</v>
      </c>
      <c r="I36" s="2"/>
      <c r="K36" s="2"/>
    </row>
    <row r="37" spans="1:11" x14ac:dyDescent="0.25">
      <c r="A37" s="34" t="s">
        <v>17</v>
      </c>
      <c r="B37" s="36">
        <v>220000000</v>
      </c>
      <c r="C37" s="36">
        <v>498462600</v>
      </c>
      <c r="K37" s="2"/>
    </row>
    <row r="38" spans="1:11" x14ac:dyDescent="0.25">
      <c r="A38" s="34" t="s">
        <v>18</v>
      </c>
      <c r="B38" s="36">
        <v>210000000</v>
      </c>
      <c r="C38" s="36">
        <v>459359555</v>
      </c>
      <c r="I38" s="2"/>
      <c r="K38" s="2"/>
    </row>
    <row r="39" spans="1:11" x14ac:dyDescent="0.25">
      <c r="A39" s="34" t="s">
        <v>28</v>
      </c>
      <c r="B39" s="36">
        <v>150000000</v>
      </c>
      <c r="C39" s="36">
        <v>449326618</v>
      </c>
      <c r="I39" s="2"/>
      <c r="K39" s="2"/>
    </row>
    <row r="40" spans="1:11" x14ac:dyDescent="0.25">
      <c r="A40" s="34" t="s">
        <v>68</v>
      </c>
      <c r="B40" s="36">
        <v>150000000</v>
      </c>
      <c r="C40" s="36">
        <v>432243292</v>
      </c>
      <c r="I40" s="2"/>
      <c r="K40" s="2"/>
    </row>
    <row r="41" spans="1:11" x14ac:dyDescent="0.25">
      <c r="A41" s="34" t="s">
        <v>36</v>
      </c>
      <c r="B41" s="36">
        <v>120000000</v>
      </c>
      <c r="C41" s="36">
        <v>414828246</v>
      </c>
      <c r="I41" s="2"/>
      <c r="K41" s="2"/>
    </row>
    <row r="42" spans="1:11" x14ac:dyDescent="0.25">
      <c r="A42" s="34" t="s">
        <v>10</v>
      </c>
      <c r="B42" s="36">
        <v>110000000</v>
      </c>
      <c r="C42" s="36">
        <v>407711549</v>
      </c>
      <c r="I42" s="2"/>
      <c r="K42" s="2"/>
    </row>
    <row r="43" spans="1:11" x14ac:dyDescent="0.25">
      <c r="A43" s="34" t="s">
        <v>70</v>
      </c>
      <c r="B43" s="36">
        <v>200000000</v>
      </c>
      <c r="C43" s="36">
        <v>402064899</v>
      </c>
      <c r="I43" s="2"/>
      <c r="K43" s="2"/>
    </row>
    <row r="44" spans="1:11" x14ac:dyDescent="0.25">
      <c r="A44" s="34" t="s">
        <v>67</v>
      </c>
      <c r="B44" s="36">
        <v>200000000</v>
      </c>
      <c r="C44" s="36">
        <v>379631351</v>
      </c>
      <c r="I44" s="2"/>
      <c r="K44" s="2"/>
    </row>
    <row r="45" spans="1:11" x14ac:dyDescent="0.25">
      <c r="A45" s="34" t="s">
        <v>60</v>
      </c>
      <c r="B45" s="36">
        <v>90000000</v>
      </c>
      <c r="C45" s="36">
        <v>375540831</v>
      </c>
      <c r="I45" s="2"/>
      <c r="K45" s="2"/>
    </row>
    <row r="46" spans="1:11" x14ac:dyDescent="0.25">
      <c r="A46" s="34" t="s">
        <v>26</v>
      </c>
      <c r="B46" s="36">
        <v>150000000</v>
      </c>
      <c r="C46" s="36">
        <v>373062864</v>
      </c>
      <c r="I46" s="2"/>
      <c r="K46" s="2"/>
    </row>
    <row r="47" spans="1:11" x14ac:dyDescent="0.25">
      <c r="A47" s="34" t="s">
        <v>30</v>
      </c>
      <c r="B47" s="36">
        <v>140000000</v>
      </c>
      <c r="C47" s="36">
        <v>370569774</v>
      </c>
      <c r="I47" s="2"/>
      <c r="K47" s="2"/>
    </row>
    <row r="48" spans="1:11" x14ac:dyDescent="0.25">
      <c r="A48" s="34" t="s">
        <v>29</v>
      </c>
      <c r="B48" s="36">
        <v>160000000</v>
      </c>
      <c r="C48" s="36">
        <v>353624124</v>
      </c>
      <c r="I48" s="2"/>
      <c r="K48" s="2"/>
    </row>
    <row r="49" spans="1:11" x14ac:dyDescent="0.25">
      <c r="A49" s="34" t="s">
        <v>21</v>
      </c>
      <c r="B49" s="36">
        <v>130000000</v>
      </c>
      <c r="C49" s="36">
        <v>301913131</v>
      </c>
      <c r="I49" s="2"/>
      <c r="K49" s="2"/>
    </row>
    <row r="50" spans="1:11" x14ac:dyDescent="0.25">
      <c r="A50" s="34" t="s">
        <v>4</v>
      </c>
      <c r="B50" s="36">
        <v>75000000</v>
      </c>
      <c r="C50" s="36">
        <v>296339527</v>
      </c>
      <c r="I50" s="2"/>
      <c r="K50" s="2"/>
    </row>
    <row r="51" spans="1:11" x14ac:dyDescent="0.25">
      <c r="A51" s="34" t="s">
        <v>24</v>
      </c>
      <c r="B51" s="36">
        <v>150000000</v>
      </c>
      <c r="C51" s="36">
        <v>263427551</v>
      </c>
      <c r="I51" s="2"/>
      <c r="K51" s="2"/>
    </row>
    <row r="52" spans="1:11" x14ac:dyDescent="0.25">
      <c r="A52" s="34" t="s">
        <v>63</v>
      </c>
      <c r="B52" s="36">
        <v>200000000</v>
      </c>
      <c r="C52" s="36">
        <v>252442974</v>
      </c>
      <c r="I52" s="2"/>
      <c r="K52" s="2"/>
    </row>
    <row r="53" spans="1:11" x14ac:dyDescent="0.25">
      <c r="A53" s="34" t="s">
        <v>11</v>
      </c>
      <c r="B53" s="36">
        <v>137000000</v>
      </c>
      <c r="C53" s="36">
        <v>245360480</v>
      </c>
      <c r="I53" s="2"/>
      <c r="K53" s="2"/>
    </row>
    <row r="54" spans="1:11" x14ac:dyDescent="0.25">
      <c r="A54" s="34" t="s">
        <v>19</v>
      </c>
      <c r="B54" s="36">
        <v>110000000</v>
      </c>
      <c r="C54" s="36">
        <v>228738393</v>
      </c>
      <c r="I54" s="2"/>
      <c r="K54" s="2"/>
    </row>
    <row r="55" spans="1:11" x14ac:dyDescent="0.25">
      <c r="A55" s="34" t="s">
        <v>9</v>
      </c>
      <c r="B55" s="36">
        <v>78000000</v>
      </c>
      <c r="C55" s="36">
        <v>179179718</v>
      </c>
      <c r="I55" s="2"/>
      <c r="K55" s="2"/>
    </row>
    <row r="56" spans="1:11" x14ac:dyDescent="0.25">
      <c r="A56" s="34" t="s">
        <v>6</v>
      </c>
      <c r="B56" s="36">
        <v>54000000</v>
      </c>
      <c r="C56" s="36">
        <v>155010032</v>
      </c>
      <c r="I56" s="2"/>
      <c r="K56" s="2"/>
    </row>
    <row r="57" spans="1:11" x14ac:dyDescent="0.25">
      <c r="A57" s="34" t="s">
        <v>31</v>
      </c>
      <c r="B57" s="36">
        <v>57000000</v>
      </c>
      <c r="C57" s="36">
        <v>132563930</v>
      </c>
      <c r="I57" s="2"/>
      <c r="K57" s="2"/>
    </row>
    <row r="58" spans="1:11" x14ac:dyDescent="0.25">
      <c r="A58" s="34" t="s">
        <v>2</v>
      </c>
      <c r="B58" s="36">
        <v>45000000</v>
      </c>
      <c r="C58" s="36">
        <v>131183530</v>
      </c>
      <c r="I58" s="2"/>
      <c r="K58" s="2"/>
    </row>
    <row r="59" spans="1:11" x14ac:dyDescent="0.25">
      <c r="A59" s="34" t="s">
        <v>15</v>
      </c>
      <c r="B59" s="36">
        <v>65000000</v>
      </c>
      <c r="C59" s="36">
        <v>128905366</v>
      </c>
      <c r="I59" s="2"/>
      <c r="K59" s="2"/>
    </row>
    <row r="60" spans="1:11" x14ac:dyDescent="0.25">
      <c r="A60" s="34" t="s">
        <v>16</v>
      </c>
      <c r="B60" s="36">
        <v>43000000</v>
      </c>
      <c r="C60" s="36">
        <v>56681566</v>
      </c>
      <c r="I60" s="2"/>
      <c r="K60" s="2"/>
    </row>
    <row r="61" spans="1:11" x14ac:dyDescent="0.25">
      <c r="A61" s="34" t="s">
        <v>12</v>
      </c>
      <c r="B61" s="36">
        <v>33000000</v>
      </c>
      <c r="C61" s="36">
        <v>54700105</v>
      </c>
      <c r="I61" s="2"/>
      <c r="K61" s="2"/>
    </row>
    <row r="62" spans="1:11" x14ac:dyDescent="0.25">
      <c r="A62" s="34" t="s">
        <v>65</v>
      </c>
      <c r="B62" s="36">
        <v>67000000</v>
      </c>
      <c r="C62" s="36">
        <v>48675066</v>
      </c>
      <c r="I62" s="2"/>
      <c r="K62" s="2"/>
    </row>
    <row r="63" spans="1:11" x14ac:dyDescent="0.25">
      <c r="A63" s="34" t="s">
        <v>0</v>
      </c>
      <c r="B63" s="36">
        <v>37000000</v>
      </c>
      <c r="C63" s="36">
        <v>37962774</v>
      </c>
      <c r="I63" s="2"/>
      <c r="K63" s="2"/>
    </row>
    <row r="64" spans="1:11" x14ac:dyDescent="0.25">
      <c r="A64" s="34" t="s">
        <v>25</v>
      </c>
      <c r="B64" s="36">
        <v>35000000</v>
      </c>
      <c r="C64" s="36">
        <v>10100036</v>
      </c>
      <c r="D64" s="8"/>
      <c r="I64" s="2"/>
      <c r="K64" s="2"/>
    </row>
    <row r="65" spans="1:11" x14ac:dyDescent="0.25">
      <c r="A65" s="98" t="s">
        <v>52</v>
      </c>
      <c r="B65" s="99">
        <v>0</v>
      </c>
      <c r="C65" s="99">
        <v>2852282</v>
      </c>
      <c r="I65" s="2"/>
      <c r="K65" s="2"/>
    </row>
    <row r="66" spans="1:11" x14ac:dyDescent="0.25">
      <c r="A66" s="94" t="s">
        <v>140</v>
      </c>
      <c r="B66" s="91">
        <v>9482000000</v>
      </c>
      <c r="C66" s="91">
        <v>40259480315</v>
      </c>
      <c r="I66" s="2"/>
      <c r="K66" s="2"/>
    </row>
    <row r="67" spans="1:11" x14ac:dyDescent="0.25">
      <c r="I67" s="2"/>
      <c r="K67" s="2"/>
    </row>
  </sheetData>
  <mergeCells count="5">
    <mergeCell ref="F10:G12"/>
    <mergeCell ref="F5:F7"/>
    <mergeCell ref="G5:G7"/>
    <mergeCell ref="F13:F15"/>
    <mergeCell ref="G13:G15"/>
  </mergeCells>
  <conditionalFormatting pivot="1" sqref="C3:C6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{6A9AD3FB-2A65-46C5-877F-834313F0965E}</x14:id>
        </ext>
      </extLst>
    </cfRule>
  </conditionalFormatting>
  <conditionalFormatting pivot="1" sqref="C3:C6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{2CBDCB8F-AF37-4199-8D16-2857FBDE2B77}</x14:id>
        </ext>
      </extLst>
    </cfRule>
  </conditionalFormatting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A9AD3FB-2A65-46C5-877F-834313F096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C3:C65</xm:sqref>
        </x14:conditionalFormatting>
        <x14:conditionalFormatting xmlns:xm="http://schemas.microsoft.com/office/excel/2006/main" pivot="1">
          <x14:cfRule type="dataBar" id="{2CBDCB8F-AF37-4199-8D16-2857FBDE2B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D211-1A61-41D3-BED7-A46CF32901DA}">
  <sheetPr>
    <tabColor rgb="FFFF0000"/>
  </sheetPr>
  <dimension ref="A1:M104"/>
  <sheetViews>
    <sheetView showGridLines="0" workbookViewId="0">
      <selection activeCell="B15" sqref="B15:B17"/>
    </sheetView>
  </sheetViews>
  <sheetFormatPr defaultRowHeight="15" x14ac:dyDescent="0.25"/>
  <cols>
    <col min="1" max="1" width="39.42578125" bestFit="1" customWidth="1"/>
    <col min="2" max="2" width="40.42578125" bestFit="1" customWidth="1"/>
    <col min="3" max="3" width="39.28515625" bestFit="1" customWidth="1"/>
    <col min="4" max="4" width="39.42578125" bestFit="1" customWidth="1"/>
    <col min="5" max="5" width="35.140625" customWidth="1"/>
    <col min="6" max="6" width="31.42578125" customWidth="1"/>
    <col min="7" max="7" width="46.85546875" customWidth="1"/>
    <col min="8" max="9" width="11.140625" bestFit="1" customWidth="1"/>
    <col min="10" max="10" width="12.7109375" bestFit="1" customWidth="1"/>
    <col min="11" max="11" width="10.7109375" bestFit="1" customWidth="1"/>
    <col min="12" max="12" width="39.42578125" bestFit="1" customWidth="1"/>
    <col min="13" max="13" width="33.85546875" bestFit="1" customWidth="1"/>
    <col min="14" max="14" width="12.42578125" bestFit="1" customWidth="1"/>
    <col min="15" max="15" width="6" bestFit="1" customWidth="1"/>
    <col min="16" max="16" width="7.5703125" bestFit="1" customWidth="1"/>
    <col min="17" max="17" width="12.7109375" bestFit="1" customWidth="1"/>
    <col min="18" max="18" width="24.85546875" bestFit="1" customWidth="1"/>
    <col min="19" max="19" width="32.5703125" bestFit="1" customWidth="1"/>
    <col min="20" max="20" width="34" bestFit="1" customWidth="1"/>
    <col min="21" max="21" width="14.5703125" bestFit="1" customWidth="1"/>
    <col min="22" max="22" width="9.5703125" bestFit="1" customWidth="1"/>
    <col min="23" max="23" width="12.7109375" bestFit="1" customWidth="1"/>
    <col min="24" max="24" width="9.5703125" bestFit="1" customWidth="1"/>
    <col min="25" max="25" width="11" bestFit="1" customWidth="1"/>
    <col min="26" max="26" width="14.140625" bestFit="1" customWidth="1"/>
    <col min="27" max="27" width="7.140625" bestFit="1" customWidth="1"/>
    <col min="28" max="28" width="8.140625" bestFit="1" customWidth="1"/>
    <col min="29" max="29" width="13.42578125" bestFit="1" customWidth="1"/>
    <col min="30" max="30" width="35.85546875" bestFit="1" customWidth="1"/>
    <col min="31" max="31" width="11.42578125" bestFit="1" customWidth="1"/>
    <col min="32" max="32" width="30.42578125" bestFit="1" customWidth="1"/>
    <col min="33" max="33" width="22.5703125" bestFit="1" customWidth="1"/>
    <col min="34" max="34" width="28.140625" bestFit="1" customWidth="1"/>
    <col min="35" max="35" width="16.140625" bestFit="1" customWidth="1"/>
    <col min="36" max="36" width="5" bestFit="1" customWidth="1"/>
    <col min="37" max="37" width="9.7109375" bestFit="1" customWidth="1"/>
    <col min="38" max="38" width="9" bestFit="1" customWidth="1"/>
    <col min="39" max="40" width="10.42578125" bestFit="1" customWidth="1"/>
    <col min="41" max="41" width="6.140625" bestFit="1" customWidth="1"/>
    <col min="42" max="42" width="18.7109375" bestFit="1" customWidth="1"/>
    <col min="43" max="43" width="39.42578125" bestFit="1" customWidth="1"/>
    <col min="44" max="44" width="11.42578125" bestFit="1" customWidth="1"/>
    <col min="45" max="46" width="12.85546875" bestFit="1" customWidth="1"/>
    <col min="47" max="47" width="26.42578125" bestFit="1" customWidth="1"/>
    <col min="48" max="48" width="24.5703125" bestFit="1" customWidth="1"/>
    <col min="49" max="49" width="32.140625" bestFit="1" customWidth="1"/>
    <col min="50" max="50" width="25.7109375" bestFit="1" customWidth="1"/>
    <col min="51" max="51" width="23.5703125" bestFit="1" customWidth="1"/>
    <col min="52" max="52" width="25" bestFit="1" customWidth="1"/>
    <col min="53" max="53" width="13.140625" bestFit="1" customWidth="1"/>
    <col min="54" max="54" width="18.42578125" bestFit="1" customWidth="1"/>
    <col min="55" max="55" width="16.85546875" bestFit="1" customWidth="1"/>
    <col min="56" max="56" width="12.5703125" bestFit="1" customWidth="1"/>
    <col min="57" max="57" width="14.28515625" bestFit="1" customWidth="1"/>
    <col min="58" max="58" width="5" bestFit="1" customWidth="1"/>
    <col min="59" max="59" width="14.28515625" bestFit="1" customWidth="1"/>
    <col min="60" max="60" width="20" bestFit="1" customWidth="1"/>
    <col min="61" max="61" width="5" bestFit="1" customWidth="1"/>
    <col min="62" max="62" width="7.42578125" bestFit="1" customWidth="1"/>
    <col min="63" max="63" width="27.5703125" bestFit="1" customWidth="1"/>
    <col min="64" max="64" width="3.140625" bestFit="1" customWidth="1"/>
    <col min="65" max="65" width="7" bestFit="1" customWidth="1"/>
    <col min="66" max="66" width="24.5703125" bestFit="1" customWidth="1"/>
    <col min="67" max="67" width="18.42578125" bestFit="1" customWidth="1"/>
    <col min="68" max="68" width="25.28515625" bestFit="1" customWidth="1"/>
    <col min="69" max="69" width="16.85546875" bestFit="1" customWidth="1"/>
    <col min="70" max="70" width="20.85546875" bestFit="1" customWidth="1"/>
    <col min="71" max="71" width="7" bestFit="1" customWidth="1"/>
    <col min="72" max="72" width="10.7109375" bestFit="1" customWidth="1"/>
    <col min="73" max="73" width="11" bestFit="1" customWidth="1"/>
    <col min="74" max="74" width="20.5703125" bestFit="1" customWidth="1"/>
    <col min="75" max="75" width="23.7109375" bestFit="1" customWidth="1"/>
    <col min="76" max="76" width="41.28515625" bestFit="1" customWidth="1"/>
    <col min="77" max="77" width="44.42578125" bestFit="1" customWidth="1"/>
    <col min="78" max="78" width="13.28515625" bestFit="1" customWidth="1"/>
    <col min="79" max="79" width="16.42578125" bestFit="1" customWidth="1"/>
    <col min="80" max="80" width="14.7109375" bestFit="1" customWidth="1"/>
    <col min="81" max="81" width="18" bestFit="1" customWidth="1"/>
    <col min="82" max="82" width="14.7109375" bestFit="1" customWidth="1"/>
    <col min="83" max="83" width="18" bestFit="1" customWidth="1"/>
    <col min="84" max="84" width="28.28515625" bestFit="1" customWidth="1"/>
    <col min="85" max="85" width="31.42578125" bestFit="1" customWidth="1"/>
    <col min="86" max="86" width="26.42578125" bestFit="1" customWidth="1"/>
    <col min="87" max="87" width="29.7109375" bestFit="1" customWidth="1"/>
    <col min="88" max="88" width="34" bestFit="1" customWidth="1"/>
    <col min="89" max="89" width="37.140625" bestFit="1" customWidth="1"/>
    <col min="90" max="90" width="27.5703125" bestFit="1" customWidth="1"/>
    <col min="91" max="91" width="30.7109375" bestFit="1" customWidth="1"/>
    <col min="92" max="92" width="25.42578125" bestFit="1" customWidth="1"/>
    <col min="93" max="93" width="28.5703125" bestFit="1" customWidth="1"/>
    <col min="94" max="94" width="26.85546875" bestFit="1" customWidth="1"/>
    <col min="95" max="95" width="30.140625" bestFit="1" customWidth="1"/>
    <col min="96" max="96" width="15" bestFit="1" customWidth="1"/>
    <col min="97" max="97" width="18.140625" bestFit="1" customWidth="1"/>
    <col min="98" max="98" width="20.28515625" bestFit="1" customWidth="1"/>
    <col min="99" max="99" width="23.42578125" bestFit="1" customWidth="1"/>
    <col min="100" max="100" width="18.7109375" bestFit="1" customWidth="1"/>
    <col min="101" max="101" width="22" bestFit="1" customWidth="1"/>
    <col min="102" max="102" width="14.42578125" bestFit="1" customWidth="1"/>
    <col min="103" max="103" width="17.7109375" bestFit="1" customWidth="1"/>
    <col min="104" max="104" width="16.140625" bestFit="1" customWidth="1"/>
    <col min="105" max="105" width="19.28515625" bestFit="1" customWidth="1"/>
    <col min="106" max="106" width="10" bestFit="1" customWidth="1"/>
    <col min="107" max="107" width="9.85546875" bestFit="1" customWidth="1"/>
    <col min="108" max="108" width="16.140625" bestFit="1" customWidth="1"/>
    <col min="109" max="109" width="19.28515625" bestFit="1" customWidth="1"/>
    <col min="110" max="110" width="21.85546875" bestFit="1" customWidth="1"/>
    <col min="111" max="111" width="25" bestFit="1" customWidth="1"/>
    <col min="112" max="112" width="11" bestFit="1" customWidth="1"/>
    <col min="113" max="113" width="9.85546875" bestFit="1" customWidth="1"/>
    <col min="114" max="114" width="10" bestFit="1" customWidth="1"/>
    <col min="115" max="115" width="12.28515625" bestFit="1" customWidth="1"/>
    <col min="116" max="116" width="29.42578125" bestFit="1" customWidth="1"/>
    <col min="117" max="117" width="32.5703125" bestFit="1" customWidth="1"/>
    <col min="118" max="118" width="10" bestFit="1" customWidth="1"/>
    <col min="119" max="119" width="8" bestFit="1" customWidth="1"/>
    <col min="120" max="120" width="10" bestFit="1" customWidth="1"/>
    <col min="121" max="121" width="11.85546875" bestFit="1" customWidth="1"/>
    <col min="122" max="122" width="26.42578125" bestFit="1" customWidth="1"/>
    <col min="123" max="123" width="29.7109375" bestFit="1" customWidth="1"/>
    <col min="124" max="124" width="20.28515625" bestFit="1" customWidth="1"/>
    <col min="125" max="125" width="23.42578125" bestFit="1" customWidth="1"/>
    <col min="126" max="126" width="27.140625" bestFit="1" customWidth="1"/>
    <col min="127" max="127" width="30.42578125" bestFit="1" customWidth="1"/>
    <col min="128" max="128" width="18.7109375" bestFit="1" customWidth="1"/>
    <col min="129" max="129" width="22" bestFit="1" customWidth="1"/>
    <col min="130" max="130" width="22.7109375" bestFit="1" customWidth="1"/>
    <col min="131" max="131" width="26" bestFit="1" customWidth="1"/>
    <col min="132" max="132" width="8.85546875" bestFit="1" customWidth="1"/>
    <col min="133" max="133" width="11.85546875" bestFit="1" customWidth="1"/>
    <col min="134" max="134" width="10.7109375" bestFit="1" customWidth="1"/>
  </cols>
  <sheetData>
    <row r="1" spans="1:8" x14ac:dyDescent="0.25">
      <c r="A1" s="51" t="s">
        <v>187</v>
      </c>
      <c r="B1" s="52"/>
      <c r="C1" s="11"/>
      <c r="D1" s="11"/>
      <c r="E1" s="11"/>
      <c r="F1" s="11"/>
      <c r="G1" s="11"/>
      <c r="H1" s="11"/>
    </row>
    <row r="2" spans="1:8" ht="50.1" customHeight="1" x14ac:dyDescent="0.25">
      <c r="A2" s="122" t="s">
        <v>177</v>
      </c>
      <c r="B2" s="122" t="s">
        <v>170</v>
      </c>
      <c r="C2" s="122" t="s">
        <v>188</v>
      </c>
      <c r="D2" s="122" t="s">
        <v>189</v>
      </c>
      <c r="E2" s="122" t="s">
        <v>141</v>
      </c>
      <c r="F2" s="122" t="s">
        <v>142</v>
      </c>
      <c r="G2" s="19"/>
      <c r="H2" s="19"/>
    </row>
    <row r="3" spans="1:8" x14ac:dyDescent="0.25">
      <c r="A3" s="63" t="s">
        <v>5</v>
      </c>
      <c r="B3" s="47">
        <v>7070358233</v>
      </c>
      <c r="C3" s="47">
        <v>2139000000</v>
      </c>
      <c r="D3" s="86">
        <f>B3-C3</f>
        <v>4931358233</v>
      </c>
      <c r="E3" s="55" t="s">
        <v>33</v>
      </c>
      <c r="F3" s="55">
        <v>20</v>
      </c>
      <c r="G3" s="8"/>
      <c r="H3" s="8"/>
    </row>
    <row r="4" spans="1:8" x14ac:dyDescent="0.25">
      <c r="A4" s="34" t="s">
        <v>66</v>
      </c>
      <c r="B4" s="38">
        <v>48675066</v>
      </c>
      <c r="C4" s="38">
        <v>67000000</v>
      </c>
      <c r="D4" s="54">
        <f t="shared" ref="D4:D12" si="0">B4-C4</f>
        <v>-18324934</v>
      </c>
      <c r="E4" s="49" t="s">
        <v>8</v>
      </c>
      <c r="F4" s="39">
        <v>13</v>
      </c>
      <c r="G4" s="8"/>
    </row>
    <row r="5" spans="1:8" x14ac:dyDescent="0.25">
      <c r="A5" s="34" t="s">
        <v>53</v>
      </c>
      <c r="B5" s="38">
        <v>2852282</v>
      </c>
      <c r="C5" s="38">
        <v>0</v>
      </c>
      <c r="D5" s="53">
        <f t="shared" si="0"/>
        <v>2852282</v>
      </c>
      <c r="E5" s="49" t="s">
        <v>5</v>
      </c>
      <c r="F5" s="39">
        <v>16</v>
      </c>
      <c r="G5" s="8"/>
    </row>
    <row r="6" spans="1:8" x14ac:dyDescent="0.25">
      <c r="A6" s="34" t="s">
        <v>13</v>
      </c>
      <c r="B6" s="38">
        <v>64800141</v>
      </c>
      <c r="C6" s="38">
        <v>68000000</v>
      </c>
      <c r="D6" s="54">
        <f t="shared" si="0"/>
        <v>-3199859</v>
      </c>
      <c r="E6" s="49" t="s">
        <v>23</v>
      </c>
      <c r="F6" s="39">
        <v>4</v>
      </c>
      <c r="G6" s="8"/>
    </row>
    <row r="7" spans="1:8" x14ac:dyDescent="0.25">
      <c r="A7" s="34" t="s">
        <v>3</v>
      </c>
      <c r="B7" s="38">
        <v>415098928</v>
      </c>
      <c r="C7" s="38">
        <v>164000000</v>
      </c>
      <c r="D7" s="53">
        <f t="shared" si="0"/>
        <v>251098928</v>
      </c>
      <c r="E7" s="49" t="s">
        <v>1</v>
      </c>
      <c r="F7" s="39">
        <v>3</v>
      </c>
      <c r="G7" s="8"/>
    </row>
    <row r="8" spans="1:8" x14ac:dyDescent="0.25">
      <c r="A8" s="34" t="s">
        <v>23</v>
      </c>
      <c r="B8" s="38">
        <v>2029003945</v>
      </c>
      <c r="C8" s="38">
        <v>630000000</v>
      </c>
      <c r="D8" s="53">
        <f t="shared" si="0"/>
        <v>1399003945</v>
      </c>
      <c r="E8" s="49" t="s">
        <v>3</v>
      </c>
      <c r="F8" s="39">
        <v>3</v>
      </c>
      <c r="G8" s="8"/>
    </row>
    <row r="9" spans="1:8" x14ac:dyDescent="0.25">
      <c r="A9" s="34" t="s">
        <v>8</v>
      </c>
      <c r="B9" s="38">
        <v>9926890869</v>
      </c>
      <c r="C9" s="38">
        <v>2084000000</v>
      </c>
      <c r="D9" s="53">
        <f t="shared" si="0"/>
        <v>7842890869</v>
      </c>
      <c r="E9" s="49" t="s">
        <v>13</v>
      </c>
      <c r="F9" s="39">
        <v>2</v>
      </c>
      <c r="G9" s="8"/>
    </row>
    <row r="10" spans="1:8" x14ac:dyDescent="0.25">
      <c r="A10" s="34" t="s">
        <v>1</v>
      </c>
      <c r="B10" s="38">
        <v>546750805</v>
      </c>
      <c r="C10" s="38">
        <v>324000000</v>
      </c>
      <c r="D10" s="53">
        <f t="shared" si="0"/>
        <v>222750805</v>
      </c>
      <c r="E10" s="49" t="s">
        <v>66</v>
      </c>
      <c r="F10" s="39">
        <v>1</v>
      </c>
      <c r="G10" s="8"/>
    </row>
    <row r="11" spans="1:8" x14ac:dyDescent="0.25">
      <c r="A11" s="95" t="s">
        <v>33</v>
      </c>
      <c r="B11" s="96">
        <v>20155050046</v>
      </c>
      <c r="C11" s="96">
        <v>4006000000</v>
      </c>
      <c r="D11" s="97">
        <f t="shared" si="0"/>
        <v>16149050046</v>
      </c>
      <c r="E11" s="49" t="s">
        <v>53</v>
      </c>
      <c r="F11" s="39">
        <v>1</v>
      </c>
      <c r="G11" s="8"/>
    </row>
    <row r="12" spans="1:8" x14ac:dyDescent="0.25">
      <c r="A12" s="123" t="s">
        <v>140</v>
      </c>
      <c r="B12" s="124">
        <v>40259480315</v>
      </c>
      <c r="C12" s="124">
        <v>9482000000</v>
      </c>
      <c r="D12" s="124">
        <f t="shared" si="0"/>
        <v>30777480315</v>
      </c>
    </row>
    <row r="13" spans="1:8" ht="15" customHeight="1" x14ac:dyDescent="0.25">
      <c r="G13" s="7"/>
      <c r="H13" s="7"/>
    </row>
    <row r="14" spans="1:8" ht="50.1" customHeight="1" x14ac:dyDescent="0.25">
      <c r="A14" s="125" t="s">
        <v>190</v>
      </c>
      <c r="B14" s="126" t="s">
        <v>191</v>
      </c>
      <c r="D14" s="56" t="s">
        <v>186</v>
      </c>
      <c r="E14" s="57"/>
      <c r="H14" s="7"/>
    </row>
    <row r="15" spans="1:8" x14ac:dyDescent="0.25">
      <c r="A15" s="173">
        <f>AVERAGE(B3:B11)</f>
        <v>4473275590.5555553</v>
      </c>
      <c r="B15" s="176">
        <f>AVERAGE(D3:D11)</f>
        <v>3419720035</v>
      </c>
      <c r="D15" s="129" t="s">
        <v>194</v>
      </c>
      <c r="E15" s="129" t="s">
        <v>193</v>
      </c>
    </row>
    <row r="16" spans="1:8" x14ac:dyDescent="0.25">
      <c r="A16" s="174"/>
      <c r="B16" s="177"/>
    </row>
    <row r="17" spans="1:7" ht="15" customHeight="1" x14ac:dyDescent="0.25">
      <c r="A17" s="175"/>
      <c r="B17" s="177"/>
      <c r="D17" s="122" t="s">
        <v>197</v>
      </c>
      <c r="E17" s="122" t="s">
        <v>195</v>
      </c>
      <c r="F17" s="122" t="s">
        <v>196</v>
      </c>
      <c r="G17" s="122" t="s">
        <v>198</v>
      </c>
    </row>
    <row r="18" spans="1:7" ht="15" customHeight="1" x14ac:dyDescent="0.25">
      <c r="D18" s="87" t="s">
        <v>67</v>
      </c>
      <c r="E18" s="88">
        <v>44386</v>
      </c>
      <c r="F18" s="89">
        <v>379631351</v>
      </c>
      <c r="G18" s="89">
        <v>80366312</v>
      </c>
    </row>
    <row r="19" spans="1:7" x14ac:dyDescent="0.25">
      <c r="D19" s="22" t="s">
        <v>70</v>
      </c>
      <c r="E19" s="24">
        <v>44505</v>
      </c>
      <c r="F19" s="25">
        <v>402064899</v>
      </c>
      <c r="G19" s="25">
        <v>85021497</v>
      </c>
    </row>
    <row r="20" spans="1:7" x14ac:dyDescent="0.25">
      <c r="A20" s="50" t="s">
        <v>185</v>
      </c>
      <c r="B20" s="50"/>
      <c r="D20" s="22" t="s">
        <v>68</v>
      </c>
      <c r="E20" s="24">
        <v>44442</v>
      </c>
      <c r="F20" s="25">
        <v>432243292</v>
      </c>
      <c r="G20" s="25">
        <v>75388688</v>
      </c>
    </row>
    <row r="21" spans="1:7" ht="50.1" customHeight="1" x14ac:dyDescent="0.25">
      <c r="A21" s="127" t="s">
        <v>175</v>
      </c>
      <c r="B21" s="128" t="s">
        <v>192</v>
      </c>
      <c r="D21" s="58" t="s">
        <v>71</v>
      </c>
      <c r="E21" s="59">
        <v>44547</v>
      </c>
      <c r="F21" s="60">
        <v>1852418859</v>
      </c>
      <c r="G21" s="60">
        <v>260138569</v>
      </c>
    </row>
    <row r="22" spans="1:7" x14ac:dyDescent="0.25">
      <c r="A22" s="20" t="s">
        <v>62</v>
      </c>
      <c r="B22" s="21">
        <v>357115007</v>
      </c>
      <c r="D22" s="22" t="s">
        <v>65</v>
      </c>
      <c r="E22" s="24">
        <v>44071</v>
      </c>
      <c r="F22" s="25">
        <v>48675066</v>
      </c>
      <c r="G22" s="25">
        <v>7037017</v>
      </c>
    </row>
    <row r="23" spans="1:7" x14ac:dyDescent="0.25">
      <c r="A23" s="22" t="s">
        <v>71</v>
      </c>
      <c r="B23" s="23">
        <v>260138569</v>
      </c>
      <c r="D23" s="93" t="s">
        <v>69</v>
      </c>
      <c r="E23" s="92">
        <v>44470</v>
      </c>
      <c r="F23" s="90">
        <v>502050366</v>
      </c>
      <c r="G23" s="90">
        <v>90033210</v>
      </c>
    </row>
    <row r="24" spans="1:7" x14ac:dyDescent="0.25">
      <c r="A24" s="22" t="s">
        <v>56</v>
      </c>
      <c r="B24" s="23">
        <v>257698183</v>
      </c>
      <c r="D24" s="123" t="s">
        <v>140</v>
      </c>
      <c r="E24" s="130">
        <v>266421</v>
      </c>
      <c r="F24" s="131">
        <v>3617083833</v>
      </c>
      <c r="G24" s="131">
        <v>597985293</v>
      </c>
    </row>
    <row r="25" spans="1:7" x14ac:dyDescent="0.25">
      <c r="A25" s="22" t="s">
        <v>32</v>
      </c>
      <c r="B25" s="23">
        <v>207438708</v>
      </c>
    </row>
    <row r="26" spans="1:7" x14ac:dyDescent="0.25">
      <c r="A26" s="22" t="s">
        <v>55</v>
      </c>
      <c r="B26" s="23">
        <v>202003951</v>
      </c>
      <c r="D26" s="164" t="s">
        <v>216</v>
      </c>
      <c r="E26" s="165"/>
      <c r="F26" s="165"/>
      <c r="G26" s="166"/>
    </row>
    <row r="27" spans="1:7" x14ac:dyDescent="0.25">
      <c r="A27" s="22" t="s">
        <v>43</v>
      </c>
      <c r="B27" s="23">
        <v>191271109</v>
      </c>
      <c r="D27" s="167"/>
      <c r="E27" s="168"/>
      <c r="F27" s="168"/>
      <c r="G27" s="169"/>
    </row>
    <row r="28" spans="1:7" x14ac:dyDescent="0.25">
      <c r="A28" s="22" t="s">
        <v>46</v>
      </c>
      <c r="B28" s="23">
        <v>179139142</v>
      </c>
      <c r="D28" s="167"/>
      <c r="E28" s="168"/>
      <c r="F28" s="168"/>
      <c r="G28" s="169"/>
    </row>
    <row r="29" spans="1:7" x14ac:dyDescent="0.25">
      <c r="A29" s="22" t="s">
        <v>35</v>
      </c>
      <c r="B29" s="23">
        <v>174144585</v>
      </c>
      <c r="D29" s="170"/>
      <c r="E29" s="171"/>
      <c r="F29" s="171"/>
      <c r="G29" s="172"/>
    </row>
    <row r="30" spans="1:7" ht="15" customHeight="1" x14ac:dyDescent="0.25">
      <c r="A30" s="22" t="s">
        <v>61</v>
      </c>
      <c r="B30" s="23">
        <v>153433423</v>
      </c>
    </row>
    <row r="31" spans="1:7" ht="15" customHeight="1" x14ac:dyDescent="0.25">
      <c r="A31" s="22" t="s">
        <v>20</v>
      </c>
      <c r="B31" s="23">
        <v>151116516</v>
      </c>
    </row>
    <row r="32" spans="1:7" ht="15" customHeight="1" x14ac:dyDescent="0.25">
      <c r="A32" s="22" t="s">
        <v>50</v>
      </c>
      <c r="B32" s="23">
        <v>146510104</v>
      </c>
    </row>
    <row r="33" spans="1:13" ht="15" customHeight="1" x14ac:dyDescent="0.25">
      <c r="A33" s="22" t="s">
        <v>45</v>
      </c>
      <c r="B33" s="23">
        <v>132434600</v>
      </c>
      <c r="L33" s="8"/>
      <c r="M33" s="8"/>
    </row>
    <row r="34" spans="1:13" ht="15" customHeight="1" x14ac:dyDescent="0.25">
      <c r="A34" s="22" t="s">
        <v>27</v>
      </c>
      <c r="B34" s="23">
        <v>128122480</v>
      </c>
      <c r="I34" s="9"/>
      <c r="J34" s="8"/>
      <c r="K34" s="8"/>
    </row>
    <row r="35" spans="1:13" ht="15" customHeight="1" x14ac:dyDescent="0.25">
      <c r="A35" s="22" t="s">
        <v>57</v>
      </c>
      <c r="B35" s="23">
        <v>125507153</v>
      </c>
      <c r="J35" s="2"/>
    </row>
    <row r="36" spans="1:13" ht="15" customHeight="1" x14ac:dyDescent="0.25">
      <c r="A36" s="22" t="s">
        <v>54</v>
      </c>
      <c r="B36" s="23">
        <v>122744989</v>
      </c>
      <c r="J36" s="2"/>
    </row>
    <row r="37" spans="1:13" ht="15" customHeight="1" x14ac:dyDescent="0.25">
      <c r="A37" s="22" t="s">
        <v>51</v>
      </c>
      <c r="B37" s="23">
        <v>117027503</v>
      </c>
      <c r="J37" s="2"/>
    </row>
    <row r="38" spans="1:13" x14ac:dyDescent="0.25">
      <c r="A38" s="22" t="s">
        <v>7</v>
      </c>
      <c r="B38" s="23">
        <v>114844116</v>
      </c>
      <c r="J38" s="2"/>
    </row>
    <row r="39" spans="1:13" x14ac:dyDescent="0.25">
      <c r="A39" s="22" t="s">
        <v>18</v>
      </c>
      <c r="B39" s="23">
        <v>102750665</v>
      </c>
      <c r="F39" s="2"/>
      <c r="J39" s="2"/>
    </row>
    <row r="40" spans="1:13" x14ac:dyDescent="0.25">
      <c r="A40" s="22" t="s">
        <v>22</v>
      </c>
      <c r="B40" s="23">
        <v>98618668</v>
      </c>
      <c r="F40" s="2"/>
      <c r="J40" s="2"/>
    </row>
    <row r="41" spans="1:13" x14ac:dyDescent="0.25">
      <c r="A41" s="22" t="s">
        <v>178</v>
      </c>
      <c r="B41" s="23">
        <v>95023721</v>
      </c>
      <c r="F41" s="2"/>
      <c r="J41" s="2"/>
    </row>
    <row r="42" spans="1:13" x14ac:dyDescent="0.25">
      <c r="A42" s="22" t="s">
        <v>41</v>
      </c>
      <c r="B42" s="23">
        <v>94320883</v>
      </c>
      <c r="F42" s="2"/>
      <c r="J42" s="2"/>
    </row>
    <row r="43" spans="1:13" x14ac:dyDescent="0.25">
      <c r="A43" s="22" t="s">
        <v>64</v>
      </c>
      <c r="B43" s="23">
        <v>92579212</v>
      </c>
      <c r="F43" s="2"/>
      <c r="J43" s="2"/>
    </row>
    <row r="44" spans="1:13" x14ac:dyDescent="0.25">
      <c r="A44" s="22" t="s">
        <v>39</v>
      </c>
      <c r="B44" s="23">
        <v>91608337</v>
      </c>
      <c r="F44" s="2"/>
      <c r="J44" s="2"/>
    </row>
    <row r="45" spans="1:13" x14ac:dyDescent="0.25">
      <c r="A45" s="22" t="s">
        <v>40</v>
      </c>
      <c r="B45" s="23">
        <v>90823660</v>
      </c>
      <c r="F45" s="2"/>
      <c r="J45" s="2"/>
    </row>
    <row r="46" spans="1:13" x14ac:dyDescent="0.25">
      <c r="A46" s="22" t="s">
        <v>69</v>
      </c>
      <c r="B46" s="23">
        <v>90033210</v>
      </c>
      <c r="F46" s="2"/>
      <c r="J46" s="2"/>
    </row>
    <row r="47" spans="1:13" x14ac:dyDescent="0.25">
      <c r="A47" s="22" t="s">
        <v>49</v>
      </c>
      <c r="B47" s="23">
        <v>88411916</v>
      </c>
      <c r="F47" s="2"/>
      <c r="J47" s="2"/>
    </row>
    <row r="48" spans="1:13" x14ac:dyDescent="0.25">
      <c r="A48" s="22" t="s">
        <v>14</v>
      </c>
      <c r="B48" s="23">
        <v>88156227</v>
      </c>
      <c r="F48" s="2"/>
      <c r="J48" s="2"/>
    </row>
    <row r="49" spans="1:10" x14ac:dyDescent="0.25">
      <c r="A49" s="22" t="s">
        <v>37</v>
      </c>
      <c r="B49" s="23">
        <v>85737841</v>
      </c>
      <c r="F49" s="2"/>
      <c r="J49" s="2"/>
    </row>
    <row r="50" spans="1:10" x14ac:dyDescent="0.25">
      <c r="A50" s="22" t="s">
        <v>10</v>
      </c>
      <c r="B50" s="23">
        <v>85558731</v>
      </c>
      <c r="F50" s="2"/>
      <c r="J50" s="2"/>
    </row>
    <row r="51" spans="1:10" x14ac:dyDescent="0.25">
      <c r="A51" s="22" t="s">
        <v>48</v>
      </c>
      <c r="B51" s="23">
        <v>85058311</v>
      </c>
      <c r="F51" s="2"/>
      <c r="J51" s="2"/>
    </row>
    <row r="52" spans="1:10" x14ac:dyDescent="0.25">
      <c r="A52" s="22" t="s">
        <v>26</v>
      </c>
      <c r="B52" s="23">
        <v>85058003</v>
      </c>
      <c r="F52" s="2"/>
      <c r="J52" s="2"/>
    </row>
    <row r="53" spans="1:10" x14ac:dyDescent="0.25">
      <c r="A53" s="22" t="s">
        <v>70</v>
      </c>
      <c r="B53" s="23">
        <v>85021497</v>
      </c>
      <c r="F53" s="2"/>
      <c r="J53" s="2"/>
    </row>
    <row r="54" spans="1:10" x14ac:dyDescent="0.25">
      <c r="A54" s="22" t="s">
        <v>17</v>
      </c>
      <c r="B54" s="23">
        <v>81747241</v>
      </c>
      <c r="F54" s="2"/>
      <c r="J54" s="2"/>
    </row>
    <row r="55" spans="1:10" x14ac:dyDescent="0.25">
      <c r="A55" s="22" t="s">
        <v>67</v>
      </c>
      <c r="B55" s="23">
        <v>80366312</v>
      </c>
      <c r="F55" s="2"/>
      <c r="J55" s="2"/>
    </row>
    <row r="56" spans="1:10" x14ac:dyDescent="0.25">
      <c r="A56" s="22" t="s">
        <v>59</v>
      </c>
      <c r="B56" s="23">
        <v>80255756</v>
      </c>
      <c r="F56" s="2"/>
      <c r="J56" s="2"/>
    </row>
    <row r="57" spans="1:10" x14ac:dyDescent="0.25">
      <c r="A57" s="22" t="s">
        <v>58</v>
      </c>
      <c r="B57" s="23">
        <v>75812205</v>
      </c>
      <c r="F57" s="2"/>
      <c r="J57" s="2"/>
    </row>
    <row r="58" spans="1:10" x14ac:dyDescent="0.25">
      <c r="A58" s="22" t="s">
        <v>68</v>
      </c>
      <c r="B58" s="23">
        <v>75388688</v>
      </c>
      <c r="F58" s="2"/>
      <c r="J58" s="2"/>
    </row>
    <row r="59" spans="1:10" x14ac:dyDescent="0.25">
      <c r="A59" s="22" t="s">
        <v>47</v>
      </c>
      <c r="B59" s="23">
        <v>65769562</v>
      </c>
      <c r="F59" s="2"/>
      <c r="J59" s="2"/>
    </row>
    <row r="60" spans="1:10" x14ac:dyDescent="0.25">
      <c r="A60" s="22" t="s">
        <v>28</v>
      </c>
      <c r="B60" s="23">
        <v>65723338</v>
      </c>
      <c r="F60" s="2"/>
      <c r="J60" s="2"/>
    </row>
    <row r="61" spans="1:10" x14ac:dyDescent="0.25">
      <c r="A61" s="22" t="s">
        <v>30</v>
      </c>
      <c r="B61" s="23">
        <v>65058524</v>
      </c>
      <c r="F61" s="2"/>
      <c r="J61" s="2"/>
    </row>
    <row r="62" spans="1:10" x14ac:dyDescent="0.25">
      <c r="A62" s="22" t="s">
        <v>11</v>
      </c>
      <c r="B62" s="23">
        <v>62128420</v>
      </c>
      <c r="F62" s="2"/>
      <c r="J62" s="2"/>
    </row>
    <row r="63" spans="1:10" x14ac:dyDescent="0.25">
      <c r="A63" s="22" t="s">
        <v>34</v>
      </c>
      <c r="B63" s="23">
        <v>62004688</v>
      </c>
      <c r="F63" s="2"/>
      <c r="J63" s="2"/>
    </row>
    <row r="64" spans="1:10" x14ac:dyDescent="0.25">
      <c r="A64" s="22" t="s">
        <v>21</v>
      </c>
      <c r="B64" s="23">
        <v>58051684</v>
      </c>
      <c r="F64" s="2"/>
      <c r="J64" s="2"/>
    </row>
    <row r="65" spans="1:10" x14ac:dyDescent="0.25">
      <c r="A65" s="22" t="s">
        <v>44</v>
      </c>
      <c r="B65" s="23">
        <v>57225526</v>
      </c>
      <c r="F65" s="2"/>
      <c r="J65" s="2"/>
    </row>
    <row r="66" spans="1:10" x14ac:dyDescent="0.25">
      <c r="A66" s="22" t="s">
        <v>42</v>
      </c>
      <c r="B66" s="23">
        <v>56215889</v>
      </c>
      <c r="F66" s="2"/>
      <c r="J66" s="2"/>
    </row>
    <row r="67" spans="1:10" x14ac:dyDescent="0.25">
      <c r="A67" s="22" t="s">
        <v>24</v>
      </c>
      <c r="B67" s="23">
        <v>55414050</v>
      </c>
      <c r="F67" s="2"/>
      <c r="J67" s="2"/>
    </row>
    <row r="68" spans="1:10" x14ac:dyDescent="0.25">
      <c r="A68" s="22" t="s">
        <v>29</v>
      </c>
      <c r="B68" s="23">
        <v>55101604</v>
      </c>
      <c r="F68" s="2"/>
      <c r="J68" s="2"/>
    </row>
    <row r="69" spans="1:10" x14ac:dyDescent="0.25">
      <c r="A69" s="22" t="s">
        <v>4</v>
      </c>
      <c r="B69" s="23">
        <v>54471475</v>
      </c>
      <c r="F69" s="2"/>
      <c r="J69" s="2"/>
    </row>
    <row r="70" spans="1:10" x14ac:dyDescent="0.25">
      <c r="A70" s="22" t="s">
        <v>36</v>
      </c>
      <c r="B70" s="23">
        <v>53113752</v>
      </c>
      <c r="F70" s="2"/>
      <c r="J70" s="2"/>
    </row>
    <row r="71" spans="1:10" x14ac:dyDescent="0.25">
      <c r="A71" s="22" t="s">
        <v>19</v>
      </c>
      <c r="B71" s="23">
        <v>45388836</v>
      </c>
      <c r="F71" s="2"/>
      <c r="J71" s="2"/>
    </row>
    <row r="72" spans="1:10" x14ac:dyDescent="0.25">
      <c r="A72" s="22" t="s">
        <v>9</v>
      </c>
      <c r="B72" s="23">
        <v>40310419</v>
      </c>
      <c r="F72" s="2"/>
      <c r="J72" s="2"/>
    </row>
    <row r="73" spans="1:10" x14ac:dyDescent="0.25">
      <c r="A73" s="22" t="s">
        <v>60</v>
      </c>
      <c r="B73" s="23">
        <v>35363376</v>
      </c>
      <c r="F73" s="2"/>
      <c r="J73" s="2"/>
    </row>
    <row r="74" spans="1:10" x14ac:dyDescent="0.25">
      <c r="A74" s="22" t="s">
        <v>63</v>
      </c>
      <c r="B74" s="23">
        <v>32828348</v>
      </c>
      <c r="F74" s="2"/>
      <c r="J74" s="2"/>
    </row>
    <row r="75" spans="1:10" x14ac:dyDescent="0.25">
      <c r="A75" s="22" t="s">
        <v>6</v>
      </c>
      <c r="B75" s="23">
        <v>32528016</v>
      </c>
      <c r="F75" s="2"/>
      <c r="J75" s="2"/>
    </row>
    <row r="76" spans="1:10" x14ac:dyDescent="0.25">
      <c r="A76" s="22" t="s">
        <v>31</v>
      </c>
      <c r="B76" s="23">
        <v>22115334</v>
      </c>
      <c r="F76" s="2"/>
      <c r="J76" s="2"/>
    </row>
    <row r="77" spans="1:10" ht="15" customHeight="1" x14ac:dyDescent="0.25">
      <c r="A77" s="22" t="s">
        <v>2</v>
      </c>
      <c r="B77" s="23">
        <v>17073856</v>
      </c>
      <c r="F77" s="2"/>
      <c r="H77" s="15" t="s">
        <v>143</v>
      </c>
      <c r="I77" s="16" t="s">
        <v>169</v>
      </c>
      <c r="J77" s="15" t="s">
        <v>170</v>
      </c>
    </row>
    <row r="78" spans="1:10" x14ac:dyDescent="0.25">
      <c r="A78" s="22" t="s">
        <v>15</v>
      </c>
      <c r="B78" s="23">
        <v>16061271</v>
      </c>
      <c r="F78" s="2"/>
      <c r="H78" s="5">
        <v>44071</v>
      </c>
      <c r="I78" s="1">
        <v>7037017</v>
      </c>
      <c r="J78" s="1">
        <v>48675066</v>
      </c>
    </row>
    <row r="79" spans="1:10" x14ac:dyDescent="0.25">
      <c r="A79" s="22" t="s">
        <v>12</v>
      </c>
      <c r="B79" s="23">
        <v>13834527</v>
      </c>
      <c r="F79" s="2"/>
      <c r="H79" s="3" t="s">
        <v>65</v>
      </c>
      <c r="I79" s="1">
        <v>7037017</v>
      </c>
      <c r="J79" s="1">
        <v>48675066</v>
      </c>
    </row>
    <row r="80" spans="1:10" x14ac:dyDescent="0.25">
      <c r="A80" s="22" t="s">
        <v>16</v>
      </c>
      <c r="B80" s="23">
        <v>12804793</v>
      </c>
      <c r="F80" s="2"/>
      <c r="H80" s="5">
        <v>44386</v>
      </c>
      <c r="I80" s="1">
        <v>80366312</v>
      </c>
      <c r="J80" s="1">
        <v>379631351</v>
      </c>
    </row>
    <row r="81" spans="1:10" x14ac:dyDescent="0.25">
      <c r="A81" s="22" t="s">
        <v>65</v>
      </c>
      <c r="B81" s="23">
        <v>7037017</v>
      </c>
      <c r="F81" s="2"/>
      <c r="H81" s="3" t="s">
        <v>67</v>
      </c>
      <c r="I81" s="1">
        <v>80366312</v>
      </c>
      <c r="J81" s="1">
        <v>379631351</v>
      </c>
    </row>
    <row r="82" spans="1:10" x14ac:dyDescent="0.25">
      <c r="A82" s="22" t="s">
        <v>0</v>
      </c>
      <c r="B82" s="23">
        <v>5070136</v>
      </c>
      <c r="F82" s="2"/>
      <c r="H82" s="5">
        <v>44442</v>
      </c>
      <c r="I82" s="1">
        <v>75388688</v>
      </c>
      <c r="J82" s="1">
        <v>432243292</v>
      </c>
    </row>
    <row r="83" spans="1:10" x14ac:dyDescent="0.25">
      <c r="A83" s="22" t="s">
        <v>25</v>
      </c>
      <c r="B83" s="23">
        <v>4271451</v>
      </c>
      <c r="F83" s="2"/>
      <c r="H83" s="3" t="s">
        <v>68</v>
      </c>
      <c r="I83" s="1">
        <v>75388688</v>
      </c>
      <c r="J83" s="1">
        <v>432243292</v>
      </c>
    </row>
    <row r="84" spans="1:10" x14ac:dyDescent="0.25">
      <c r="A84" s="22" t="s">
        <v>52</v>
      </c>
      <c r="B84" s="23">
        <v>1500000</v>
      </c>
      <c r="F84" s="2"/>
      <c r="H84" s="5">
        <v>44470</v>
      </c>
      <c r="I84" s="1">
        <v>90033210</v>
      </c>
      <c r="J84" s="1">
        <v>502050366</v>
      </c>
    </row>
    <row r="85" spans="1:10" x14ac:dyDescent="0.25">
      <c r="F85" s="2"/>
      <c r="H85" s="3" t="s">
        <v>69</v>
      </c>
      <c r="I85" s="1">
        <v>90033210</v>
      </c>
      <c r="J85" s="1">
        <v>502050366</v>
      </c>
    </row>
    <row r="86" spans="1:10" x14ac:dyDescent="0.25">
      <c r="F86" s="2"/>
      <c r="H86" s="5">
        <v>44505</v>
      </c>
      <c r="I86" s="1">
        <v>85021497</v>
      </c>
      <c r="J86" s="1">
        <v>402064899</v>
      </c>
    </row>
    <row r="87" spans="1:10" x14ac:dyDescent="0.25">
      <c r="F87" s="2"/>
      <c r="H87" s="3" t="s">
        <v>70</v>
      </c>
      <c r="I87" s="1">
        <v>85021497</v>
      </c>
      <c r="J87" s="1">
        <v>402064899</v>
      </c>
    </row>
    <row r="88" spans="1:10" x14ac:dyDescent="0.25">
      <c r="F88" s="2"/>
      <c r="H88" s="5">
        <v>44547</v>
      </c>
      <c r="I88" s="1">
        <v>260138569</v>
      </c>
      <c r="J88" s="1">
        <v>1852418859</v>
      </c>
    </row>
    <row r="89" spans="1:10" x14ac:dyDescent="0.25">
      <c r="F89" s="2"/>
      <c r="H89" s="3" t="s">
        <v>71</v>
      </c>
      <c r="I89" s="1">
        <v>260138569</v>
      </c>
      <c r="J89" s="1">
        <v>1852418859</v>
      </c>
    </row>
    <row r="90" spans="1:10" x14ac:dyDescent="0.25">
      <c r="F90" s="2"/>
      <c r="H90" s="17" t="s">
        <v>140</v>
      </c>
      <c r="I90" s="18">
        <v>597985293</v>
      </c>
      <c r="J90" s="18">
        <v>3617083833</v>
      </c>
    </row>
    <row r="91" spans="1:10" x14ac:dyDescent="0.25">
      <c r="F91" s="2"/>
      <c r="J91" s="2"/>
    </row>
    <row r="92" spans="1:10" x14ac:dyDescent="0.25">
      <c r="F92" s="2"/>
      <c r="J92" s="2"/>
    </row>
    <row r="93" spans="1:10" x14ac:dyDescent="0.25">
      <c r="F93" s="2"/>
      <c r="J93" s="2"/>
    </row>
    <row r="94" spans="1:10" x14ac:dyDescent="0.25">
      <c r="F94" s="2"/>
      <c r="J94" s="2"/>
    </row>
    <row r="95" spans="1:10" x14ac:dyDescent="0.25">
      <c r="F95" s="2"/>
      <c r="J95" s="2"/>
    </row>
    <row r="96" spans="1:10" x14ac:dyDescent="0.25">
      <c r="F96" s="2"/>
      <c r="J96" s="2"/>
    </row>
    <row r="97" spans="6:10" x14ac:dyDescent="0.25">
      <c r="F97" s="2"/>
      <c r="J97" s="2"/>
    </row>
    <row r="98" spans="6:10" x14ac:dyDescent="0.25">
      <c r="F98" s="2"/>
      <c r="J98" s="2"/>
    </row>
    <row r="99" spans="6:10" x14ac:dyDescent="0.25">
      <c r="F99" s="2"/>
      <c r="J99" s="2"/>
    </row>
    <row r="100" spans="6:10" x14ac:dyDescent="0.25">
      <c r="F100" s="2"/>
      <c r="G100" s="1"/>
      <c r="H100" s="1"/>
      <c r="I100" s="1"/>
      <c r="J100" s="2"/>
    </row>
    <row r="101" spans="6:10" x14ac:dyDescent="0.25">
      <c r="F101" s="2"/>
      <c r="G101" s="1"/>
      <c r="H101" s="1"/>
      <c r="I101" s="1"/>
      <c r="J101" s="2"/>
    </row>
    <row r="102" spans="6:10" x14ac:dyDescent="0.25">
      <c r="F102" s="2"/>
      <c r="G102" s="1"/>
      <c r="H102" s="1"/>
      <c r="I102" s="1"/>
      <c r="J102" s="2"/>
    </row>
    <row r="103" spans="6:10" x14ac:dyDescent="0.25">
      <c r="F103" s="2"/>
      <c r="G103" s="1"/>
      <c r="H103" s="1"/>
      <c r="I103" s="1"/>
      <c r="J103" s="2"/>
    </row>
    <row r="104" spans="6:10" x14ac:dyDescent="0.25">
      <c r="F104" s="2"/>
      <c r="G104" s="1"/>
      <c r="H104" s="1"/>
      <c r="I104" s="6"/>
    </row>
  </sheetData>
  <mergeCells count="3">
    <mergeCell ref="D26:G29"/>
    <mergeCell ref="A15:A17"/>
    <mergeCell ref="B15:B17"/>
  </mergeCells>
  <conditionalFormatting sqref="D3:D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{DF2A88A0-B1A9-44CC-883B-E587002F9118}</x14:id>
        </ext>
      </extLst>
    </cfRule>
  </conditionalFormatting>
  <conditionalFormatting pivot="1" sqref="B22:B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{0AF4F2F3-9834-45E6-AB0A-9C496CE7215C}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2A88A0-B1A9-44CC-883B-E587002F91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 pivot="1">
          <x14:cfRule type="dataBar" id="{0AF4F2F3-9834-45E6-AB0A-9C496CE721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B22:B84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A9DB-7340-476B-A3B6-9AD5404B4BA7}">
  <sheetPr>
    <tabColor theme="0"/>
  </sheetPr>
  <dimension ref="A1:Q66"/>
  <sheetViews>
    <sheetView showGridLines="0" workbookViewId="0"/>
  </sheetViews>
  <sheetFormatPr defaultRowHeight="15" x14ac:dyDescent="0.25"/>
  <cols>
    <col min="1" max="1" width="39.42578125" bestFit="1" customWidth="1"/>
    <col min="2" max="2" width="16.28515625" bestFit="1" customWidth="1"/>
    <col min="3" max="3" width="24" bestFit="1" customWidth="1"/>
    <col min="4" max="4" width="26.140625" bestFit="1" customWidth="1"/>
    <col min="5" max="5" width="24.28515625" bestFit="1" customWidth="1"/>
    <col min="6" max="6" width="26.28515625" bestFit="1" customWidth="1"/>
  </cols>
  <sheetData>
    <row r="1" spans="1:17" x14ac:dyDescent="0.25">
      <c r="A1" s="100" t="s">
        <v>204</v>
      </c>
      <c r="B1" s="101"/>
      <c r="C1" s="103"/>
      <c r="D1" s="104"/>
      <c r="E1" s="30"/>
      <c r="F1" s="30"/>
      <c r="G1" s="8"/>
      <c r="H1" s="8"/>
      <c r="I1" s="8"/>
      <c r="J1" s="8"/>
      <c r="K1" s="8"/>
      <c r="L1" s="8"/>
    </row>
    <row r="2" spans="1:17" ht="50.1" customHeight="1" x14ac:dyDescent="0.25">
      <c r="A2" s="122" t="s">
        <v>144</v>
      </c>
      <c r="B2" s="122" t="s">
        <v>200</v>
      </c>
      <c r="C2" s="122" t="s">
        <v>201</v>
      </c>
      <c r="D2" s="122" t="s">
        <v>202</v>
      </c>
      <c r="E2" s="122" t="s">
        <v>207</v>
      </c>
      <c r="F2" s="122" t="s">
        <v>203</v>
      </c>
    </row>
    <row r="3" spans="1:17" ht="15" customHeight="1" x14ac:dyDescent="0.25">
      <c r="A3" s="63" t="s">
        <v>17</v>
      </c>
      <c r="B3" s="102">
        <v>80764</v>
      </c>
      <c r="C3" s="64">
        <v>210813628</v>
      </c>
      <c r="D3" s="105">
        <v>1.3334418932816118E-2</v>
      </c>
      <c r="E3" s="64">
        <v>287648972</v>
      </c>
      <c r="F3" s="105">
        <v>1.1765643865965736E-2</v>
      </c>
      <c r="H3" s="178" t="s">
        <v>206</v>
      </c>
      <c r="I3" s="179"/>
      <c r="J3" s="179"/>
      <c r="K3" s="179"/>
      <c r="L3" s="180"/>
      <c r="M3" s="187">
        <f>C66/E66</f>
        <v>0.64666217586653285</v>
      </c>
      <c r="N3" s="178" t="s">
        <v>208</v>
      </c>
      <c r="O3" s="179"/>
      <c r="P3" s="179"/>
      <c r="Q3" s="180"/>
    </row>
    <row r="4" spans="1:17" ht="15" customHeight="1" x14ac:dyDescent="0.25">
      <c r="A4" s="34" t="s">
        <v>71</v>
      </c>
      <c r="B4" s="35">
        <v>44547</v>
      </c>
      <c r="C4" s="36">
        <v>780418859</v>
      </c>
      <c r="D4" s="37">
        <v>4.9363184475798461E-2</v>
      </c>
      <c r="E4" s="36">
        <v>1072000000</v>
      </c>
      <c r="F4" s="37">
        <v>4.3847784807363288E-2</v>
      </c>
      <c r="H4" s="181"/>
      <c r="I4" s="182"/>
      <c r="J4" s="182"/>
      <c r="K4" s="182"/>
      <c r="L4" s="183"/>
      <c r="M4" s="188"/>
      <c r="N4" s="181"/>
      <c r="O4" s="182"/>
      <c r="P4" s="182"/>
      <c r="Q4" s="183"/>
    </row>
    <row r="5" spans="1:17" ht="15" customHeight="1" x14ac:dyDescent="0.25">
      <c r="A5" s="34" t="s">
        <v>70</v>
      </c>
      <c r="B5" s="35">
        <v>44505</v>
      </c>
      <c r="C5" s="36">
        <v>164870234</v>
      </c>
      <c r="D5" s="37">
        <v>1.0428399674936686E-2</v>
      </c>
      <c r="E5" s="36">
        <v>237194665</v>
      </c>
      <c r="F5" s="37">
        <v>9.7019222279614032E-3</v>
      </c>
      <c r="H5" s="181"/>
      <c r="I5" s="182"/>
      <c r="J5" s="182"/>
      <c r="K5" s="182"/>
      <c r="L5" s="183"/>
      <c r="M5" s="188"/>
      <c r="N5" s="181"/>
      <c r="O5" s="182"/>
      <c r="P5" s="182"/>
      <c r="Q5" s="183"/>
    </row>
    <row r="6" spans="1:17" ht="15" customHeight="1" x14ac:dyDescent="0.25">
      <c r="A6" s="34" t="s">
        <v>69</v>
      </c>
      <c r="B6" s="35">
        <v>44470</v>
      </c>
      <c r="C6" s="36">
        <v>213550366</v>
      </c>
      <c r="D6" s="37">
        <v>1.3507523543497916E-2</v>
      </c>
      <c r="E6" s="36">
        <v>288500000</v>
      </c>
      <c r="F6" s="37">
        <v>1.1800453280712974E-2</v>
      </c>
      <c r="H6" s="184"/>
      <c r="I6" s="185"/>
      <c r="J6" s="185"/>
      <c r="K6" s="185"/>
      <c r="L6" s="186"/>
      <c r="M6" s="189"/>
      <c r="N6" s="184"/>
      <c r="O6" s="185"/>
      <c r="P6" s="185"/>
      <c r="Q6" s="186"/>
    </row>
    <row r="7" spans="1:17" ht="15" customHeight="1" x14ac:dyDescent="0.25">
      <c r="A7" s="34" t="s">
        <v>68</v>
      </c>
      <c r="B7" s="35">
        <v>44442</v>
      </c>
      <c r="C7" s="36">
        <v>224543292</v>
      </c>
      <c r="D7" s="37">
        <v>1.4202849941378827E-2</v>
      </c>
      <c r="E7" s="36">
        <v>207700000</v>
      </c>
      <c r="F7" s="37">
        <v>8.4955083064266364E-3</v>
      </c>
      <c r="H7" s="32"/>
      <c r="I7" s="33"/>
      <c r="J7" s="33"/>
      <c r="K7" s="33"/>
      <c r="L7" s="33"/>
    </row>
    <row r="8" spans="1:17" ht="15" customHeight="1" x14ac:dyDescent="0.25">
      <c r="A8" s="34" t="s">
        <v>67</v>
      </c>
      <c r="B8" s="35">
        <v>44386</v>
      </c>
      <c r="C8" s="36">
        <v>183651665</v>
      </c>
      <c r="D8" s="37">
        <v>1.161636589651217E-2</v>
      </c>
      <c r="E8" s="36">
        <v>195979696</v>
      </c>
      <c r="F8" s="37">
        <v>8.0161152395713392E-3</v>
      </c>
      <c r="H8" s="32"/>
      <c r="I8" s="33"/>
      <c r="J8" s="33"/>
      <c r="K8" s="33"/>
      <c r="L8" s="33"/>
    </row>
    <row r="9" spans="1:17" ht="15" customHeight="1" x14ac:dyDescent="0.25">
      <c r="A9" s="34" t="s">
        <v>65</v>
      </c>
      <c r="B9" s="35">
        <v>44071</v>
      </c>
      <c r="C9" s="36">
        <v>23855569</v>
      </c>
      <c r="D9" s="37">
        <v>1.5089164488298701E-3</v>
      </c>
      <c r="E9" s="36">
        <v>24819497</v>
      </c>
      <c r="F9" s="37">
        <v>1.0151865330998123E-3</v>
      </c>
      <c r="H9" s="32"/>
      <c r="I9" s="33"/>
      <c r="J9" s="33"/>
      <c r="K9" s="33"/>
      <c r="L9" s="33"/>
    </row>
    <row r="10" spans="1:17" x14ac:dyDescent="0.25">
      <c r="A10" s="34" t="s">
        <v>64</v>
      </c>
      <c r="B10" s="35">
        <v>43648</v>
      </c>
      <c r="C10" s="36">
        <v>390532085</v>
      </c>
      <c r="D10" s="37">
        <v>2.4702000897665655E-2</v>
      </c>
      <c r="E10" s="36">
        <v>741395911</v>
      </c>
      <c r="F10" s="37">
        <v>3.0325157054652111E-2</v>
      </c>
    </row>
    <row r="11" spans="1:17" x14ac:dyDescent="0.25">
      <c r="A11" s="34" t="s">
        <v>63</v>
      </c>
      <c r="B11" s="35">
        <v>43623</v>
      </c>
      <c r="C11" s="36">
        <v>65845974</v>
      </c>
      <c r="D11" s="37">
        <v>4.1649005839191656E-3</v>
      </c>
      <c r="E11" s="36">
        <v>186597000</v>
      </c>
      <c r="F11" s="37">
        <v>7.6323368486003428E-3</v>
      </c>
    </row>
    <row r="12" spans="1:17" x14ac:dyDescent="0.25">
      <c r="A12" s="34" t="s">
        <v>62</v>
      </c>
      <c r="B12" s="35">
        <v>43581</v>
      </c>
      <c r="C12" s="36">
        <v>858373000</v>
      </c>
      <c r="D12" s="37">
        <v>5.4293952868256549E-2</v>
      </c>
      <c r="E12" s="36">
        <v>1937901401</v>
      </c>
      <c r="F12" s="37">
        <v>7.9265563068037156E-2</v>
      </c>
    </row>
    <row r="13" spans="1:17" x14ac:dyDescent="0.25">
      <c r="A13" s="34" t="s">
        <v>61</v>
      </c>
      <c r="B13" s="35">
        <v>43532</v>
      </c>
      <c r="C13" s="36">
        <v>426829839</v>
      </c>
      <c r="D13" s="37">
        <v>2.6997912517555341E-2</v>
      </c>
      <c r="E13" s="36">
        <v>701444955</v>
      </c>
      <c r="F13" s="37">
        <v>2.8691051717397973E-2</v>
      </c>
    </row>
    <row r="14" spans="1:17" x14ac:dyDescent="0.25">
      <c r="A14" s="34" t="s">
        <v>60</v>
      </c>
      <c r="B14" s="35">
        <v>43448</v>
      </c>
      <c r="C14" s="36">
        <v>190241310</v>
      </c>
      <c r="D14" s="37">
        <v>1.2033175226545317E-2</v>
      </c>
      <c r="E14" s="36">
        <v>185299521</v>
      </c>
      <c r="F14" s="37">
        <v>7.579266344883857E-3</v>
      </c>
    </row>
    <row r="15" spans="1:17" x14ac:dyDescent="0.25">
      <c r="A15" s="34" t="s">
        <v>59</v>
      </c>
      <c r="B15" s="35">
        <v>43378</v>
      </c>
      <c r="C15" s="36">
        <v>213515506</v>
      </c>
      <c r="D15" s="37">
        <v>1.3505318572935016E-2</v>
      </c>
      <c r="E15" s="36">
        <v>641498448</v>
      </c>
      <c r="F15" s="37">
        <v>2.62390726699268E-2</v>
      </c>
    </row>
    <row r="16" spans="1:17" x14ac:dyDescent="0.25">
      <c r="A16" s="34" t="s">
        <v>58</v>
      </c>
      <c r="B16" s="35">
        <v>43287</v>
      </c>
      <c r="C16" s="36">
        <v>216648740</v>
      </c>
      <c r="D16" s="37">
        <v>1.3703502415065674E-2</v>
      </c>
      <c r="E16" s="36">
        <v>406025399</v>
      </c>
      <c r="F16" s="37">
        <v>1.6607569329921471E-2</v>
      </c>
    </row>
    <row r="17" spans="1:6" x14ac:dyDescent="0.25">
      <c r="A17" s="34" t="s">
        <v>57</v>
      </c>
      <c r="B17" s="35">
        <v>43238</v>
      </c>
      <c r="C17" s="36">
        <v>324591735</v>
      </c>
      <c r="D17" s="37">
        <v>2.0531130827176086E-2</v>
      </c>
      <c r="E17" s="36">
        <v>460455185</v>
      </c>
      <c r="F17" s="37">
        <v>1.8833899128092028E-2</v>
      </c>
    </row>
    <row r="18" spans="1:6" x14ac:dyDescent="0.25">
      <c r="A18" s="34" t="s">
        <v>56</v>
      </c>
      <c r="B18" s="35">
        <v>43217</v>
      </c>
      <c r="C18" s="36">
        <v>678815482</v>
      </c>
      <c r="D18" s="37">
        <v>4.2936550644010064E-2</v>
      </c>
      <c r="E18" s="36">
        <v>1369544272</v>
      </c>
      <c r="F18" s="37">
        <v>5.6018173995161395E-2</v>
      </c>
    </row>
    <row r="19" spans="1:6" x14ac:dyDescent="0.25">
      <c r="A19" s="34" t="s">
        <v>55</v>
      </c>
      <c r="B19" s="35">
        <v>43147</v>
      </c>
      <c r="C19" s="36">
        <v>700059566</v>
      </c>
      <c r="D19" s="37">
        <v>4.4280285005907846E-2</v>
      </c>
      <c r="E19" s="36">
        <v>646853595</v>
      </c>
      <c r="F19" s="37">
        <v>2.6458113092751236E-2</v>
      </c>
    </row>
    <row r="20" spans="1:6" x14ac:dyDescent="0.25">
      <c r="A20" s="34" t="s">
        <v>54</v>
      </c>
      <c r="B20" s="35">
        <v>43042</v>
      </c>
      <c r="C20" s="36">
        <v>315058289</v>
      </c>
      <c r="D20" s="37">
        <v>1.9928119702879228E-2</v>
      </c>
      <c r="E20" s="36">
        <v>538918837</v>
      </c>
      <c r="F20" s="37">
        <v>2.2043280964002324E-2</v>
      </c>
    </row>
    <row r="21" spans="1:6" x14ac:dyDescent="0.25">
      <c r="A21" s="34" t="s">
        <v>52</v>
      </c>
      <c r="B21" s="35">
        <v>42979</v>
      </c>
      <c r="C21" s="36">
        <v>1521787</v>
      </c>
      <c r="D21" s="37">
        <v>9.6256326391353799E-5</v>
      </c>
      <c r="E21" s="36">
        <v>1330495</v>
      </c>
      <c r="F21" s="37">
        <v>5.4420950044097778E-5</v>
      </c>
    </row>
    <row r="22" spans="1:6" x14ac:dyDescent="0.25">
      <c r="A22" s="34" t="s">
        <v>51</v>
      </c>
      <c r="B22" s="35">
        <v>42923</v>
      </c>
      <c r="C22" s="36">
        <v>334201140</v>
      </c>
      <c r="D22" s="37">
        <v>2.1138946522872466E-2</v>
      </c>
      <c r="E22" s="36">
        <v>545965784</v>
      </c>
      <c r="F22" s="37">
        <v>2.2331520717365098E-2</v>
      </c>
    </row>
    <row r="23" spans="1:6" x14ac:dyDescent="0.25">
      <c r="A23" s="34" t="s">
        <v>50</v>
      </c>
      <c r="B23" s="35">
        <v>42860</v>
      </c>
      <c r="C23" s="36">
        <v>389813101</v>
      </c>
      <c r="D23" s="37">
        <v>2.4656523601188446E-2</v>
      </c>
      <c r="E23" s="36">
        <v>473942950</v>
      </c>
      <c r="F23" s="37">
        <v>1.9385586271051247E-2</v>
      </c>
    </row>
    <row r="24" spans="1:6" x14ac:dyDescent="0.25">
      <c r="A24" s="34" t="s">
        <v>49</v>
      </c>
      <c r="B24" s="35">
        <v>42797</v>
      </c>
      <c r="C24" s="36">
        <v>226277068</v>
      </c>
      <c r="D24" s="37">
        <v>1.4312515031529745E-2</v>
      </c>
      <c r="E24" s="36">
        <v>390518532</v>
      </c>
      <c r="F24" s="37">
        <v>1.5973295293305424E-2</v>
      </c>
    </row>
    <row r="25" spans="1:6" x14ac:dyDescent="0.25">
      <c r="A25" s="34" t="s">
        <v>48</v>
      </c>
      <c r="B25" s="35">
        <v>42678</v>
      </c>
      <c r="C25" s="36">
        <v>232641920</v>
      </c>
      <c r="D25" s="37">
        <v>1.4715105717049244E-2</v>
      </c>
      <c r="E25" s="36">
        <v>445076475</v>
      </c>
      <c r="F25" s="37">
        <v>1.8204867069608027E-2</v>
      </c>
    </row>
    <row r="26" spans="1:6" x14ac:dyDescent="0.25">
      <c r="A26" s="34" t="s">
        <v>47</v>
      </c>
      <c r="B26" s="35">
        <v>42517</v>
      </c>
      <c r="C26" s="36">
        <v>155442489</v>
      </c>
      <c r="D26" s="37">
        <v>9.8320743680084151E-3</v>
      </c>
      <c r="E26" s="36">
        <v>388491616</v>
      </c>
      <c r="F26" s="37">
        <v>1.5890388785291802E-2</v>
      </c>
    </row>
    <row r="27" spans="1:6" x14ac:dyDescent="0.25">
      <c r="A27" s="34" t="s">
        <v>46</v>
      </c>
      <c r="B27" s="35">
        <v>42496</v>
      </c>
      <c r="C27" s="36">
        <v>408084349</v>
      </c>
      <c r="D27" s="37">
        <v>2.5812219642135946E-2</v>
      </c>
      <c r="E27" s="36">
        <v>745220146</v>
      </c>
      <c r="F27" s="37">
        <v>3.048157891410434E-2</v>
      </c>
    </row>
    <row r="28" spans="1:6" x14ac:dyDescent="0.25">
      <c r="A28" s="34" t="s">
        <v>45</v>
      </c>
      <c r="B28" s="35">
        <v>42412</v>
      </c>
      <c r="C28" s="36">
        <v>363070709</v>
      </c>
      <c r="D28" s="37">
        <v>2.296500934010097E-2</v>
      </c>
      <c r="E28" s="36">
        <v>420042270</v>
      </c>
      <c r="F28" s="37">
        <v>1.7180898381489167E-2</v>
      </c>
    </row>
    <row r="29" spans="1:6" x14ac:dyDescent="0.25">
      <c r="A29" s="34" t="s">
        <v>44</v>
      </c>
      <c r="B29" s="35">
        <v>42202</v>
      </c>
      <c r="C29" s="36">
        <v>180202163</v>
      </c>
      <c r="D29" s="37">
        <v>1.1398177417835701E-2</v>
      </c>
      <c r="E29" s="36">
        <v>339109802</v>
      </c>
      <c r="F29" s="37">
        <v>1.3870535097167512E-2</v>
      </c>
    </row>
    <row r="30" spans="1:6" x14ac:dyDescent="0.25">
      <c r="A30" s="34" t="s">
        <v>43</v>
      </c>
      <c r="B30" s="35">
        <v>42125</v>
      </c>
      <c r="C30" s="36">
        <v>459005868</v>
      </c>
      <c r="D30" s="37">
        <v>2.9033116096900981E-2</v>
      </c>
      <c r="E30" s="36">
        <v>946397826</v>
      </c>
      <c r="F30" s="37">
        <v>3.8710306172205639E-2</v>
      </c>
    </row>
    <row r="31" spans="1:6" x14ac:dyDescent="0.25">
      <c r="A31" s="34" t="s">
        <v>42</v>
      </c>
      <c r="B31" s="35">
        <v>41950</v>
      </c>
      <c r="C31" s="36">
        <v>222527828</v>
      </c>
      <c r="D31" s="37">
        <v>1.4075367474638065E-2</v>
      </c>
      <c r="E31" s="36">
        <v>435300000</v>
      </c>
      <c r="F31" s="37">
        <v>1.780498202112429E-2</v>
      </c>
    </row>
    <row r="32" spans="1:6" x14ac:dyDescent="0.25">
      <c r="A32" s="34" t="s">
        <v>41</v>
      </c>
      <c r="B32" s="35">
        <v>41852</v>
      </c>
      <c r="C32" s="36">
        <v>333176600</v>
      </c>
      <c r="D32" s="37">
        <v>2.1074142147068892E-2</v>
      </c>
      <c r="E32" s="36">
        <v>440152029</v>
      </c>
      <c r="F32" s="37">
        <v>1.8003443516899559E-2</v>
      </c>
    </row>
    <row r="33" spans="1:6" x14ac:dyDescent="0.25">
      <c r="A33" s="34" t="s">
        <v>40</v>
      </c>
      <c r="B33" s="35">
        <v>41782</v>
      </c>
      <c r="C33" s="36">
        <v>233921534</v>
      </c>
      <c r="D33" s="37">
        <v>1.4796044076253881E-2</v>
      </c>
      <c r="E33" s="36">
        <v>513941241</v>
      </c>
      <c r="F33" s="37">
        <v>2.1021627741601899E-2</v>
      </c>
    </row>
    <row r="34" spans="1:6" x14ac:dyDescent="0.25">
      <c r="A34" s="34" t="s">
        <v>39</v>
      </c>
      <c r="B34" s="35">
        <v>41761</v>
      </c>
      <c r="C34" s="36">
        <v>202853933</v>
      </c>
      <c r="D34" s="37">
        <v>1.2830950970548319E-2</v>
      </c>
      <c r="E34" s="36">
        <v>506128390</v>
      </c>
      <c r="F34" s="37">
        <v>2.0702060382105637E-2</v>
      </c>
    </row>
    <row r="35" spans="1:6" x14ac:dyDescent="0.25">
      <c r="A35" s="34" t="s">
        <v>38</v>
      </c>
      <c r="B35" s="35">
        <v>41733</v>
      </c>
      <c r="C35" s="36">
        <v>259766572</v>
      </c>
      <c r="D35" s="37">
        <v>1.6430798751727479E-2</v>
      </c>
      <c r="E35" s="36">
        <v>454497695</v>
      </c>
      <c r="F35" s="37">
        <v>1.8590221199442755E-2</v>
      </c>
    </row>
    <row r="36" spans="1:6" x14ac:dyDescent="0.25">
      <c r="A36" s="34" t="s">
        <v>37</v>
      </c>
      <c r="B36" s="35">
        <v>41586</v>
      </c>
      <c r="C36" s="36">
        <v>206362140</v>
      </c>
      <c r="D36" s="37">
        <v>1.3052852667724357E-2</v>
      </c>
      <c r="E36" s="36">
        <v>438209262</v>
      </c>
      <c r="F36" s="37">
        <v>1.7923978937284962E-2</v>
      </c>
    </row>
    <row r="37" spans="1:6" x14ac:dyDescent="0.25">
      <c r="A37" s="34" t="s">
        <v>36</v>
      </c>
      <c r="B37" s="35">
        <v>41481</v>
      </c>
      <c r="C37" s="36">
        <v>132550960</v>
      </c>
      <c r="D37" s="37">
        <v>8.3841355388416909E-3</v>
      </c>
      <c r="E37" s="36">
        <v>282271394</v>
      </c>
      <c r="F37" s="37">
        <v>1.1545685952785874E-2</v>
      </c>
    </row>
    <row r="38" spans="1:6" x14ac:dyDescent="0.25">
      <c r="A38" s="34" t="s">
        <v>35</v>
      </c>
      <c r="B38" s="35">
        <v>41397</v>
      </c>
      <c r="C38" s="36">
        <v>409013994</v>
      </c>
      <c r="D38" s="37">
        <v>2.5871021703494132E-2</v>
      </c>
      <c r="E38" s="36">
        <v>805797258</v>
      </c>
      <c r="F38" s="37">
        <v>3.2959351461891224E-2</v>
      </c>
    </row>
    <row r="39" spans="1:6" x14ac:dyDescent="0.25">
      <c r="A39" s="34" t="s">
        <v>34</v>
      </c>
      <c r="B39" s="35">
        <v>41093</v>
      </c>
      <c r="C39" s="36">
        <v>262030663</v>
      </c>
      <c r="D39" s="37">
        <v>1.6574007415144715E-2</v>
      </c>
      <c r="E39" s="36">
        <v>495900000</v>
      </c>
      <c r="F39" s="37">
        <v>2.0283690751839042E-2</v>
      </c>
    </row>
    <row r="40" spans="1:6" x14ac:dyDescent="0.25">
      <c r="A40" s="34" t="s">
        <v>32</v>
      </c>
      <c r="B40" s="35">
        <v>41033</v>
      </c>
      <c r="C40" s="36">
        <v>623357910</v>
      </c>
      <c r="D40" s="37">
        <v>3.9428739004599291E-2</v>
      </c>
      <c r="E40" s="36">
        <v>895455078</v>
      </c>
      <c r="F40" s="37">
        <v>3.6626605937317827E-2</v>
      </c>
    </row>
    <row r="41" spans="1:6" x14ac:dyDescent="0.25">
      <c r="A41" s="34" t="s">
        <v>31</v>
      </c>
      <c r="B41" s="35">
        <v>40956</v>
      </c>
      <c r="C41" s="36">
        <v>51774002</v>
      </c>
      <c r="D41" s="37">
        <v>3.2748178523660698E-3</v>
      </c>
      <c r="E41" s="36">
        <v>80789928</v>
      </c>
      <c r="F41" s="37">
        <v>3.3045330014425129E-3</v>
      </c>
    </row>
    <row r="42" spans="1:6" x14ac:dyDescent="0.25">
      <c r="A42" s="34" t="s">
        <v>30</v>
      </c>
      <c r="B42" s="35">
        <v>40746</v>
      </c>
      <c r="C42" s="36">
        <v>176654505</v>
      </c>
      <c r="D42" s="37">
        <v>1.1173780359395265E-2</v>
      </c>
      <c r="E42" s="36">
        <v>193915269</v>
      </c>
      <c r="F42" s="37">
        <v>7.9316744272145204E-3</v>
      </c>
    </row>
    <row r="43" spans="1:6" x14ac:dyDescent="0.25">
      <c r="A43" s="34" t="s">
        <v>29</v>
      </c>
      <c r="B43" s="35">
        <v>40697</v>
      </c>
      <c r="C43" s="36">
        <v>146408305</v>
      </c>
      <c r="D43" s="37">
        <v>9.2606426474170674E-3</v>
      </c>
      <c r="E43" s="36">
        <v>207215819</v>
      </c>
      <c r="F43" s="37">
        <v>8.4757039554044233E-3</v>
      </c>
    </row>
    <row r="44" spans="1:6" x14ac:dyDescent="0.25">
      <c r="A44" s="34" t="s">
        <v>28</v>
      </c>
      <c r="B44" s="35">
        <v>40669</v>
      </c>
      <c r="C44" s="36">
        <v>181030624</v>
      </c>
      <c r="D44" s="37">
        <v>1.1450579371866394E-2</v>
      </c>
      <c r="E44" s="36">
        <v>268295994</v>
      </c>
      <c r="F44" s="37">
        <v>1.0974053180587343E-2</v>
      </c>
    </row>
    <row r="45" spans="1:6" x14ac:dyDescent="0.25">
      <c r="A45" s="34" t="s">
        <v>27</v>
      </c>
      <c r="B45" s="35">
        <v>40305</v>
      </c>
      <c r="C45" s="36">
        <v>312433331</v>
      </c>
      <c r="D45" s="37">
        <v>1.9762085419492922E-2</v>
      </c>
      <c r="E45" s="36">
        <v>311500000</v>
      </c>
      <c r="F45" s="37">
        <v>1.2741217320423194E-2</v>
      </c>
    </row>
    <row r="46" spans="1:6" x14ac:dyDescent="0.25">
      <c r="A46" s="34" t="s">
        <v>26</v>
      </c>
      <c r="B46" s="35">
        <v>39934</v>
      </c>
      <c r="C46" s="36">
        <v>179883157</v>
      </c>
      <c r="D46" s="37">
        <v>1.1377999596854973E-2</v>
      </c>
      <c r="E46" s="36">
        <v>193179707</v>
      </c>
      <c r="F46" s="37">
        <v>7.9015878933633311E-3</v>
      </c>
    </row>
    <row r="47" spans="1:6" x14ac:dyDescent="0.25">
      <c r="A47" s="34" t="s">
        <v>25</v>
      </c>
      <c r="B47" s="35">
        <v>39787</v>
      </c>
      <c r="C47" s="36">
        <v>8050977</v>
      </c>
      <c r="D47" s="37">
        <v>5.0924174663161299E-4</v>
      </c>
      <c r="E47" s="36">
        <v>2049059</v>
      </c>
      <c r="F47" s="37">
        <v>8.3812218367155795E-5</v>
      </c>
    </row>
    <row r="48" spans="1:6" x14ac:dyDescent="0.25">
      <c r="A48" s="34" t="s">
        <v>24</v>
      </c>
      <c r="B48" s="35">
        <v>39612</v>
      </c>
      <c r="C48" s="36">
        <v>134806913</v>
      </c>
      <c r="D48" s="37">
        <v>8.5268294561189149E-3</v>
      </c>
      <c r="E48" s="36">
        <v>128620638</v>
      </c>
      <c r="F48" s="37">
        <v>5.2609422171732961E-3</v>
      </c>
    </row>
    <row r="49" spans="1:6" x14ac:dyDescent="0.25">
      <c r="A49" s="34" t="s">
        <v>22</v>
      </c>
      <c r="B49" s="35">
        <v>39570</v>
      </c>
      <c r="C49" s="36">
        <v>318412101</v>
      </c>
      <c r="D49" s="37">
        <v>2.0140255581637057E-2</v>
      </c>
      <c r="E49" s="36">
        <v>266762121</v>
      </c>
      <c r="F49" s="37">
        <v>1.0911313504070716E-2</v>
      </c>
    </row>
    <row r="50" spans="1:6" x14ac:dyDescent="0.25">
      <c r="A50" s="34" t="s">
        <v>21</v>
      </c>
      <c r="B50" s="35">
        <v>39248</v>
      </c>
      <c r="C50" s="36">
        <v>131921738</v>
      </c>
      <c r="D50" s="37">
        <v>8.3443358834335291E-3</v>
      </c>
      <c r="E50" s="36">
        <v>169991393</v>
      </c>
      <c r="F50" s="37">
        <v>6.9531212867238075E-3</v>
      </c>
    </row>
    <row r="51" spans="1:6" x14ac:dyDescent="0.25">
      <c r="A51" s="34" t="s">
        <v>20</v>
      </c>
      <c r="B51" s="35">
        <v>39206</v>
      </c>
      <c r="C51" s="36">
        <v>336530303</v>
      </c>
      <c r="D51" s="37">
        <v>2.1286271131340451E-2</v>
      </c>
      <c r="E51" s="36">
        <v>554341323</v>
      </c>
      <c r="F51" s="37">
        <v>2.2674103582773383E-2</v>
      </c>
    </row>
    <row r="52" spans="1:6" x14ac:dyDescent="0.25">
      <c r="A52" s="34" t="s">
        <v>19</v>
      </c>
      <c r="B52" s="35">
        <v>39129</v>
      </c>
      <c r="C52" s="36">
        <v>115802596</v>
      </c>
      <c r="D52" s="37">
        <v>7.3247652119134161E-3</v>
      </c>
      <c r="E52" s="36">
        <v>112935797</v>
      </c>
      <c r="F52" s="37">
        <v>4.6193885484179702E-3</v>
      </c>
    </row>
    <row r="53" spans="1:6" x14ac:dyDescent="0.25">
      <c r="A53" s="34" t="s">
        <v>18</v>
      </c>
      <c r="B53" s="35">
        <v>38863</v>
      </c>
      <c r="C53" s="36">
        <v>234362462</v>
      </c>
      <c r="D53" s="37">
        <v>1.4823933728014006E-2</v>
      </c>
      <c r="E53" s="36">
        <v>224997093</v>
      </c>
      <c r="F53" s="37">
        <v>9.2030075710320004E-3</v>
      </c>
    </row>
    <row r="54" spans="1:6" x14ac:dyDescent="0.25">
      <c r="A54" s="34" t="s">
        <v>16</v>
      </c>
      <c r="B54" s="35">
        <v>38366</v>
      </c>
      <c r="C54" s="36">
        <v>24409722</v>
      </c>
      <c r="D54" s="37">
        <v>1.5439678272676856E-3</v>
      </c>
      <c r="E54" s="36">
        <v>32271844</v>
      </c>
      <c r="F54" s="37">
        <v>1.3200082752320877E-3</v>
      </c>
    </row>
    <row r="55" spans="1:6" x14ac:dyDescent="0.25">
      <c r="A55" s="34" t="s">
        <v>15</v>
      </c>
      <c r="B55" s="35">
        <v>38329</v>
      </c>
      <c r="C55" s="36">
        <v>52411906</v>
      </c>
      <c r="D55" s="37">
        <v>3.3151666630934253E-3</v>
      </c>
      <c r="E55" s="36">
        <v>76493460</v>
      </c>
      <c r="F55" s="37">
        <v>3.1287954974353093E-3</v>
      </c>
    </row>
    <row r="56" spans="1:6" x14ac:dyDescent="0.25">
      <c r="A56" s="34" t="s">
        <v>14</v>
      </c>
      <c r="B56" s="35">
        <v>38168</v>
      </c>
      <c r="C56" s="36">
        <v>373585825</v>
      </c>
      <c r="D56" s="37">
        <v>2.3630113219775949E-2</v>
      </c>
      <c r="E56" s="36">
        <v>415390628</v>
      </c>
      <c r="F56" s="37">
        <v>1.6990633271958485E-2</v>
      </c>
    </row>
    <row r="57" spans="1:6" x14ac:dyDescent="0.25">
      <c r="A57" s="34" t="s">
        <v>12</v>
      </c>
      <c r="B57" s="35">
        <v>38093</v>
      </c>
      <c r="C57" s="36">
        <v>33810189</v>
      </c>
      <c r="D57" s="37">
        <v>2.1385677415678801E-3</v>
      </c>
      <c r="E57" s="36">
        <v>20889916</v>
      </c>
      <c r="F57" s="37">
        <v>8.5445572892900684E-4</v>
      </c>
    </row>
    <row r="58" spans="1:6" x14ac:dyDescent="0.25">
      <c r="A58" s="34" t="s">
        <v>11</v>
      </c>
      <c r="B58" s="35">
        <v>37792</v>
      </c>
      <c r="C58" s="36">
        <v>132177234</v>
      </c>
      <c r="D58" s="37">
        <v>8.3604965592493207E-3</v>
      </c>
      <c r="E58" s="36">
        <v>113183246</v>
      </c>
      <c r="F58" s="37">
        <v>4.6295099014989384E-3</v>
      </c>
    </row>
    <row r="59" spans="1:6" x14ac:dyDescent="0.25">
      <c r="A59" s="34" t="s">
        <v>10</v>
      </c>
      <c r="B59" s="35">
        <v>37743</v>
      </c>
      <c r="C59" s="36">
        <v>214949694</v>
      </c>
      <c r="D59" s="37">
        <v>1.3596034072695865E-2</v>
      </c>
      <c r="E59" s="36">
        <v>192761855</v>
      </c>
      <c r="F59" s="37">
        <v>7.8844965831232888E-3</v>
      </c>
    </row>
    <row r="60" spans="1:6" x14ac:dyDescent="0.25">
      <c r="A60" s="34" t="s">
        <v>9</v>
      </c>
      <c r="B60" s="35">
        <v>37666</v>
      </c>
      <c r="C60" s="36">
        <v>102543518</v>
      </c>
      <c r="D60" s="37">
        <v>6.486099787897822E-3</v>
      </c>
      <c r="E60" s="36">
        <v>76636200</v>
      </c>
      <c r="F60" s="37">
        <v>3.1346339608713195E-3</v>
      </c>
    </row>
    <row r="61" spans="1:6" x14ac:dyDescent="0.25">
      <c r="A61" s="34" t="s">
        <v>7</v>
      </c>
      <c r="B61" s="35">
        <v>37379</v>
      </c>
      <c r="C61" s="36">
        <v>403706375</v>
      </c>
      <c r="D61" s="37">
        <v>2.5535303296893897E-2</v>
      </c>
      <c r="E61" s="36">
        <v>418002176</v>
      </c>
      <c r="F61" s="37">
        <v>1.7097452856583577E-2</v>
      </c>
    </row>
    <row r="62" spans="1:6" x14ac:dyDescent="0.25">
      <c r="A62" s="34" t="s">
        <v>6</v>
      </c>
      <c r="B62" s="35">
        <v>37337</v>
      </c>
      <c r="C62" s="36">
        <v>82348319</v>
      </c>
      <c r="D62" s="37">
        <v>5.2087096758240943E-3</v>
      </c>
      <c r="E62" s="36">
        <v>72661713</v>
      </c>
      <c r="F62" s="37">
        <v>2.9720663762671561E-3</v>
      </c>
    </row>
    <row r="63" spans="1:6" x14ac:dyDescent="0.25">
      <c r="A63" s="34" t="s">
        <v>4</v>
      </c>
      <c r="B63" s="35">
        <v>36721</v>
      </c>
      <c r="C63" s="36">
        <v>157299717</v>
      </c>
      <c r="D63" s="37">
        <v>9.9495480647551742E-3</v>
      </c>
      <c r="E63" s="36">
        <v>139039810</v>
      </c>
      <c r="F63" s="37">
        <v>5.687115362440931E-3</v>
      </c>
    </row>
    <row r="64" spans="1:6" x14ac:dyDescent="0.25">
      <c r="A64" s="34" t="s">
        <v>2</v>
      </c>
      <c r="B64" s="35">
        <v>36028</v>
      </c>
      <c r="C64" s="36">
        <v>70087718</v>
      </c>
      <c r="D64" s="37">
        <v>4.4332000863676465E-3</v>
      </c>
      <c r="E64" s="36">
        <v>61095812</v>
      </c>
      <c r="F64" s="37">
        <v>2.4989888220215708E-3</v>
      </c>
    </row>
    <row r="65" spans="1:6" x14ac:dyDescent="0.25">
      <c r="A65" s="66" t="s">
        <v>0</v>
      </c>
      <c r="B65" s="106">
        <v>31625</v>
      </c>
      <c r="C65" s="67">
        <v>16295774</v>
      </c>
      <c r="D65" s="107">
        <v>1.0307430283894769E-3</v>
      </c>
      <c r="E65" s="67">
        <v>21667000</v>
      </c>
      <c r="F65" s="107">
        <v>8.8624062819136226E-4</v>
      </c>
    </row>
    <row r="66" spans="1:6" x14ac:dyDescent="0.25">
      <c r="A66" s="123" t="s">
        <v>140</v>
      </c>
      <c r="B66" s="132">
        <v>2629952</v>
      </c>
      <c r="C66" s="131">
        <v>15809734872</v>
      </c>
      <c r="D66" s="133">
        <v>1</v>
      </c>
      <c r="E66" s="131">
        <v>24448213398</v>
      </c>
      <c r="F66" s="133">
        <v>1</v>
      </c>
    </row>
  </sheetData>
  <mergeCells count="3">
    <mergeCell ref="H3:L6"/>
    <mergeCell ref="M3:M6"/>
    <mergeCell ref="N3:Q6"/>
  </mergeCells>
  <conditionalFormatting sqref="C2:C6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{8AF1F1BE-CAD2-42DB-AD45-BDB1391BFEDE}</x14:id>
        </ext>
      </extLst>
    </cfRule>
  </conditionalFormatting>
  <conditionalFormatting sqref="E2:E6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{B5ADB0FB-AB3E-4375-9BCF-72641E126C9D}</x14:id>
        </ext>
      </extLst>
    </cfRule>
  </conditionalFormatting>
  <conditionalFormatting sqref="D2:D6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{9523F001-02B3-424F-A07C-79D2AA86A39C}</x14:id>
        </ext>
      </extLst>
    </cfRule>
  </conditionalFormatting>
  <conditionalFormatting sqref="F2:F6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{A55F8459-6AAB-47F4-B95A-EC80D3AC393E}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F1F1BE-CAD2-42DB-AD45-BDB1391BF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C2:C65</xm:sqref>
        </x14:conditionalFormatting>
        <x14:conditionalFormatting xmlns:xm="http://schemas.microsoft.com/office/excel/2006/main">
          <x14:cfRule type="dataBar" id="{B5ADB0FB-AB3E-4375-9BCF-72641E126C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E2:E65</xm:sqref>
        </x14:conditionalFormatting>
        <x14:conditionalFormatting xmlns:xm="http://schemas.microsoft.com/office/excel/2006/main">
          <x14:cfRule type="dataBar" id="{9523F001-02B3-424F-A07C-79D2AA86A3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D2:D65</xm:sqref>
        </x14:conditionalFormatting>
        <x14:conditionalFormatting xmlns:xm="http://schemas.microsoft.com/office/excel/2006/main">
          <x14:cfRule type="dataBar" id="{A55F8459-6AAB-47F4-B95A-EC80D3AC39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0685-5555-4864-A111-D940A9042D92}">
  <sheetPr>
    <tabColor rgb="FF00B0F0"/>
  </sheetPr>
  <dimension ref="A1:T68"/>
  <sheetViews>
    <sheetView showGridLines="0" workbookViewId="0">
      <selection activeCell="I3" sqref="I3"/>
    </sheetView>
  </sheetViews>
  <sheetFormatPr defaultRowHeight="15" x14ac:dyDescent="0.25"/>
  <cols>
    <col min="1" max="1" width="39.42578125" bestFit="1" customWidth="1"/>
    <col min="2" max="2" width="33.85546875" bestFit="1" customWidth="1"/>
    <col min="3" max="3" width="14.7109375" bestFit="1" customWidth="1"/>
    <col min="4" max="4" width="14" customWidth="1"/>
    <col min="5" max="5" width="30.42578125" bestFit="1" customWidth="1"/>
    <col min="6" max="6" width="13.85546875" bestFit="1" customWidth="1"/>
    <col min="7" max="7" width="13.5703125" customWidth="1"/>
    <col min="8" max="8" width="15.7109375" bestFit="1" customWidth="1"/>
    <col min="9" max="9" width="15.5703125" customWidth="1"/>
    <col min="10" max="10" width="14.85546875" customWidth="1"/>
    <col min="11" max="11" width="12.7109375" customWidth="1"/>
    <col min="12" max="12" width="3.85546875" customWidth="1"/>
    <col min="13" max="13" width="18.7109375" customWidth="1"/>
    <col min="14" max="14" width="18.85546875" customWidth="1"/>
    <col min="15" max="15" width="19.28515625" customWidth="1"/>
    <col min="17" max="17" width="13.5703125" bestFit="1" customWidth="1"/>
    <col min="18" max="18" width="15.5703125" bestFit="1" customWidth="1"/>
    <col min="19" max="19" width="12.7109375" bestFit="1" customWidth="1"/>
    <col min="20" max="20" width="39.42578125" bestFit="1" customWidth="1"/>
  </cols>
  <sheetData>
    <row r="1" spans="1:20" x14ac:dyDescent="0.25">
      <c r="A1" s="43" t="s">
        <v>212</v>
      </c>
      <c r="B1" s="44"/>
      <c r="C1" s="44"/>
      <c r="D1" s="44"/>
      <c r="E1" s="45"/>
      <c r="F1" s="11"/>
      <c r="G1" s="11"/>
      <c r="H1" s="11"/>
      <c r="I1" s="41"/>
    </row>
    <row r="2" spans="1:20" x14ac:dyDescent="0.25">
      <c r="A2" s="43" t="s">
        <v>213</v>
      </c>
      <c r="B2" s="45"/>
      <c r="C2" s="11"/>
      <c r="D2" s="11"/>
      <c r="E2" s="11"/>
      <c r="F2" s="11"/>
      <c r="G2" s="11"/>
      <c r="H2" s="11"/>
      <c r="I2" s="41"/>
    </row>
    <row r="3" spans="1:20" ht="48" x14ac:dyDescent="0.25">
      <c r="A3" s="114" t="s">
        <v>215</v>
      </c>
      <c r="B3" s="114" t="s">
        <v>73</v>
      </c>
      <c r="C3" s="114" t="s">
        <v>74</v>
      </c>
      <c r="D3" s="114" t="s">
        <v>168</v>
      </c>
      <c r="E3" s="114" t="s">
        <v>167</v>
      </c>
      <c r="F3" s="114" t="s">
        <v>166</v>
      </c>
      <c r="G3" s="114" t="s">
        <v>209</v>
      </c>
      <c r="H3" s="114" t="s">
        <v>165</v>
      </c>
      <c r="I3" s="114" t="s">
        <v>210</v>
      </c>
      <c r="J3" s="114" t="s">
        <v>164</v>
      </c>
      <c r="K3" s="114" t="s">
        <v>214</v>
      </c>
      <c r="M3" s="10" t="s">
        <v>159</v>
      </c>
      <c r="N3" s="10" t="s">
        <v>160</v>
      </c>
      <c r="O3" s="10" t="s">
        <v>161</v>
      </c>
      <c r="Q3" s="114" t="s">
        <v>166</v>
      </c>
      <c r="R3" s="114" t="s">
        <v>165</v>
      </c>
      <c r="S3" s="114" t="s">
        <v>164</v>
      </c>
      <c r="T3" s="114" t="s">
        <v>215</v>
      </c>
    </row>
    <row r="4" spans="1:20" x14ac:dyDescent="0.25">
      <c r="A4" s="61" t="s">
        <v>71</v>
      </c>
      <c r="B4" s="61" t="s">
        <v>8</v>
      </c>
      <c r="C4" s="62">
        <v>44547</v>
      </c>
      <c r="D4" s="47">
        <v>200000000</v>
      </c>
      <c r="E4" s="47">
        <v>260138569</v>
      </c>
      <c r="F4" s="47">
        <v>780418859</v>
      </c>
      <c r="G4" s="48">
        <f>F4/$F$68</f>
        <v>4.9363184475798461E-2</v>
      </c>
      <c r="H4" s="47">
        <v>1072000000</v>
      </c>
      <c r="I4" s="48">
        <f>H4/$H$68</f>
        <v>4.3847784807363288E-2</v>
      </c>
      <c r="J4" s="47">
        <v>1852418859</v>
      </c>
      <c r="K4" s="48">
        <f>J4/$J$68</f>
        <v>4.6011991324930744E-2</v>
      </c>
      <c r="M4" s="31">
        <f>MAX(F5:F67)</f>
        <v>858373000</v>
      </c>
      <c r="N4" s="31">
        <f>MAX(H5:H67)</f>
        <v>1937901401</v>
      </c>
      <c r="O4" s="31">
        <f>MAX(J5:J67)</f>
        <v>2797800564</v>
      </c>
      <c r="Q4" s="108"/>
      <c r="R4" s="108"/>
      <c r="S4" s="108"/>
      <c r="T4" s="108"/>
    </row>
    <row r="5" spans="1:20" x14ac:dyDescent="0.25">
      <c r="A5" s="39" t="s">
        <v>70</v>
      </c>
      <c r="B5" s="39" t="s">
        <v>33</v>
      </c>
      <c r="C5" s="40">
        <v>44505</v>
      </c>
      <c r="D5" s="38">
        <v>200000000</v>
      </c>
      <c r="E5" s="38">
        <v>85021497</v>
      </c>
      <c r="F5" s="38">
        <v>164870234</v>
      </c>
      <c r="G5" s="42">
        <f t="shared" ref="G5:G68" si="0">F5/$F$68</f>
        <v>1.0428399674936686E-2</v>
      </c>
      <c r="H5" s="38">
        <v>237194665</v>
      </c>
      <c r="I5" s="42">
        <f t="shared" ref="I5:I68" si="1">H5/$H$68</f>
        <v>9.7019222279614032E-3</v>
      </c>
      <c r="J5" s="38">
        <v>402064899</v>
      </c>
      <c r="K5" s="42">
        <f t="shared" ref="K5:K68" si="2">J5/$J$68</f>
        <v>9.9868377796768892E-3</v>
      </c>
      <c r="M5" s="46" t="str">
        <f>VLOOKUP(M4,$Q$5:$T$67,4,0)</f>
        <v>Avengers: Endgame</v>
      </c>
      <c r="N5" s="46" t="str">
        <f>VLOOKUP(N4,$R$5:$T$67,3,0)</f>
        <v>Avengers: Endgame</v>
      </c>
      <c r="O5" s="46" t="str">
        <f>VLOOKUP(O4,$S$5:$T$67,2,0)</f>
        <v>Avengers: Endgame</v>
      </c>
      <c r="Q5" s="38">
        <v>16295774</v>
      </c>
      <c r="R5" s="38">
        <v>21667000</v>
      </c>
      <c r="S5" s="38">
        <v>37962774</v>
      </c>
      <c r="T5" s="39" t="s">
        <v>0</v>
      </c>
    </row>
    <row r="6" spans="1:20" x14ac:dyDescent="0.25">
      <c r="A6" s="39" t="s">
        <v>69</v>
      </c>
      <c r="B6" s="39" t="s">
        <v>8</v>
      </c>
      <c r="C6" s="40">
        <v>44470</v>
      </c>
      <c r="D6" s="38">
        <v>110000000</v>
      </c>
      <c r="E6" s="38">
        <v>90033210</v>
      </c>
      <c r="F6" s="38">
        <v>213550366</v>
      </c>
      <c r="G6" s="42">
        <f t="shared" si="0"/>
        <v>1.3507523543497916E-2</v>
      </c>
      <c r="H6" s="38">
        <v>288500000</v>
      </c>
      <c r="I6" s="42">
        <f t="shared" si="1"/>
        <v>1.1800453280712974E-2</v>
      </c>
      <c r="J6" s="38">
        <v>502050366</v>
      </c>
      <c r="K6" s="42">
        <f t="shared" si="2"/>
        <v>1.247036380181352E-2</v>
      </c>
      <c r="Q6" s="38">
        <v>70087718</v>
      </c>
      <c r="R6" s="38">
        <v>61095812</v>
      </c>
      <c r="S6" s="38">
        <v>131183530</v>
      </c>
      <c r="T6" s="39" t="s">
        <v>2</v>
      </c>
    </row>
    <row r="7" spans="1:20" x14ac:dyDescent="0.25">
      <c r="A7" s="39" t="s">
        <v>68</v>
      </c>
      <c r="B7" s="39" t="s">
        <v>33</v>
      </c>
      <c r="C7" s="40">
        <v>44442</v>
      </c>
      <c r="D7" s="38">
        <v>150000000</v>
      </c>
      <c r="E7" s="38">
        <v>75388688</v>
      </c>
      <c r="F7" s="38">
        <v>224543292</v>
      </c>
      <c r="G7" s="42">
        <f t="shared" si="0"/>
        <v>1.4202849941378827E-2</v>
      </c>
      <c r="H7" s="38">
        <v>207700000</v>
      </c>
      <c r="I7" s="42">
        <f t="shared" si="1"/>
        <v>8.4955083064266364E-3</v>
      </c>
      <c r="J7" s="38">
        <v>432243292</v>
      </c>
      <c r="K7" s="42">
        <f t="shared" si="2"/>
        <v>1.0736434961853034E-2</v>
      </c>
      <c r="Q7" s="38">
        <v>157299717</v>
      </c>
      <c r="R7" s="38">
        <v>139039810</v>
      </c>
      <c r="S7" s="38">
        <v>296339527</v>
      </c>
      <c r="T7" s="39" t="s">
        <v>4</v>
      </c>
    </row>
    <row r="8" spans="1:20" x14ac:dyDescent="0.25">
      <c r="A8" s="39" t="s">
        <v>67</v>
      </c>
      <c r="B8" s="39" t="s">
        <v>33</v>
      </c>
      <c r="C8" s="40">
        <v>44386</v>
      </c>
      <c r="D8" s="38">
        <v>200000000</v>
      </c>
      <c r="E8" s="38">
        <v>80366312</v>
      </c>
      <c r="F8" s="38">
        <v>183651665</v>
      </c>
      <c r="G8" s="42">
        <f t="shared" si="0"/>
        <v>1.161636589651217E-2</v>
      </c>
      <c r="H8" s="38">
        <v>195979696</v>
      </c>
      <c r="I8" s="42">
        <f t="shared" si="1"/>
        <v>8.0161152395713392E-3</v>
      </c>
      <c r="J8" s="38">
        <v>379631351</v>
      </c>
      <c r="K8" s="42">
        <f t="shared" si="2"/>
        <v>9.429613796046836E-3</v>
      </c>
      <c r="M8" s="190" t="s">
        <v>162</v>
      </c>
      <c r="Q8" s="38">
        <v>82348319</v>
      </c>
      <c r="R8" s="38">
        <v>72661713</v>
      </c>
      <c r="S8" s="38">
        <v>155010032</v>
      </c>
      <c r="T8" s="39" t="s">
        <v>6</v>
      </c>
    </row>
    <row r="9" spans="1:20" x14ac:dyDescent="0.25">
      <c r="A9" s="39" t="s">
        <v>65</v>
      </c>
      <c r="B9" s="39" t="s">
        <v>66</v>
      </c>
      <c r="C9" s="40">
        <v>44071</v>
      </c>
      <c r="D9" s="38">
        <v>67000000</v>
      </c>
      <c r="E9" s="38">
        <v>7037017</v>
      </c>
      <c r="F9" s="38">
        <v>23855569</v>
      </c>
      <c r="G9" s="42">
        <f t="shared" si="0"/>
        <v>1.5089164488298701E-3</v>
      </c>
      <c r="H9" s="38">
        <v>24819497</v>
      </c>
      <c r="I9" s="42">
        <f t="shared" si="1"/>
        <v>1.0151865330998123E-3</v>
      </c>
      <c r="J9" s="38">
        <v>48675066</v>
      </c>
      <c r="K9" s="42">
        <f t="shared" si="2"/>
        <v>1.2090336392609742E-3</v>
      </c>
      <c r="M9" s="190"/>
      <c r="Q9" s="38">
        <v>403706375</v>
      </c>
      <c r="R9" s="38">
        <v>418002176</v>
      </c>
      <c r="S9" s="38">
        <v>821708551</v>
      </c>
      <c r="T9" s="39" t="s">
        <v>7</v>
      </c>
    </row>
    <row r="10" spans="1:20" x14ac:dyDescent="0.25">
      <c r="A10" s="39" t="s">
        <v>64</v>
      </c>
      <c r="B10" s="39" t="s">
        <v>8</v>
      </c>
      <c r="C10" s="40">
        <v>43648</v>
      </c>
      <c r="D10" s="38">
        <v>160000000</v>
      </c>
      <c r="E10" s="38">
        <v>92579212</v>
      </c>
      <c r="F10" s="38">
        <v>390532085</v>
      </c>
      <c r="G10" s="42">
        <f t="shared" si="0"/>
        <v>2.4702000897665655E-2</v>
      </c>
      <c r="H10" s="38">
        <v>741395911</v>
      </c>
      <c r="I10" s="42">
        <f t="shared" si="1"/>
        <v>3.0325157054652111E-2</v>
      </c>
      <c r="J10" s="38">
        <v>1131927996</v>
      </c>
      <c r="K10" s="42">
        <f t="shared" si="2"/>
        <v>2.8115812403526303E-2</v>
      </c>
      <c r="M10" s="191" t="s">
        <v>163</v>
      </c>
      <c r="Q10" s="38">
        <v>102543518</v>
      </c>
      <c r="R10" s="38">
        <v>76636200</v>
      </c>
      <c r="S10" s="38">
        <v>179179718</v>
      </c>
      <c r="T10" s="39" t="s">
        <v>9</v>
      </c>
    </row>
    <row r="11" spans="1:20" x14ac:dyDescent="0.25">
      <c r="A11" s="39" t="s">
        <v>63</v>
      </c>
      <c r="B11" s="39" t="s">
        <v>5</v>
      </c>
      <c r="C11" s="40">
        <v>43623</v>
      </c>
      <c r="D11" s="38">
        <v>200000000</v>
      </c>
      <c r="E11" s="38">
        <v>32828348</v>
      </c>
      <c r="F11" s="38">
        <v>65845974</v>
      </c>
      <c r="G11" s="42">
        <f t="shared" si="0"/>
        <v>4.1649005839191656E-3</v>
      </c>
      <c r="H11" s="38">
        <v>186597000</v>
      </c>
      <c r="I11" s="42">
        <f t="shared" si="1"/>
        <v>7.6323368486003428E-3</v>
      </c>
      <c r="J11" s="38">
        <v>252442974</v>
      </c>
      <c r="K11" s="42">
        <f t="shared" si="2"/>
        <v>6.2703982273199892E-3</v>
      </c>
      <c r="M11" s="191"/>
      <c r="Q11" s="38">
        <v>214949694</v>
      </c>
      <c r="R11" s="38">
        <v>192761855</v>
      </c>
      <c r="S11" s="38">
        <v>407711549</v>
      </c>
      <c r="T11" s="39" t="s">
        <v>10</v>
      </c>
    </row>
    <row r="12" spans="1:20" x14ac:dyDescent="0.25">
      <c r="A12" s="39" t="s">
        <v>62</v>
      </c>
      <c r="B12" s="39" t="s">
        <v>33</v>
      </c>
      <c r="C12" s="40">
        <v>43581</v>
      </c>
      <c r="D12" s="38">
        <v>356000000</v>
      </c>
      <c r="E12" s="38">
        <v>357115007</v>
      </c>
      <c r="F12" s="38">
        <v>858373000</v>
      </c>
      <c r="G12" s="42">
        <f t="shared" si="0"/>
        <v>5.4293952868256549E-2</v>
      </c>
      <c r="H12" s="38">
        <v>1937901401</v>
      </c>
      <c r="I12" s="42">
        <f t="shared" si="1"/>
        <v>7.9265563068037156E-2</v>
      </c>
      <c r="J12" s="38">
        <v>2797800564</v>
      </c>
      <c r="K12" s="42">
        <f t="shared" si="2"/>
        <v>6.9494204647186836E-2</v>
      </c>
      <c r="Q12" s="38">
        <v>132177234</v>
      </c>
      <c r="R12" s="38">
        <v>113183246</v>
      </c>
      <c r="S12" s="38">
        <v>245360480</v>
      </c>
      <c r="T12" s="39" t="s">
        <v>11</v>
      </c>
    </row>
    <row r="13" spans="1:20" x14ac:dyDescent="0.25">
      <c r="A13" s="39" t="s">
        <v>61</v>
      </c>
      <c r="B13" s="39" t="s">
        <v>33</v>
      </c>
      <c r="C13" s="40">
        <v>43532</v>
      </c>
      <c r="D13" s="38">
        <v>152000000</v>
      </c>
      <c r="E13" s="38">
        <v>153433423</v>
      </c>
      <c r="F13" s="38">
        <v>426829839</v>
      </c>
      <c r="G13" s="42">
        <f t="shared" si="0"/>
        <v>2.6997912517555341E-2</v>
      </c>
      <c r="H13" s="38">
        <v>701444955</v>
      </c>
      <c r="I13" s="42">
        <f t="shared" si="1"/>
        <v>2.8691051717397973E-2</v>
      </c>
      <c r="J13" s="38">
        <v>1128274794</v>
      </c>
      <c r="K13" s="42">
        <f t="shared" si="2"/>
        <v>2.8025070993766006E-2</v>
      </c>
      <c r="Q13" s="38">
        <v>33810189</v>
      </c>
      <c r="R13" s="38">
        <v>20889916</v>
      </c>
      <c r="S13" s="38">
        <v>54700105</v>
      </c>
      <c r="T13" s="39" t="s">
        <v>12</v>
      </c>
    </row>
    <row r="14" spans="1:20" x14ac:dyDescent="0.25">
      <c r="A14" s="39" t="s">
        <v>60</v>
      </c>
      <c r="B14" s="39" t="s">
        <v>8</v>
      </c>
      <c r="C14" s="40">
        <v>43448</v>
      </c>
      <c r="D14" s="38">
        <v>90000000</v>
      </c>
      <c r="E14" s="38">
        <v>35363376</v>
      </c>
      <c r="F14" s="38">
        <v>190241310</v>
      </c>
      <c r="G14" s="42">
        <f t="shared" si="0"/>
        <v>1.2033175226545317E-2</v>
      </c>
      <c r="H14" s="38">
        <v>185299521</v>
      </c>
      <c r="I14" s="42">
        <f t="shared" si="1"/>
        <v>7.579266344883857E-3</v>
      </c>
      <c r="J14" s="38">
        <v>375540831</v>
      </c>
      <c r="K14" s="42">
        <f t="shared" si="2"/>
        <v>9.32800990131211E-3</v>
      </c>
      <c r="M14" s="8"/>
      <c r="N14" s="8"/>
      <c r="O14" s="8"/>
      <c r="Q14" s="38">
        <v>373585825</v>
      </c>
      <c r="R14" s="38">
        <v>415390628</v>
      </c>
      <c r="S14" s="38">
        <v>788976453</v>
      </c>
      <c r="T14" s="39" t="s">
        <v>14</v>
      </c>
    </row>
    <row r="15" spans="1:20" x14ac:dyDescent="0.25">
      <c r="A15" s="39" t="s">
        <v>59</v>
      </c>
      <c r="B15" s="39" t="s">
        <v>8</v>
      </c>
      <c r="C15" s="40">
        <v>43378</v>
      </c>
      <c r="D15" s="38">
        <v>100000000</v>
      </c>
      <c r="E15" s="38">
        <v>80255756</v>
      </c>
      <c r="F15" s="38">
        <v>213515506</v>
      </c>
      <c r="G15" s="42">
        <f t="shared" si="0"/>
        <v>1.3505318572935016E-2</v>
      </c>
      <c r="H15" s="38">
        <v>641498448</v>
      </c>
      <c r="I15" s="42">
        <f t="shared" si="1"/>
        <v>2.62390726699268E-2</v>
      </c>
      <c r="J15" s="38">
        <v>855013954</v>
      </c>
      <c r="K15" s="42">
        <f t="shared" si="2"/>
        <v>2.1237580498063117E-2</v>
      </c>
      <c r="M15" s="8"/>
      <c r="N15" s="8"/>
      <c r="O15" s="8"/>
      <c r="Q15" s="38">
        <v>52411906</v>
      </c>
      <c r="R15" s="38">
        <v>76493460</v>
      </c>
      <c r="S15" s="38">
        <v>128905366</v>
      </c>
      <c r="T15" s="39" t="s">
        <v>15</v>
      </c>
    </row>
    <row r="16" spans="1:20" x14ac:dyDescent="0.25">
      <c r="A16" s="39" t="s">
        <v>58</v>
      </c>
      <c r="B16" s="39" t="s">
        <v>33</v>
      </c>
      <c r="C16" s="40">
        <v>43287</v>
      </c>
      <c r="D16" s="38">
        <v>162000000</v>
      </c>
      <c r="E16" s="38">
        <v>75812205</v>
      </c>
      <c r="F16" s="38">
        <v>216648740</v>
      </c>
      <c r="G16" s="42">
        <f t="shared" si="0"/>
        <v>1.3703502415065674E-2</v>
      </c>
      <c r="H16" s="38">
        <v>406025399</v>
      </c>
      <c r="I16" s="42">
        <f t="shared" si="1"/>
        <v>1.6607569329921471E-2</v>
      </c>
      <c r="J16" s="38">
        <v>622674139</v>
      </c>
      <c r="K16" s="42">
        <f t="shared" si="2"/>
        <v>1.5466522024826092E-2</v>
      </c>
      <c r="M16" s="8"/>
      <c r="N16" s="8"/>
      <c r="O16" s="8"/>
      <c r="Q16" s="38">
        <v>24409722</v>
      </c>
      <c r="R16" s="38">
        <v>32271844</v>
      </c>
      <c r="S16" s="38">
        <v>56681566</v>
      </c>
      <c r="T16" s="39" t="s">
        <v>16</v>
      </c>
    </row>
    <row r="17" spans="1:20" x14ac:dyDescent="0.25">
      <c r="A17" s="39" t="s">
        <v>57</v>
      </c>
      <c r="B17" s="39" t="s">
        <v>5</v>
      </c>
      <c r="C17" s="40">
        <v>43238</v>
      </c>
      <c r="D17" s="38">
        <v>110000000</v>
      </c>
      <c r="E17" s="38">
        <v>125507153</v>
      </c>
      <c r="F17" s="38">
        <v>324591735</v>
      </c>
      <c r="G17" s="42">
        <f t="shared" si="0"/>
        <v>2.0531130827176086E-2</v>
      </c>
      <c r="H17" s="38">
        <v>460455185</v>
      </c>
      <c r="I17" s="42">
        <f t="shared" si="1"/>
        <v>1.8833899128092028E-2</v>
      </c>
      <c r="J17" s="38">
        <v>785046920</v>
      </c>
      <c r="K17" s="42">
        <f t="shared" si="2"/>
        <v>1.9499678432448736E-2</v>
      </c>
      <c r="M17" s="8"/>
      <c r="Q17" s="38">
        <v>154696080</v>
      </c>
      <c r="R17" s="38">
        <v>175883639</v>
      </c>
      <c r="S17" s="38">
        <v>330579719</v>
      </c>
      <c r="T17" s="39" t="s">
        <v>17</v>
      </c>
    </row>
    <row r="18" spans="1:20" x14ac:dyDescent="0.25">
      <c r="A18" s="39" t="s">
        <v>56</v>
      </c>
      <c r="B18" s="39" t="s">
        <v>33</v>
      </c>
      <c r="C18" s="40">
        <v>43217</v>
      </c>
      <c r="D18" s="38">
        <v>316000000</v>
      </c>
      <c r="E18" s="38">
        <v>257698183</v>
      </c>
      <c r="F18" s="38">
        <v>678815482</v>
      </c>
      <c r="G18" s="42">
        <f t="shared" si="0"/>
        <v>4.2936550644010064E-2</v>
      </c>
      <c r="H18" s="38">
        <v>1369544272</v>
      </c>
      <c r="I18" s="42">
        <f t="shared" si="1"/>
        <v>5.6018173995161395E-2</v>
      </c>
      <c r="J18" s="38">
        <v>2048359754</v>
      </c>
      <c r="K18" s="42">
        <f t="shared" si="2"/>
        <v>5.0878941754169037E-2</v>
      </c>
      <c r="Q18" s="38">
        <v>234362462</v>
      </c>
      <c r="R18" s="38">
        <v>224997093</v>
      </c>
      <c r="S18" s="38">
        <v>459359555</v>
      </c>
      <c r="T18" s="39" t="s">
        <v>18</v>
      </c>
    </row>
    <row r="19" spans="1:20" x14ac:dyDescent="0.25">
      <c r="A19" s="39" t="s">
        <v>55</v>
      </c>
      <c r="B19" s="39" t="s">
        <v>33</v>
      </c>
      <c r="C19" s="40">
        <v>43147</v>
      </c>
      <c r="D19" s="38">
        <v>200000000</v>
      </c>
      <c r="E19" s="38">
        <v>202003951</v>
      </c>
      <c r="F19" s="38">
        <v>700059566</v>
      </c>
      <c r="G19" s="42">
        <f t="shared" si="0"/>
        <v>4.4280285005907846E-2</v>
      </c>
      <c r="H19" s="38">
        <v>646853595</v>
      </c>
      <c r="I19" s="42">
        <f t="shared" si="1"/>
        <v>2.6458113092751236E-2</v>
      </c>
      <c r="J19" s="38">
        <v>1346913161</v>
      </c>
      <c r="K19" s="42">
        <f t="shared" si="2"/>
        <v>3.3455800980574581E-2</v>
      </c>
      <c r="Q19" s="38">
        <v>115802596</v>
      </c>
      <c r="R19" s="38">
        <v>112935797</v>
      </c>
      <c r="S19" s="38">
        <v>228738393</v>
      </c>
      <c r="T19" s="39" t="s">
        <v>19</v>
      </c>
    </row>
    <row r="20" spans="1:20" x14ac:dyDescent="0.25">
      <c r="A20" s="39" t="s">
        <v>54</v>
      </c>
      <c r="B20" s="39" t="s">
        <v>33</v>
      </c>
      <c r="C20" s="40">
        <v>43042</v>
      </c>
      <c r="D20" s="38">
        <v>180000000</v>
      </c>
      <c r="E20" s="38">
        <v>122744989</v>
      </c>
      <c r="F20" s="38">
        <v>315058289</v>
      </c>
      <c r="G20" s="42">
        <f t="shared" si="0"/>
        <v>1.9928119702879228E-2</v>
      </c>
      <c r="H20" s="38">
        <v>538918837</v>
      </c>
      <c r="I20" s="42">
        <f t="shared" si="1"/>
        <v>2.2043280964002324E-2</v>
      </c>
      <c r="J20" s="38">
        <v>853977126</v>
      </c>
      <c r="K20" s="42">
        <f t="shared" si="2"/>
        <v>2.1211826862102406E-2</v>
      </c>
      <c r="Q20" s="38">
        <v>336530303</v>
      </c>
      <c r="R20" s="38">
        <v>554341323</v>
      </c>
      <c r="S20" s="38">
        <v>890871626</v>
      </c>
      <c r="T20" s="39" t="s">
        <v>20</v>
      </c>
    </row>
    <row r="21" spans="1:20" x14ac:dyDescent="0.25">
      <c r="A21" s="39" t="s">
        <v>52</v>
      </c>
      <c r="B21" s="39" t="s">
        <v>53</v>
      </c>
      <c r="C21" s="40">
        <v>42979</v>
      </c>
      <c r="D21" s="38">
        <v>0</v>
      </c>
      <c r="E21" s="38">
        <v>1500000</v>
      </c>
      <c r="F21" s="38">
        <v>1521787</v>
      </c>
      <c r="G21" s="42">
        <f t="shared" si="0"/>
        <v>9.6256326391353799E-5</v>
      </c>
      <c r="H21" s="38">
        <v>1330495</v>
      </c>
      <c r="I21" s="42">
        <f t="shared" si="1"/>
        <v>5.4420950044097778E-5</v>
      </c>
      <c r="J21" s="38">
        <v>2852282</v>
      </c>
      <c r="K21" s="42">
        <f t="shared" si="2"/>
        <v>7.0847461956365299E-5</v>
      </c>
      <c r="Q21" s="38">
        <v>131921738</v>
      </c>
      <c r="R21" s="38">
        <v>169991393</v>
      </c>
      <c r="S21" s="38">
        <v>301913131</v>
      </c>
      <c r="T21" s="39" t="s">
        <v>21</v>
      </c>
    </row>
    <row r="22" spans="1:20" x14ac:dyDescent="0.25">
      <c r="A22" s="39" t="s">
        <v>51</v>
      </c>
      <c r="B22" s="39" t="s">
        <v>8</v>
      </c>
      <c r="C22" s="40">
        <v>42923</v>
      </c>
      <c r="D22" s="38">
        <v>175000000</v>
      </c>
      <c r="E22" s="38">
        <v>117027503</v>
      </c>
      <c r="F22" s="38">
        <v>334201140</v>
      </c>
      <c r="G22" s="42">
        <f t="shared" si="0"/>
        <v>2.1138946522872466E-2</v>
      </c>
      <c r="H22" s="38">
        <v>545965784</v>
      </c>
      <c r="I22" s="42">
        <f t="shared" si="1"/>
        <v>2.2331520717365098E-2</v>
      </c>
      <c r="J22" s="38">
        <v>880166924</v>
      </c>
      <c r="K22" s="42">
        <f t="shared" si="2"/>
        <v>2.1862351851374116E-2</v>
      </c>
      <c r="Q22" s="38">
        <v>318412101</v>
      </c>
      <c r="R22" s="38">
        <v>266762121</v>
      </c>
      <c r="S22" s="38">
        <v>585174222</v>
      </c>
      <c r="T22" s="39" t="s">
        <v>22</v>
      </c>
    </row>
    <row r="23" spans="1:20" x14ac:dyDescent="0.25">
      <c r="A23" s="39" t="s">
        <v>50</v>
      </c>
      <c r="B23" s="39" t="s">
        <v>33</v>
      </c>
      <c r="C23" s="40">
        <v>42860</v>
      </c>
      <c r="D23" s="38">
        <v>200000000</v>
      </c>
      <c r="E23" s="38">
        <v>146510104</v>
      </c>
      <c r="F23" s="38">
        <v>389813101</v>
      </c>
      <c r="G23" s="42">
        <f t="shared" si="0"/>
        <v>2.4656523601188446E-2</v>
      </c>
      <c r="H23" s="38">
        <v>473942950</v>
      </c>
      <c r="I23" s="42">
        <f t="shared" si="1"/>
        <v>1.9385586271051247E-2</v>
      </c>
      <c r="J23" s="38">
        <v>863756051</v>
      </c>
      <c r="K23" s="42">
        <f t="shared" si="2"/>
        <v>2.1454724309448652E-2</v>
      </c>
      <c r="Q23" s="38">
        <v>134806913</v>
      </c>
      <c r="R23" s="38">
        <v>128620638</v>
      </c>
      <c r="S23" s="38">
        <v>263427551</v>
      </c>
      <c r="T23" s="39" t="s">
        <v>24</v>
      </c>
    </row>
    <row r="24" spans="1:20" x14ac:dyDescent="0.25">
      <c r="A24" s="39" t="s">
        <v>49</v>
      </c>
      <c r="B24" s="39" t="s">
        <v>5</v>
      </c>
      <c r="C24" s="40">
        <v>42797</v>
      </c>
      <c r="D24" s="38">
        <v>97000000</v>
      </c>
      <c r="E24" s="38">
        <v>88411916</v>
      </c>
      <c r="F24" s="38">
        <v>226277068</v>
      </c>
      <c r="G24" s="42">
        <f t="shared" si="0"/>
        <v>1.4312515031529745E-2</v>
      </c>
      <c r="H24" s="38">
        <v>390518532</v>
      </c>
      <c r="I24" s="42">
        <f t="shared" si="1"/>
        <v>1.5973295293305424E-2</v>
      </c>
      <c r="J24" s="38">
        <v>616795600</v>
      </c>
      <c r="K24" s="42">
        <f t="shared" si="2"/>
        <v>1.5320505758495655E-2</v>
      </c>
      <c r="Q24" s="38">
        <v>8050977</v>
      </c>
      <c r="R24" s="38">
        <v>2049059</v>
      </c>
      <c r="S24" s="38">
        <v>10100036</v>
      </c>
      <c r="T24" s="39" t="s">
        <v>25</v>
      </c>
    </row>
    <row r="25" spans="1:20" x14ac:dyDescent="0.25">
      <c r="A25" s="39" t="s">
        <v>48</v>
      </c>
      <c r="B25" s="39" t="s">
        <v>33</v>
      </c>
      <c r="C25" s="40">
        <v>42678</v>
      </c>
      <c r="D25" s="38">
        <v>165000000</v>
      </c>
      <c r="E25" s="38">
        <v>85058311</v>
      </c>
      <c r="F25" s="38">
        <v>232641920</v>
      </c>
      <c r="G25" s="42">
        <f t="shared" si="0"/>
        <v>1.4715105717049244E-2</v>
      </c>
      <c r="H25" s="38">
        <v>445076475</v>
      </c>
      <c r="I25" s="42">
        <f t="shared" si="1"/>
        <v>1.8204867069608027E-2</v>
      </c>
      <c r="J25" s="38">
        <v>677718395</v>
      </c>
      <c r="K25" s="42">
        <f t="shared" si="2"/>
        <v>1.683375914684854E-2</v>
      </c>
      <c r="Q25" s="38">
        <v>179883157</v>
      </c>
      <c r="R25" s="38">
        <v>193179707</v>
      </c>
      <c r="S25" s="38">
        <v>373062864</v>
      </c>
      <c r="T25" s="39" t="s">
        <v>26</v>
      </c>
    </row>
    <row r="26" spans="1:20" x14ac:dyDescent="0.25">
      <c r="A26" s="39" t="s">
        <v>47</v>
      </c>
      <c r="B26" s="39" t="s">
        <v>5</v>
      </c>
      <c r="C26" s="40">
        <v>42517</v>
      </c>
      <c r="D26" s="38">
        <v>178000000</v>
      </c>
      <c r="E26" s="38">
        <v>65769562</v>
      </c>
      <c r="F26" s="38">
        <v>155442489</v>
      </c>
      <c r="G26" s="42">
        <f t="shared" si="0"/>
        <v>9.8320743680084151E-3</v>
      </c>
      <c r="H26" s="38">
        <v>388491616</v>
      </c>
      <c r="I26" s="42">
        <f t="shared" si="1"/>
        <v>1.5890388785291802E-2</v>
      </c>
      <c r="J26" s="38">
        <v>543934105</v>
      </c>
      <c r="K26" s="42">
        <f t="shared" si="2"/>
        <v>1.3510708552224887E-2</v>
      </c>
      <c r="Q26" s="38">
        <v>312433331</v>
      </c>
      <c r="R26" s="38">
        <v>311500000</v>
      </c>
      <c r="S26" s="38">
        <v>623933331</v>
      </c>
      <c r="T26" s="39" t="s">
        <v>27</v>
      </c>
    </row>
    <row r="27" spans="1:20" x14ac:dyDescent="0.25">
      <c r="A27" s="39" t="s">
        <v>46</v>
      </c>
      <c r="B27" s="39" t="s">
        <v>33</v>
      </c>
      <c r="C27" s="40">
        <v>42496</v>
      </c>
      <c r="D27" s="38">
        <v>250000000</v>
      </c>
      <c r="E27" s="38">
        <v>179139142</v>
      </c>
      <c r="F27" s="38">
        <v>408084349</v>
      </c>
      <c r="G27" s="42">
        <f t="shared" si="0"/>
        <v>2.5812219642135946E-2</v>
      </c>
      <c r="H27" s="38">
        <v>745220146</v>
      </c>
      <c r="I27" s="42">
        <f t="shared" si="1"/>
        <v>3.048157891410434E-2</v>
      </c>
      <c r="J27" s="38">
        <v>1153304495</v>
      </c>
      <c r="K27" s="42">
        <f t="shared" si="2"/>
        <v>2.8646780484404274E-2</v>
      </c>
      <c r="Q27" s="38">
        <v>181030624</v>
      </c>
      <c r="R27" s="38">
        <v>268295994</v>
      </c>
      <c r="S27" s="38">
        <v>449326618</v>
      </c>
      <c r="T27" s="39" t="s">
        <v>28</v>
      </c>
    </row>
    <row r="28" spans="1:20" x14ac:dyDescent="0.25">
      <c r="A28" s="39" t="s">
        <v>45</v>
      </c>
      <c r="B28" s="39" t="s">
        <v>5</v>
      </c>
      <c r="C28" s="40">
        <v>42412</v>
      </c>
      <c r="D28" s="38">
        <v>58000000</v>
      </c>
      <c r="E28" s="38">
        <v>132434600</v>
      </c>
      <c r="F28" s="38">
        <v>363070709</v>
      </c>
      <c r="G28" s="42">
        <f t="shared" si="0"/>
        <v>2.296500934010097E-2</v>
      </c>
      <c r="H28" s="38">
        <v>420042270</v>
      </c>
      <c r="I28" s="42">
        <f t="shared" si="1"/>
        <v>1.7180898381489167E-2</v>
      </c>
      <c r="J28" s="38">
        <v>783112979</v>
      </c>
      <c r="K28" s="42">
        <f t="shared" si="2"/>
        <v>1.9451641523256954E-2</v>
      </c>
      <c r="Q28" s="38">
        <v>146408305</v>
      </c>
      <c r="R28" s="38">
        <v>207215819</v>
      </c>
      <c r="S28" s="38">
        <v>353624124</v>
      </c>
      <c r="T28" s="39" t="s">
        <v>29</v>
      </c>
    </row>
    <row r="29" spans="1:20" x14ac:dyDescent="0.25">
      <c r="A29" s="39" t="s">
        <v>17</v>
      </c>
      <c r="B29" s="39" t="s">
        <v>5</v>
      </c>
      <c r="C29" s="40">
        <v>42223</v>
      </c>
      <c r="D29" s="38">
        <v>120000000</v>
      </c>
      <c r="E29" s="38">
        <v>25685737</v>
      </c>
      <c r="F29" s="38">
        <v>56117548</v>
      </c>
      <c r="G29" s="42">
        <f t="shared" si="0"/>
        <v>3.5495565519816264E-3</v>
      </c>
      <c r="H29" s="38">
        <v>111765333</v>
      </c>
      <c r="I29" s="42">
        <f t="shared" si="1"/>
        <v>4.5715133118538233E-3</v>
      </c>
      <c r="J29" s="38">
        <v>167882881</v>
      </c>
      <c r="K29" s="42">
        <f t="shared" si="2"/>
        <v>4.1700210655091262E-3</v>
      </c>
      <c r="Q29" s="38">
        <v>176654505</v>
      </c>
      <c r="R29" s="38">
        <v>193915269</v>
      </c>
      <c r="S29" s="38">
        <v>370569774</v>
      </c>
      <c r="T29" s="39" t="s">
        <v>30</v>
      </c>
    </row>
    <row r="30" spans="1:20" x14ac:dyDescent="0.25">
      <c r="A30" s="39" t="s">
        <v>44</v>
      </c>
      <c r="B30" s="39" t="s">
        <v>33</v>
      </c>
      <c r="C30" s="40">
        <v>42202</v>
      </c>
      <c r="D30" s="38">
        <v>130000000</v>
      </c>
      <c r="E30" s="38">
        <v>57225526</v>
      </c>
      <c r="F30" s="38">
        <v>180202163</v>
      </c>
      <c r="G30" s="42">
        <f t="shared" si="0"/>
        <v>1.1398177417835701E-2</v>
      </c>
      <c r="H30" s="38">
        <v>339109802</v>
      </c>
      <c r="I30" s="42">
        <f t="shared" si="1"/>
        <v>1.3870535097167512E-2</v>
      </c>
      <c r="J30" s="38">
        <v>519311965</v>
      </c>
      <c r="K30" s="42">
        <f t="shared" si="2"/>
        <v>1.2899122416304842E-2</v>
      </c>
      <c r="Q30" s="38">
        <v>51774002</v>
      </c>
      <c r="R30" s="38">
        <v>80789928</v>
      </c>
      <c r="S30" s="38">
        <v>132563930</v>
      </c>
      <c r="T30" s="39" t="s">
        <v>31</v>
      </c>
    </row>
    <row r="31" spans="1:20" x14ac:dyDescent="0.25">
      <c r="A31" s="39" t="s">
        <v>43</v>
      </c>
      <c r="B31" s="39" t="s">
        <v>33</v>
      </c>
      <c r="C31" s="40">
        <v>42125</v>
      </c>
      <c r="D31" s="38">
        <v>250000000</v>
      </c>
      <c r="E31" s="38">
        <v>191271109</v>
      </c>
      <c r="F31" s="38">
        <v>459005868</v>
      </c>
      <c r="G31" s="42">
        <f t="shared" si="0"/>
        <v>2.9033116096900981E-2</v>
      </c>
      <c r="H31" s="38">
        <v>946397826</v>
      </c>
      <c r="I31" s="42">
        <f t="shared" si="1"/>
        <v>3.8710306172205639E-2</v>
      </c>
      <c r="J31" s="38">
        <v>1405403694</v>
      </c>
      <c r="K31" s="42">
        <f t="shared" si="2"/>
        <v>3.4908639729171326E-2</v>
      </c>
      <c r="Q31" s="38">
        <v>623357910</v>
      </c>
      <c r="R31" s="38">
        <v>895455078</v>
      </c>
      <c r="S31" s="38">
        <v>1518812988</v>
      </c>
      <c r="T31" s="39" t="s">
        <v>32</v>
      </c>
    </row>
    <row r="32" spans="1:20" x14ac:dyDescent="0.25">
      <c r="A32" s="39" t="s">
        <v>42</v>
      </c>
      <c r="B32" s="39" t="s">
        <v>33</v>
      </c>
      <c r="C32" s="40">
        <v>41950</v>
      </c>
      <c r="D32" s="38">
        <v>165000000</v>
      </c>
      <c r="E32" s="38">
        <v>56215889</v>
      </c>
      <c r="F32" s="38">
        <v>222527828</v>
      </c>
      <c r="G32" s="42">
        <f t="shared" si="0"/>
        <v>1.4075367474638065E-2</v>
      </c>
      <c r="H32" s="38">
        <v>435300000</v>
      </c>
      <c r="I32" s="42">
        <f t="shared" si="1"/>
        <v>1.780498202112429E-2</v>
      </c>
      <c r="J32" s="38">
        <v>657827828</v>
      </c>
      <c r="K32" s="42">
        <f t="shared" si="2"/>
        <v>1.6339699937828172E-2</v>
      </c>
      <c r="Q32" s="38">
        <v>262030663</v>
      </c>
      <c r="R32" s="38">
        <v>495900000</v>
      </c>
      <c r="S32" s="38">
        <v>757930663</v>
      </c>
      <c r="T32" s="39" t="s">
        <v>34</v>
      </c>
    </row>
    <row r="33" spans="1:20" x14ac:dyDescent="0.25">
      <c r="A33" s="39" t="s">
        <v>41</v>
      </c>
      <c r="B33" s="39" t="s">
        <v>33</v>
      </c>
      <c r="C33" s="40">
        <v>41852</v>
      </c>
      <c r="D33" s="38">
        <v>170000000</v>
      </c>
      <c r="E33" s="38">
        <v>94320883</v>
      </c>
      <c r="F33" s="38">
        <v>333176600</v>
      </c>
      <c r="G33" s="42">
        <f t="shared" si="0"/>
        <v>2.1074142147068892E-2</v>
      </c>
      <c r="H33" s="38">
        <v>440152029</v>
      </c>
      <c r="I33" s="42">
        <f t="shared" si="1"/>
        <v>1.8003443516899559E-2</v>
      </c>
      <c r="J33" s="38">
        <v>773328629</v>
      </c>
      <c r="K33" s="42">
        <f t="shared" si="2"/>
        <v>1.9208609325040663E-2</v>
      </c>
      <c r="Q33" s="38">
        <v>409013994</v>
      </c>
      <c r="R33" s="38">
        <v>805797258</v>
      </c>
      <c r="S33" s="38">
        <v>1214811252</v>
      </c>
      <c r="T33" s="39" t="s">
        <v>35</v>
      </c>
    </row>
    <row r="34" spans="1:20" x14ac:dyDescent="0.25">
      <c r="A34" s="39" t="s">
        <v>40</v>
      </c>
      <c r="B34" s="39" t="s">
        <v>5</v>
      </c>
      <c r="C34" s="40">
        <v>41782</v>
      </c>
      <c r="D34" s="38">
        <v>200000000</v>
      </c>
      <c r="E34" s="38">
        <v>90823660</v>
      </c>
      <c r="F34" s="38">
        <v>233921534</v>
      </c>
      <c r="G34" s="42">
        <f t="shared" si="0"/>
        <v>1.4796044076253881E-2</v>
      </c>
      <c r="H34" s="38">
        <v>513941241</v>
      </c>
      <c r="I34" s="42">
        <f t="shared" si="1"/>
        <v>2.1021627741601899E-2</v>
      </c>
      <c r="J34" s="38">
        <v>747862775</v>
      </c>
      <c r="K34" s="42">
        <f t="shared" si="2"/>
        <v>1.857606628671158E-2</v>
      </c>
      <c r="Q34" s="38">
        <v>132550960</v>
      </c>
      <c r="R34" s="38">
        <v>282271394</v>
      </c>
      <c r="S34" s="38">
        <v>414828246</v>
      </c>
      <c r="T34" s="39" t="s">
        <v>36</v>
      </c>
    </row>
    <row r="35" spans="1:20" x14ac:dyDescent="0.25">
      <c r="A35" s="39" t="s">
        <v>39</v>
      </c>
      <c r="B35" s="39" t="s">
        <v>8</v>
      </c>
      <c r="C35" s="40">
        <v>41761</v>
      </c>
      <c r="D35" s="38">
        <v>255000000</v>
      </c>
      <c r="E35" s="38">
        <v>91608337</v>
      </c>
      <c r="F35" s="38">
        <v>202853933</v>
      </c>
      <c r="G35" s="42">
        <f t="shared" si="0"/>
        <v>1.2830950970548319E-2</v>
      </c>
      <c r="H35" s="38">
        <v>506128390</v>
      </c>
      <c r="I35" s="42">
        <f t="shared" si="1"/>
        <v>2.0702060382105637E-2</v>
      </c>
      <c r="J35" s="38">
        <v>708982323</v>
      </c>
      <c r="K35" s="42">
        <f t="shared" si="2"/>
        <v>1.7610319791829136E-2</v>
      </c>
      <c r="Q35" s="38">
        <v>206362140</v>
      </c>
      <c r="R35" s="38">
        <v>438209262</v>
      </c>
      <c r="S35" s="38">
        <v>644571402</v>
      </c>
      <c r="T35" s="39" t="s">
        <v>37</v>
      </c>
    </row>
    <row r="36" spans="1:20" x14ac:dyDescent="0.25">
      <c r="A36" s="39" t="s">
        <v>38</v>
      </c>
      <c r="B36" s="39" t="s">
        <v>33</v>
      </c>
      <c r="C36" s="40">
        <v>41733</v>
      </c>
      <c r="D36" s="38">
        <v>170000000</v>
      </c>
      <c r="E36" s="38">
        <v>95023721</v>
      </c>
      <c r="F36" s="38">
        <v>259766572</v>
      </c>
      <c r="G36" s="42">
        <f t="shared" si="0"/>
        <v>1.6430798751727479E-2</v>
      </c>
      <c r="H36" s="38">
        <v>454497695</v>
      </c>
      <c r="I36" s="42">
        <f t="shared" si="1"/>
        <v>1.8590221199442755E-2</v>
      </c>
      <c r="J36" s="38">
        <v>714264267</v>
      </c>
      <c r="K36" s="42">
        <f t="shared" si="2"/>
        <v>1.7741517312479495E-2</v>
      </c>
      <c r="Q36" s="38">
        <v>259766572</v>
      </c>
      <c r="R36" s="38">
        <v>454497695</v>
      </c>
      <c r="S36" s="38">
        <v>714264267</v>
      </c>
      <c r="T36" s="39" t="s">
        <v>38</v>
      </c>
    </row>
    <row r="37" spans="1:20" x14ac:dyDescent="0.25">
      <c r="A37" s="39" t="s">
        <v>37</v>
      </c>
      <c r="B37" s="39" t="s">
        <v>33</v>
      </c>
      <c r="C37" s="40">
        <v>41586</v>
      </c>
      <c r="D37" s="38">
        <v>170000000</v>
      </c>
      <c r="E37" s="38">
        <v>85737841</v>
      </c>
      <c r="F37" s="38">
        <v>206362140</v>
      </c>
      <c r="G37" s="42">
        <f t="shared" si="0"/>
        <v>1.3052852667724357E-2</v>
      </c>
      <c r="H37" s="38">
        <v>438209262</v>
      </c>
      <c r="I37" s="42">
        <f t="shared" si="1"/>
        <v>1.7923978937284962E-2</v>
      </c>
      <c r="J37" s="38">
        <v>644571402</v>
      </c>
      <c r="K37" s="42">
        <f t="shared" si="2"/>
        <v>1.6010425295029048E-2</v>
      </c>
      <c r="Q37" s="38">
        <v>202853933</v>
      </c>
      <c r="R37" s="38">
        <v>506128390</v>
      </c>
      <c r="S37" s="38">
        <v>708982323</v>
      </c>
      <c r="T37" s="39" t="s">
        <v>39</v>
      </c>
    </row>
    <row r="38" spans="1:20" x14ac:dyDescent="0.25">
      <c r="A38" s="39" t="s">
        <v>36</v>
      </c>
      <c r="B38" s="39" t="s">
        <v>5</v>
      </c>
      <c r="C38" s="40">
        <v>41481</v>
      </c>
      <c r="D38" s="38">
        <v>120000000</v>
      </c>
      <c r="E38" s="38">
        <v>53113752</v>
      </c>
      <c r="F38" s="38">
        <v>132550960</v>
      </c>
      <c r="G38" s="42">
        <f t="shared" si="0"/>
        <v>8.3841355388416909E-3</v>
      </c>
      <c r="H38" s="38">
        <v>282271394</v>
      </c>
      <c r="I38" s="42">
        <f t="shared" si="1"/>
        <v>1.1545685952785874E-2</v>
      </c>
      <c r="J38" s="38">
        <v>414828246</v>
      </c>
      <c r="K38" s="42">
        <f t="shared" si="2"/>
        <v>1.0303864897268483E-2</v>
      </c>
      <c r="Q38" s="38">
        <v>233921534</v>
      </c>
      <c r="R38" s="38">
        <v>513941241</v>
      </c>
      <c r="S38" s="38">
        <v>747862775</v>
      </c>
      <c r="T38" s="39" t="s">
        <v>40</v>
      </c>
    </row>
    <row r="39" spans="1:20" x14ac:dyDescent="0.25">
      <c r="A39" s="39" t="s">
        <v>35</v>
      </c>
      <c r="B39" s="39" t="s">
        <v>33</v>
      </c>
      <c r="C39" s="40">
        <v>41397</v>
      </c>
      <c r="D39" s="38">
        <v>200000000</v>
      </c>
      <c r="E39" s="38">
        <v>174144585</v>
      </c>
      <c r="F39" s="38">
        <v>409013994</v>
      </c>
      <c r="G39" s="42">
        <f t="shared" si="0"/>
        <v>2.5871021703494132E-2</v>
      </c>
      <c r="H39" s="38">
        <v>805797258</v>
      </c>
      <c r="I39" s="42">
        <f t="shared" si="1"/>
        <v>3.2959351461891224E-2</v>
      </c>
      <c r="J39" s="38">
        <v>1214811252</v>
      </c>
      <c r="K39" s="42">
        <f t="shared" si="2"/>
        <v>3.0174538828991838E-2</v>
      </c>
      <c r="Q39" s="38">
        <v>333176600</v>
      </c>
      <c r="R39" s="38">
        <v>440152029</v>
      </c>
      <c r="S39" s="38">
        <v>773328629</v>
      </c>
      <c r="T39" s="39" t="s">
        <v>41</v>
      </c>
    </row>
    <row r="40" spans="1:20" x14ac:dyDescent="0.25">
      <c r="A40" s="39" t="s">
        <v>34</v>
      </c>
      <c r="B40" s="39" t="s">
        <v>8</v>
      </c>
      <c r="C40" s="40">
        <v>41093</v>
      </c>
      <c r="D40" s="38">
        <v>230000000</v>
      </c>
      <c r="E40" s="38">
        <v>62004688</v>
      </c>
      <c r="F40" s="38">
        <v>262030663</v>
      </c>
      <c r="G40" s="42">
        <f t="shared" si="0"/>
        <v>1.6574007415144715E-2</v>
      </c>
      <c r="H40" s="38">
        <v>495900000</v>
      </c>
      <c r="I40" s="42">
        <f t="shared" si="1"/>
        <v>2.0283690751839042E-2</v>
      </c>
      <c r="J40" s="38">
        <v>757930663</v>
      </c>
      <c r="K40" s="42">
        <f t="shared" si="2"/>
        <v>1.8826141248465343E-2</v>
      </c>
      <c r="Q40" s="38">
        <v>222527828</v>
      </c>
      <c r="R40" s="38">
        <v>435300000</v>
      </c>
      <c r="S40" s="38">
        <v>657827828</v>
      </c>
      <c r="T40" s="39" t="s">
        <v>42</v>
      </c>
    </row>
    <row r="41" spans="1:20" x14ac:dyDescent="0.25">
      <c r="A41" s="39" t="s">
        <v>32</v>
      </c>
      <c r="B41" s="39" t="s">
        <v>33</v>
      </c>
      <c r="C41" s="40">
        <v>41033</v>
      </c>
      <c r="D41" s="38">
        <v>220000000</v>
      </c>
      <c r="E41" s="38">
        <v>207438708</v>
      </c>
      <c r="F41" s="38">
        <v>623357910</v>
      </c>
      <c r="G41" s="42">
        <f t="shared" si="0"/>
        <v>3.9428739004599291E-2</v>
      </c>
      <c r="H41" s="38">
        <v>895455078</v>
      </c>
      <c r="I41" s="42">
        <f t="shared" si="1"/>
        <v>3.6626605937317827E-2</v>
      </c>
      <c r="J41" s="38">
        <v>1518812988</v>
      </c>
      <c r="K41" s="42">
        <f t="shared" si="2"/>
        <v>3.7725598445793054E-2</v>
      </c>
      <c r="Q41" s="38">
        <v>459005868</v>
      </c>
      <c r="R41" s="38">
        <v>946397826</v>
      </c>
      <c r="S41" s="38">
        <v>1405403694</v>
      </c>
      <c r="T41" s="39" t="s">
        <v>43</v>
      </c>
    </row>
    <row r="42" spans="1:20" x14ac:dyDescent="0.25">
      <c r="A42" s="39" t="s">
        <v>31</v>
      </c>
      <c r="B42" s="39" t="s">
        <v>8</v>
      </c>
      <c r="C42" s="40">
        <v>40956</v>
      </c>
      <c r="D42" s="38">
        <v>57000000</v>
      </c>
      <c r="E42" s="38">
        <v>22115334</v>
      </c>
      <c r="F42" s="38">
        <v>51774002</v>
      </c>
      <c r="G42" s="42">
        <f t="shared" si="0"/>
        <v>3.2748178523660698E-3</v>
      </c>
      <c r="H42" s="38">
        <v>80789928</v>
      </c>
      <c r="I42" s="42">
        <f t="shared" si="1"/>
        <v>3.3045330014425129E-3</v>
      </c>
      <c r="J42" s="38">
        <v>132563930</v>
      </c>
      <c r="K42" s="42">
        <f t="shared" si="2"/>
        <v>3.2927382311641246E-3</v>
      </c>
      <c r="Q42" s="38">
        <v>180202163</v>
      </c>
      <c r="R42" s="38">
        <v>339109802</v>
      </c>
      <c r="S42" s="38">
        <v>519311965</v>
      </c>
      <c r="T42" s="39" t="s">
        <v>44</v>
      </c>
    </row>
    <row r="43" spans="1:20" x14ac:dyDescent="0.25">
      <c r="A43" s="39" t="s">
        <v>30</v>
      </c>
      <c r="B43" s="39" t="s">
        <v>23</v>
      </c>
      <c r="C43" s="40">
        <v>40746</v>
      </c>
      <c r="D43" s="38">
        <v>140000000</v>
      </c>
      <c r="E43" s="38">
        <v>65058524</v>
      </c>
      <c r="F43" s="38">
        <v>176654505</v>
      </c>
      <c r="G43" s="42">
        <f t="shared" si="0"/>
        <v>1.1173780359395265E-2</v>
      </c>
      <c r="H43" s="38">
        <v>193915269</v>
      </c>
      <c r="I43" s="42">
        <f t="shared" si="1"/>
        <v>7.9316744272145204E-3</v>
      </c>
      <c r="J43" s="38">
        <v>370569774</v>
      </c>
      <c r="K43" s="42">
        <f t="shared" si="2"/>
        <v>9.2045344624563374E-3</v>
      </c>
      <c r="Q43" s="38">
        <v>56117548</v>
      </c>
      <c r="R43" s="38">
        <v>111765333</v>
      </c>
      <c r="S43" s="38">
        <v>167882881</v>
      </c>
      <c r="T43" s="39" t="s">
        <v>17</v>
      </c>
    </row>
    <row r="44" spans="1:20" x14ac:dyDescent="0.25">
      <c r="A44" s="39" t="s">
        <v>29</v>
      </c>
      <c r="B44" s="39" t="s">
        <v>5</v>
      </c>
      <c r="C44" s="40">
        <v>40697</v>
      </c>
      <c r="D44" s="38">
        <v>160000000</v>
      </c>
      <c r="E44" s="38">
        <v>55101604</v>
      </c>
      <c r="F44" s="38">
        <v>146408305</v>
      </c>
      <c r="G44" s="42">
        <f t="shared" si="0"/>
        <v>9.2606426474170674E-3</v>
      </c>
      <c r="H44" s="38">
        <v>207215819</v>
      </c>
      <c r="I44" s="42">
        <f t="shared" si="1"/>
        <v>8.4757039554044233E-3</v>
      </c>
      <c r="J44" s="38">
        <v>353624124</v>
      </c>
      <c r="K44" s="42">
        <f t="shared" si="2"/>
        <v>8.783623664119819E-3</v>
      </c>
      <c r="Q44" s="38">
        <v>363070709</v>
      </c>
      <c r="R44" s="38">
        <v>420042270</v>
      </c>
      <c r="S44" s="38">
        <v>783112979</v>
      </c>
      <c r="T44" s="39" t="s">
        <v>45</v>
      </c>
    </row>
    <row r="45" spans="1:20" x14ac:dyDescent="0.25">
      <c r="A45" s="39" t="s">
        <v>28</v>
      </c>
      <c r="B45" s="39" t="s">
        <v>23</v>
      </c>
      <c r="C45" s="40">
        <v>40669</v>
      </c>
      <c r="D45" s="38">
        <v>150000000</v>
      </c>
      <c r="E45" s="38">
        <v>65723338</v>
      </c>
      <c r="F45" s="38">
        <v>181030624</v>
      </c>
      <c r="G45" s="42">
        <f t="shared" si="0"/>
        <v>1.1450579371866394E-2</v>
      </c>
      <c r="H45" s="38">
        <v>268295994</v>
      </c>
      <c r="I45" s="42">
        <f t="shared" si="1"/>
        <v>1.0974053180587343E-2</v>
      </c>
      <c r="J45" s="38">
        <v>449326618</v>
      </c>
      <c r="K45" s="42">
        <f t="shared" si="2"/>
        <v>1.1160765476463155E-2</v>
      </c>
      <c r="Q45" s="38">
        <v>408084349</v>
      </c>
      <c r="R45" s="38">
        <v>745220146</v>
      </c>
      <c r="S45" s="38">
        <v>1153304495</v>
      </c>
      <c r="T45" s="39" t="s">
        <v>46</v>
      </c>
    </row>
    <row r="46" spans="1:20" x14ac:dyDescent="0.25">
      <c r="A46" s="39" t="s">
        <v>27</v>
      </c>
      <c r="B46" s="39" t="s">
        <v>23</v>
      </c>
      <c r="C46" s="40">
        <v>40305</v>
      </c>
      <c r="D46" s="38">
        <v>200000000</v>
      </c>
      <c r="E46" s="38">
        <v>128122480</v>
      </c>
      <c r="F46" s="38">
        <v>312433331</v>
      </c>
      <c r="G46" s="42">
        <f t="shared" si="0"/>
        <v>1.9762085419492922E-2</v>
      </c>
      <c r="H46" s="38">
        <v>311500000</v>
      </c>
      <c r="I46" s="42">
        <f t="shared" si="1"/>
        <v>1.2741217320423194E-2</v>
      </c>
      <c r="J46" s="38">
        <v>623933331</v>
      </c>
      <c r="K46" s="42">
        <f t="shared" si="2"/>
        <v>1.5497798931287571E-2</v>
      </c>
      <c r="Q46" s="38">
        <v>155442489</v>
      </c>
      <c r="R46" s="38">
        <v>388491616</v>
      </c>
      <c r="S46" s="38">
        <v>543934105</v>
      </c>
      <c r="T46" s="39" t="s">
        <v>47</v>
      </c>
    </row>
    <row r="47" spans="1:20" x14ac:dyDescent="0.25">
      <c r="A47" s="39" t="s">
        <v>26</v>
      </c>
      <c r="B47" s="39" t="s">
        <v>5</v>
      </c>
      <c r="C47" s="40">
        <v>39934</v>
      </c>
      <c r="D47" s="38">
        <v>150000000</v>
      </c>
      <c r="E47" s="38">
        <v>85058003</v>
      </c>
      <c r="F47" s="38">
        <v>179883157</v>
      </c>
      <c r="G47" s="42">
        <f t="shared" si="0"/>
        <v>1.1377999596854973E-2</v>
      </c>
      <c r="H47" s="38">
        <v>193179707</v>
      </c>
      <c r="I47" s="42">
        <f t="shared" si="1"/>
        <v>7.9015878933633311E-3</v>
      </c>
      <c r="J47" s="38">
        <v>373062864</v>
      </c>
      <c r="K47" s="42">
        <f t="shared" si="2"/>
        <v>9.2664600010001399E-3</v>
      </c>
      <c r="Q47" s="38">
        <v>232641920</v>
      </c>
      <c r="R47" s="38">
        <v>445076475</v>
      </c>
      <c r="S47" s="38">
        <v>677718395</v>
      </c>
      <c r="T47" s="39" t="s">
        <v>48</v>
      </c>
    </row>
    <row r="48" spans="1:20" x14ac:dyDescent="0.25">
      <c r="A48" s="39" t="s">
        <v>25</v>
      </c>
      <c r="B48" s="39" t="s">
        <v>13</v>
      </c>
      <c r="C48" s="40">
        <v>39787</v>
      </c>
      <c r="D48" s="38">
        <v>35000000</v>
      </c>
      <c r="E48" s="38">
        <v>4271451</v>
      </c>
      <c r="F48" s="38">
        <v>8050977</v>
      </c>
      <c r="G48" s="42">
        <f t="shared" si="0"/>
        <v>5.0924174663161299E-4</v>
      </c>
      <c r="H48" s="38">
        <v>2049059</v>
      </c>
      <c r="I48" s="42">
        <f t="shared" si="1"/>
        <v>8.3812218367155795E-5</v>
      </c>
      <c r="J48" s="38">
        <v>10100036</v>
      </c>
      <c r="K48" s="42">
        <f t="shared" si="2"/>
        <v>2.5087348174827033E-4</v>
      </c>
      <c r="Q48" s="38">
        <v>226277068</v>
      </c>
      <c r="R48" s="38">
        <v>390518532</v>
      </c>
      <c r="S48" s="38">
        <v>616795600</v>
      </c>
      <c r="T48" s="39" t="s">
        <v>49</v>
      </c>
    </row>
    <row r="49" spans="1:20" x14ac:dyDescent="0.25">
      <c r="A49" s="39" t="s">
        <v>24</v>
      </c>
      <c r="B49" s="39" t="s">
        <v>1</v>
      </c>
      <c r="C49" s="40">
        <v>39612</v>
      </c>
      <c r="D49" s="38">
        <v>150000000</v>
      </c>
      <c r="E49" s="38">
        <v>55414050</v>
      </c>
      <c r="F49" s="38">
        <v>134806913</v>
      </c>
      <c r="G49" s="42">
        <f t="shared" si="0"/>
        <v>8.5268294561189149E-3</v>
      </c>
      <c r="H49" s="38">
        <v>128620638</v>
      </c>
      <c r="I49" s="42">
        <f t="shared" si="1"/>
        <v>5.2609422171732961E-3</v>
      </c>
      <c r="J49" s="38">
        <v>263427551</v>
      </c>
      <c r="K49" s="42">
        <f t="shared" si="2"/>
        <v>6.5432427080250053E-3</v>
      </c>
      <c r="Q49" s="38">
        <v>389813101</v>
      </c>
      <c r="R49" s="38">
        <v>473942950</v>
      </c>
      <c r="S49" s="38">
        <v>863756051</v>
      </c>
      <c r="T49" s="39" t="s">
        <v>50</v>
      </c>
    </row>
    <row r="50" spans="1:20" x14ac:dyDescent="0.25">
      <c r="A50" s="39" t="s">
        <v>22</v>
      </c>
      <c r="B50" s="39" t="s">
        <v>23</v>
      </c>
      <c r="C50" s="40">
        <v>39570</v>
      </c>
      <c r="D50" s="38">
        <v>140000000</v>
      </c>
      <c r="E50" s="38">
        <v>98618668</v>
      </c>
      <c r="F50" s="38">
        <v>318412101</v>
      </c>
      <c r="G50" s="42">
        <f t="shared" si="0"/>
        <v>2.0140255581637057E-2</v>
      </c>
      <c r="H50" s="38">
        <v>266762121</v>
      </c>
      <c r="I50" s="42">
        <f t="shared" si="1"/>
        <v>1.0911313504070716E-2</v>
      </c>
      <c r="J50" s="38">
        <v>585174222</v>
      </c>
      <c r="K50" s="42">
        <f t="shared" si="2"/>
        <v>1.4535066459414133E-2</v>
      </c>
      <c r="Q50" s="38">
        <v>334201140</v>
      </c>
      <c r="R50" s="38">
        <v>545965784</v>
      </c>
      <c r="S50" s="38">
        <v>880166924</v>
      </c>
      <c r="T50" s="39" t="s">
        <v>51</v>
      </c>
    </row>
    <row r="51" spans="1:20" x14ac:dyDescent="0.25">
      <c r="A51" s="39" t="s">
        <v>21</v>
      </c>
      <c r="B51" s="39" t="s">
        <v>5</v>
      </c>
      <c r="C51" s="40">
        <v>39248</v>
      </c>
      <c r="D51" s="38">
        <v>130000000</v>
      </c>
      <c r="E51" s="38">
        <v>58051684</v>
      </c>
      <c r="F51" s="38">
        <v>131921738</v>
      </c>
      <c r="G51" s="42">
        <f t="shared" si="0"/>
        <v>8.3443358834335291E-3</v>
      </c>
      <c r="H51" s="38">
        <v>169991393</v>
      </c>
      <c r="I51" s="42">
        <f t="shared" si="1"/>
        <v>6.9531212867238075E-3</v>
      </c>
      <c r="J51" s="38">
        <v>301913131</v>
      </c>
      <c r="K51" s="42">
        <f t="shared" si="2"/>
        <v>7.4991810286113474E-3</v>
      </c>
      <c r="Q51" s="38">
        <v>1521787</v>
      </c>
      <c r="R51" s="38">
        <v>1330495</v>
      </c>
      <c r="S51" s="38">
        <v>2852282</v>
      </c>
      <c r="T51" s="39" t="s">
        <v>52</v>
      </c>
    </row>
    <row r="52" spans="1:20" x14ac:dyDescent="0.25">
      <c r="A52" s="39" t="s">
        <v>20</v>
      </c>
      <c r="B52" s="39" t="s">
        <v>8</v>
      </c>
      <c r="C52" s="40">
        <v>39206</v>
      </c>
      <c r="D52" s="38">
        <v>258000000</v>
      </c>
      <c r="E52" s="38">
        <v>151116516</v>
      </c>
      <c r="F52" s="38">
        <v>336530303</v>
      </c>
      <c r="G52" s="42">
        <f t="shared" si="0"/>
        <v>2.1286271131340451E-2</v>
      </c>
      <c r="H52" s="38">
        <v>554341323</v>
      </c>
      <c r="I52" s="42">
        <f t="shared" si="1"/>
        <v>2.2674103582773383E-2</v>
      </c>
      <c r="J52" s="38">
        <v>890871626</v>
      </c>
      <c r="K52" s="42">
        <f t="shared" si="2"/>
        <v>2.2128244553322671E-2</v>
      </c>
      <c r="Q52" s="38">
        <v>315058289</v>
      </c>
      <c r="R52" s="38">
        <v>538918837</v>
      </c>
      <c r="S52" s="38">
        <v>853977126</v>
      </c>
      <c r="T52" s="39" t="s">
        <v>54</v>
      </c>
    </row>
    <row r="53" spans="1:20" x14ac:dyDescent="0.25">
      <c r="A53" s="39" t="s">
        <v>19</v>
      </c>
      <c r="B53" s="39" t="s">
        <v>8</v>
      </c>
      <c r="C53" s="40">
        <v>39129</v>
      </c>
      <c r="D53" s="38">
        <v>110000000</v>
      </c>
      <c r="E53" s="38">
        <v>45388836</v>
      </c>
      <c r="F53" s="38">
        <v>115802596</v>
      </c>
      <c r="G53" s="42">
        <f t="shared" si="0"/>
        <v>7.3247652119134161E-3</v>
      </c>
      <c r="H53" s="38">
        <v>112935797</v>
      </c>
      <c r="I53" s="42">
        <f t="shared" si="1"/>
        <v>4.6193885484179702E-3</v>
      </c>
      <c r="J53" s="38">
        <v>228738393</v>
      </c>
      <c r="K53" s="42">
        <f t="shared" si="2"/>
        <v>5.6816032201681436E-3</v>
      </c>
      <c r="Q53" s="38">
        <v>700059566</v>
      </c>
      <c r="R53" s="38">
        <v>646853595</v>
      </c>
      <c r="S53" s="38">
        <v>1346913161</v>
      </c>
      <c r="T53" s="39" t="s">
        <v>55</v>
      </c>
    </row>
    <row r="54" spans="1:20" x14ac:dyDescent="0.25">
      <c r="A54" s="39" t="s">
        <v>18</v>
      </c>
      <c r="B54" s="39" t="s">
        <v>5</v>
      </c>
      <c r="C54" s="40">
        <v>38863</v>
      </c>
      <c r="D54" s="38">
        <v>210000000</v>
      </c>
      <c r="E54" s="38">
        <v>102750665</v>
      </c>
      <c r="F54" s="38">
        <v>234362462</v>
      </c>
      <c r="G54" s="42">
        <f t="shared" si="0"/>
        <v>1.4823933728014006E-2</v>
      </c>
      <c r="H54" s="38">
        <v>224997093</v>
      </c>
      <c r="I54" s="42">
        <f t="shared" si="1"/>
        <v>9.2030075710320004E-3</v>
      </c>
      <c r="J54" s="38">
        <v>459359555</v>
      </c>
      <c r="K54" s="42">
        <f t="shared" si="2"/>
        <v>1.1409972294869649E-2</v>
      </c>
      <c r="Q54" s="38">
        <v>678815482</v>
      </c>
      <c r="R54" s="38">
        <v>1369544272</v>
      </c>
      <c r="S54" s="38">
        <v>2048359754</v>
      </c>
      <c r="T54" s="39" t="s">
        <v>56</v>
      </c>
    </row>
    <row r="55" spans="1:20" x14ac:dyDescent="0.25">
      <c r="A55" s="39" t="s">
        <v>17</v>
      </c>
      <c r="B55" s="39" t="s">
        <v>5</v>
      </c>
      <c r="C55" s="40">
        <v>38541</v>
      </c>
      <c r="D55" s="38">
        <v>100000000</v>
      </c>
      <c r="E55" s="38">
        <v>56061504</v>
      </c>
      <c r="F55" s="38">
        <v>154696080</v>
      </c>
      <c r="G55" s="42">
        <f t="shared" si="0"/>
        <v>9.7848623808344908E-3</v>
      </c>
      <c r="H55" s="38">
        <v>175883639</v>
      </c>
      <c r="I55" s="42">
        <f t="shared" si="1"/>
        <v>7.1941305541119117E-3</v>
      </c>
      <c r="J55" s="38">
        <v>330579719</v>
      </c>
      <c r="K55" s="42">
        <f t="shared" si="2"/>
        <v>8.2112266828449753E-3</v>
      </c>
      <c r="Q55" s="38">
        <v>324591735</v>
      </c>
      <c r="R55" s="38">
        <v>460455185</v>
      </c>
      <c r="S55" s="38">
        <v>785046920</v>
      </c>
      <c r="T55" s="39" t="s">
        <v>57</v>
      </c>
    </row>
    <row r="56" spans="1:20" x14ac:dyDescent="0.25">
      <c r="A56" s="39" t="s">
        <v>16</v>
      </c>
      <c r="B56" s="39" t="s">
        <v>5</v>
      </c>
      <c r="C56" s="40">
        <v>38366</v>
      </c>
      <c r="D56" s="38">
        <v>43000000</v>
      </c>
      <c r="E56" s="38">
        <v>12804793</v>
      </c>
      <c r="F56" s="38">
        <v>24409722</v>
      </c>
      <c r="G56" s="42">
        <f t="shared" si="0"/>
        <v>1.5439678272676856E-3</v>
      </c>
      <c r="H56" s="38">
        <v>32271844</v>
      </c>
      <c r="I56" s="42">
        <f t="shared" si="1"/>
        <v>1.3200082752320877E-3</v>
      </c>
      <c r="J56" s="38">
        <v>56681566</v>
      </c>
      <c r="K56" s="42">
        <f t="shared" si="2"/>
        <v>1.407906052351138E-3</v>
      </c>
      <c r="Q56" s="38">
        <v>216648740</v>
      </c>
      <c r="R56" s="38">
        <v>406025399</v>
      </c>
      <c r="S56" s="38">
        <v>622674139</v>
      </c>
      <c r="T56" s="39" t="s">
        <v>58</v>
      </c>
    </row>
    <row r="57" spans="1:20" x14ac:dyDescent="0.25">
      <c r="A57" s="39" t="s">
        <v>15</v>
      </c>
      <c r="B57" s="39" t="s">
        <v>3</v>
      </c>
      <c r="C57" s="40">
        <v>38329</v>
      </c>
      <c r="D57" s="38">
        <v>65000000</v>
      </c>
      <c r="E57" s="38">
        <v>16061271</v>
      </c>
      <c r="F57" s="38">
        <v>52411906</v>
      </c>
      <c r="G57" s="42">
        <f t="shared" si="0"/>
        <v>3.3151666630934253E-3</v>
      </c>
      <c r="H57" s="38">
        <v>76493460</v>
      </c>
      <c r="I57" s="42">
        <f t="shared" si="1"/>
        <v>3.1287954974353093E-3</v>
      </c>
      <c r="J57" s="38">
        <v>128905366</v>
      </c>
      <c r="K57" s="42">
        <f t="shared" si="2"/>
        <v>3.2018636353825969E-3</v>
      </c>
      <c r="Q57" s="38">
        <v>213515506</v>
      </c>
      <c r="R57" s="38">
        <v>641498448</v>
      </c>
      <c r="S57" s="38">
        <v>855013954</v>
      </c>
      <c r="T57" s="39" t="s">
        <v>59</v>
      </c>
    </row>
    <row r="58" spans="1:20" x14ac:dyDescent="0.25">
      <c r="A58" s="39" t="s">
        <v>14</v>
      </c>
      <c r="B58" s="39" t="s">
        <v>8</v>
      </c>
      <c r="C58" s="40">
        <v>38168</v>
      </c>
      <c r="D58" s="38">
        <v>200000000</v>
      </c>
      <c r="E58" s="38">
        <v>88156227</v>
      </c>
      <c r="F58" s="38">
        <v>373585825</v>
      </c>
      <c r="G58" s="42">
        <f t="shared" si="0"/>
        <v>2.3630113219775949E-2</v>
      </c>
      <c r="H58" s="38">
        <v>415390628</v>
      </c>
      <c r="I58" s="42">
        <f t="shared" si="1"/>
        <v>1.6990633271958485E-2</v>
      </c>
      <c r="J58" s="38">
        <v>788976453</v>
      </c>
      <c r="K58" s="42">
        <f t="shared" si="2"/>
        <v>1.9597283592010024E-2</v>
      </c>
      <c r="Q58" s="38">
        <v>190241310</v>
      </c>
      <c r="R58" s="38">
        <v>185299521</v>
      </c>
      <c r="S58" s="38">
        <v>375540831</v>
      </c>
      <c r="T58" s="39" t="s">
        <v>60</v>
      </c>
    </row>
    <row r="59" spans="1:20" x14ac:dyDescent="0.25">
      <c r="A59" s="39" t="s">
        <v>12</v>
      </c>
      <c r="B59" s="39" t="s">
        <v>13</v>
      </c>
      <c r="C59" s="40">
        <v>38093</v>
      </c>
      <c r="D59" s="38">
        <v>33000000</v>
      </c>
      <c r="E59" s="38">
        <v>13834527</v>
      </c>
      <c r="F59" s="38">
        <v>33810189</v>
      </c>
      <c r="G59" s="42">
        <f t="shared" si="0"/>
        <v>2.1385677415678801E-3</v>
      </c>
      <c r="H59" s="38">
        <v>20889916</v>
      </c>
      <c r="I59" s="42">
        <f t="shared" si="1"/>
        <v>8.5445572892900684E-4</v>
      </c>
      <c r="J59" s="38">
        <v>54700105</v>
      </c>
      <c r="K59" s="42">
        <f t="shared" si="2"/>
        <v>1.3586888000543731E-3</v>
      </c>
      <c r="Q59" s="38">
        <v>426829839</v>
      </c>
      <c r="R59" s="38">
        <v>701444955</v>
      </c>
      <c r="S59" s="38">
        <v>1128274794</v>
      </c>
      <c r="T59" s="39" t="s">
        <v>61</v>
      </c>
    </row>
    <row r="60" spans="1:20" x14ac:dyDescent="0.25">
      <c r="A60" s="39" t="s">
        <v>11</v>
      </c>
      <c r="B60" s="39" t="s">
        <v>1</v>
      </c>
      <c r="C60" s="40">
        <v>37792</v>
      </c>
      <c r="D60" s="38">
        <v>137000000</v>
      </c>
      <c r="E60" s="38">
        <v>62128420</v>
      </c>
      <c r="F60" s="38">
        <v>132177234</v>
      </c>
      <c r="G60" s="42">
        <f t="shared" si="0"/>
        <v>8.3604965592493207E-3</v>
      </c>
      <c r="H60" s="38">
        <v>113183246</v>
      </c>
      <c r="I60" s="42">
        <f t="shared" si="1"/>
        <v>4.6295099014989384E-3</v>
      </c>
      <c r="J60" s="38">
        <v>245360480</v>
      </c>
      <c r="K60" s="42">
        <f t="shared" si="2"/>
        <v>6.0944770791932666E-3</v>
      </c>
      <c r="Q60" s="38">
        <v>858373000</v>
      </c>
      <c r="R60" s="38">
        <v>1937901401</v>
      </c>
      <c r="S60" s="38">
        <v>2797800564</v>
      </c>
      <c r="T60" s="39" t="s">
        <v>62</v>
      </c>
    </row>
    <row r="61" spans="1:20" x14ac:dyDescent="0.25">
      <c r="A61" s="39" t="s">
        <v>10</v>
      </c>
      <c r="B61" s="39" t="s">
        <v>5</v>
      </c>
      <c r="C61" s="40">
        <v>37743</v>
      </c>
      <c r="D61" s="38">
        <v>110000000</v>
      </c>
      <c r="E61" s="38">
        <v>85558731</v>
      </c>
      <c r="F61" s="38">
        <v>214949694</v>
      </c>
      <c r="G61" s="42">
        <f t="shared" si="0"/>
        <v>1.3596034072695865E-2</v>
      </c>
      <c r="H61" s="38">
        <v>192761855</v>
      </c>
      <c r="I61" s="42">
        <f t="shared" si="1"/>
        <v>7.8844965831232888E-3</v>
      </c>
      <c r="J61" s="38">
        <v>407711549</v>
      </c>
      <c r="K61" s="42">
        <f t="shared" si="2"/>
        <v>1.0127094185269291E-2</v>
      </c>
      <c r="Q61" s="38">
        <v>65845974</v>
      </c>
      <c r="R61" s="38">
        <v>186597000</v>
      </c>
      <c r="S61" s="38">
        <v>252442974</v>
      </c>
      <c r="T61" s="39" t="s">
        <v>63</v>
      </c>
    </row>
    <row r="62" spans="1:20" x14ac:dyDescent="0.25">
      <c r="A62" s="39" t="s">
        <v>9</v>
      </c>
      <c r="B62" s="39" t="s">
        <v>5</v>
      </c>
      <c r="C62" s="40">
        <v>37666</v>
      </c>
      <c r="D62" s="38">
        <v>78000000</v>
      </c>
      <c r="E62" s="38">
        <v>40310419</v>
      </c>
      <c r="F62" s="38">
        <v>102543518</v>
      </c>
      <c r="G62" s="42">
        <f t="shared" si="0"/>
        <v>6.486099787897822E-3</v>
      </c>
      <c r="H62" s="38">
        <v>76636200</v>
      </c>
      <c r="I62" s="42">
        <f t="shared" si="1"/>
        <v>3.1346339608713195E-3</v>
      </c>
      <c r="J62" s="38">
        <v>179179718</v>
      </c>
      <c r="K62" s="42">
        <f t="shared" si="2"/>
        <v>4.4506217317773142E-3</v>
      </c>
      <c r="Q62" s="38">
        <v>390532085</v>
      </c>
      <c r="R62" s="38">
        <v>741395911</v>
      </c>
      <c r="S62" s="38">
        <v>1131927996</v>
      </c>
      <c r="T62" s="39" t="s">
        <v>64</v>
      </c>
    </row>
    <row r="63" spans="1:20" x14ac:dyDescent="0.25">
      <c r="A63" s="39" t="s">
        <v>7</v>
      </c>
      <c r="B63" s="39" t="s">
        <v>8</v>
      </c>
      <c r="C63" s="40">
        <v>37379</v>
      </c>
      <c r="D63" s="38">
        <v>139000000</v>
      </c>
      <c r="E63" s="38">
        <v>114844116</v>
      </c>
      <c r="F63" s="38">
        <v>403706375</v>
      </c>
      <c r="G63" s="42">
        <f t="shared" si="0"/>
        <v>2.5535303296893897E-2</v>
      </c>
      <c r="H63" s="38">
        <v>418002176</v>
      </c>
      <c r="I63" s="42">
        <f t="shared" si="1"/>
        <v>1.7097452856583577E-2</v>
      </c>
      <c r="J63" s="38">
        <v>821708551</v>
      </c>
      <c r="K63" s="42">
        <f t="shared" si="2"/>
        <v>2.0410311920838316E-2</v>
      </c>
      <c r="Q63" s="38">
        <v>23855569</v>
      </c>
      <c r="R63" s="38">
        <v>24819497</v>
      </c>
      <c r="S63" s="38">
        <v>48675066</v>
      </c>
      <c r="T63" s="39" t="s">
        <v>65</v>
      </c>
    </row>
    <row r="64" spans="1:20" x14ac:dyDescent="0.25">
      <c r="A64" s="39" t="s">
        <v>6</v>
      </c>
      <c r="B64" s="39" t="s">
        <v>3</v>
      </c>
      <c r="C64" s="40">
        <v>37337</v>
      </c>
      <c r="D64" s="38">
        <v>54000000</v>
      </c>
      <c r="E64" s="38">
        <v>32528016</v>
      </c>
      <c r="F64" s="38">
        <v>82348319</v>
      </c>
      <c r="G64" s="42">
        <f t="shared" si="0"/>
        <v>5.2087096758240943E-3</v>
      </c>
      <c r="H64" s="38">
        <v>72661713</v>
      </c>
      <c r="I64" s="42">
        <f t="shared" si="1"/>
        <v>2.9720663762671561E-3</v>
      </c>
      <c r="J64" s="38">
        <v>155010032</v>
      </c>
      <c r="K64" s="42">
        <f t="shared" si="2"/>
        <v>3.8502740419688402E-3</v>
      </c>
      <c r="Q64" s="38">
        <v>183651665</v>
      </c>
      <c r="R64" s="38">
        <v>195979696</v>
      </c>
      <c r="S64" s="38">
        <v>379631351</v>
      </c>
      <c r="T64" s="39" t="s">
        <v>67</v>
      </c>
    </row>
    <row r="65" spans="1:20" x14ac:dyDescent="0.25">
      <c r="A65" s="39" t="s">
        <v>4</v>
      </c>
      <c r="B65" s="39" t="s">
        <v>5</v>
      </c>
      <c r="C65" s="40">
        <v>36721</v>
      </c>
      <c r="D65" s="38">
        <v>75000000</v>
      </c>
      <c r="E65" s="38">
        <v>54471475</v>
      </c>
      <c r="F65" s="38">
        <v>157299717</v>
      </c>
      <c r="G65" s="42">
        <f t="shared" si="0"/>
        <v>9.9495480647551742E-3</v>
      </c>
      <c r="H65" s="38">
        <v>139039810</v>
      </c>
      <c r="I65" s="42">
        <f t="shared" si="1"/>
        <v>5.687115362440931E-3</v>
      </c>
      <c r="J65" s="38">
        <v>296339527</v>
      </c>
      <c r="K65" s="42">
        <f t="shared" si="2"/>
        <v>7.3607390031209348E-3</v>
      </c>
      <c r="Q65" s="38">
        <v>224543292</v>
      </c>
      <c r="R65" s="38">
        <v>207700000</v>
      </c>
      <c r="S65" s="38">
        <v>432243292</v>
      </c>
      <c r="T65" s="39" t="s">
        <v>68</v>
      </c>
    </row>
    <row r="66" spans="1:20" x14ac:dyDescent="0.25">
      <c r="A66" s="39" t="s">
        <v>2</v>
      </c>
      <c r="B66" s="39" t="s">
        <v>3</v>
      </c>
      <c r="C66" s="40">
        <v>36028</v>
      </c>
      <c r="D66" s="38">
        <v>45000000</v>
      </c>
      <c r="E66" s="38">
        <v>17073856</v>
      </c>
      <c r="F66" s="38">
        <v>70087718</v>
      </c>
      <c r="G66" s="42">
        <f t="shared" si="0"/>
        <v>4.4332000863676465E-3</v>
      </c>
      <c r="H66" s="38">
        <v>61095812</v>
      </c>
      <c r="I66" s="42">
        <f t="shared" si="1"/>
        <v>2.4989888220215708E-3</v>
      </c>
      <c r="J66" s="38">
        <v>131183530</v>
      </c>
      <c r="K66" s="42">
        <f t="shared" si="2"/>
        <v>3.2584506549410983E-3</v>
      </c>
      <c r="Q66" s="38">
        <v>213550366</v>
      </c>
      <c r="R66" s="38">
        <v>288500000</v>
      </c>
      <c r="S66" s="38">
        <v>502050366</v>
      </c>
      <c r="T66" s="39" t="s">
        <v>69</v>
      </c>
    </row>
    <row r="67" spans="1:20" x14ac:dyDescent="0.25">
      <c r="A67" s="112" t="s">
        <v>0</v>
      </c>
      <c r="B67" s="112" t="s">
        <v>1</v>
      </c>
      <c r="C67" s="111">
        <v>31625</v>
      </c>
      <c r="D67" s="110">
        <v>37000000</v>
      </c>
      <c r="E67" s="110">
        <v>5070136</v>
      </c>
      <c r="F67" s="110">
        <v>16295774</v>
      </c>
      <c r="G67" s="109">
        <f t="shared" si="0"/>
        <v>1.0307430283894769E-3</v>
      </c>
      <c r="H67" s="110">
        <v>21667000</v>
      </c>
      <c r="I67" s="109">
        <f t="shared" si="1"/>
        <v>8.8624062819136226E-4</v>
      </c>
      <c r="J67" s="110">
        <v>37962774</v>
      </c>
      <c r="K67" s="109">
        <f t="shared" si="2"/>
        <v>9.4295241028870692E-4</v>
      </c>
      <c r="Q67" s="38">
        <v>164870234</v>
      </c>
      <c r="R67" s="38">
        <v>237194665</v>
      </c>
      <c r="S67" s="38">
        <v>402064899</v>
      </c>
      <c r="T67" s="39" t="s">
        <v>70</v>
      </c>
    </row>
    <row r="68" spans="1:20" x14ac:dyDescent="0.25">
      <c r="A68" s="134" t="s">
        <v>211</v>
      </c>
      <c r="B68" s="134"/>
      <c r="C68" s="134"/>
      <c r="D68" s="124">
        <f>SUM(D4:D67)</f>
        <v>9482000000</v>
      </c>
      <c r="E68" s="124">
        <f>SUM(E4:E67)</f>
        <v>5769487114</v>
      </c>
      <c r="F68" s="124">
        <f>SUM(F4:F67)</f>
        <v>15809734872</v>
      </c>
      <c r="G68" s="135">
        <f t="shared" si="0"/>
        <v>1</v>
      </c>
      <c r="H68" s="124">
        <f>SUM(H4:H67)</f>
        <v>24448213398</v>
      </c>
      <c r="I68" s="135">
        <f t="shared" si="1"/>
        <v>1</v>
      </c>
      <c r="J68" s="124">
        <f>SUM(J4:J67)</f>
        <v>40259480315</v>
      </c>
      <c r="K68" s="135">
        <f t="shared" si="2"/>
        <v>1</v>
      </c>
    </row>
  </sheetData>
  <mergeCells count="2">
    <mergeCell ref="M8:M9"/>
    <mergeCell ref="M10:M11"/>
  </mergeCells>
  <conditionalFormatting sqref="G4:G6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{65FEEE92-3FBC-447E-B380-7855275E8992}</x14:id>
        </ext>
      </extLst>
    </cfRule>
  </conditionalFormatting>
  <conditionalFormatting sqref="I4:I6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{4874A43D-4759-444D-9050-357C4C8CFBC8}</x14:id>
        </ext>
      </extLst>
    </cfRule>
  </conditionalFormatting>
  <conditionalFormatting sqref="K4:K6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{3637C593-4A52-47BF-9FF1-A35DFC3ACCDC}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M4:O4" formulaRange="1"/>
    <ignoredError sqref="G68 I6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FEEE92-3FBC-447E-B380-7855275E89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G4:G67</xm:sqref>
        </x14:conditionalFormatting>
        <x14:conditionalFormatting xmlns:xm="http://schemas.microsoft.com/office/excel/2006/main">
          <x14:cfRule type="dataBar" id="{4874A43D-4759-444D-9050-357C4C8CFB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I4:I67</xm:sqref>
        </x14:conditionalFormatting>
        <x14:conditionalFormatting xmlns:xm="http://schemas.microsoft.com/office/excel/2006/main">
          <x14:cfRule type="dataBar" id="{3637C593-4A52-47BF-9FF1-A35DFC3ACC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K4:K67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BF9D-2C75-4CDC-BBDF-991DF58EE926}">
  <sheetPr>
    <tabColor rgb="FFFF0000"/>
  </sheetPr>
  <dimension ref="A1:L153"/>
  <sheetViews>
    <sheetView showGridLines="0" workbookViewId="0">
      <selection activeCell="D23" sqref="D23"/>
    </sheetView>
  </sheetViews>
  <sheetFormatPr defaultRowHeight="15" x14ac:dyDescent="0.25"/>
  <cols>
    <col min="1" max="1" width="43.140625" bestFit="1" customWidth="1"/>
    <col min="2" max="2" width="39.28515625" bestFit="1" customWidth="1"/>
    <col min="3" max="3" width="6.85546875" customWidth="1"/>
    <col min="4" max="4" width="34" customWidth="1"/>
    <col min="6" max="6" width="20" bestFit="1" customWidth="1"/>
    <col min="7" max="7" width="33.85546875" bestFit="1" customWidth="1"/>
  </cols>
  <sheetData>
    <row r="1" spans="1:12" x14ac:dyDescent="0.25">
      <c r="A1" s="27" t="s">
        <v>218</v>
      </c>
      <c r="B1" s="28"/>
      <c r="C1" s="29"/>
    </row>
    <row r="2" spans="1:12" x14ac:dyDescent="0.25">
      <c r="F2" s="8" t="s">
        <v>220</v>
      </c>
    </row>
    <row r="3" spans="1:12" ht="50.1" customHeight="1" x14ac:dyDescent="0.25">
      <c r="A3" s="122" t="s">
        <v>224</v>
      </c>
      <c r="B3" s="136" t="s">
        <v>189</v>
      </c>
      <c r="D3" s="70" t="s">
        <v>219</v>
      </c>
      <c r="F3" s="136" t="s">
        <v>189</v>
      </c>
      <c r="G3" s="122" t="s">
        <v>215</v>
      </c>
    </row>
    <row r="4" spans="1:12" x14ac:dyDescent="0.25">
      <c r="A4" s="34" t="s">
        <v>33</v>
      </c>
      <c r="B4" s="36">
        <v>16149050046</v>
      </c>
      <c r="D4" s="71">
        <f>LARGE(B4:B12,1)</f>
        <v>16149050046</v>
      </c>
      <c r="F4" s="36">
        <v>16149050046</v>
      </c>
      <c r="G4" s="34" t="s">
        <v>33</v>
      </c>
    </row>
    <row r="5" spans="1:12" x14ac:dyDescent="0.25">
      <c r="A5" s="34" t="s">
        <v>8</v>
      </c>
      <c r="B5" s="36">
        <v>7842890869</v>
      </c>
      <c r="D5" s="72" t="str">
        <f>VLOOKUP(D4,$F$4:$G$12,2,0)</f>
        <v>Walt Disney Studios Motion Pictures</v>
      </c>
      <c r="F5" s="36">
        <v>7842890869</v>
      </c>
      <c r="G5" s="34" t="s">
        <v>8</v>
      </c>
    </row>
    <row r="6" spans="1:12" x14ac:dyDescent="0.25">
      <c r="A6" s="34" t="s">
        <v>5</v>
      </c>
      <c r="B6" s="36">
        <v>4931358233</v>
      </c>
      <c r="F6" s="36">
        <v>4931358233</v>
      </c>
      <c r="G6" s="34" t="s">
        <v>5</v>
      </c>
    </row>
    <row r="7" spans="1:12" x14ac:dyDescent="0.25">
      <c r="A7" s="34" t="s">
        <v>23</v>
      </c>
      <c r="B7" s="36">
        <v>1399003945</v>
      </c>
      <c r="F7" s="36">
        <v>1399003945</v>
      </c>
      <c r="G7" s="34" t="s">
        <v>23</v>
      </c>
    </row>
    <row r="8" spans="1:12" x14ac:dyDescent="0.25">
      <c r="A8" s="34" t="s">
        <v>3</v>
      </c>
      <c r="B8" s="36">
        <v>251098928</v>
      </c>
      <c r="F8" s="36">
        <v>251098928</v>
      </c>
      <c r="G8" s="34" t="s">
        <v>3</v>
      </c>
    </row>
    <row r="9" spans="1:12" x14ac:dyDescent="0.25">
      <c r="A9" s="34" t="s">
        <v>1</v>
      </c>
      <c r="B9" s="36">
        <v>222750805</v>
      </c>
      <c r="F9" s="36">
        <v>222750805</v>
      </c>
      <c r="G9" s="34" t="s">
        <v>1</v>
      </c>
    </row>
    <row r="10" spans="1:12" x14ac:dyDescent="0.25">
      <c r="A10" s="34" t="s">
        <v>53</v>
      </c>
      <c r="B10" s="36">
        <v>2852282</v>
      </c>
      <c r="F10" s="36">
        <v>2852282</v>
      </c>
      <c r="G10" s="34" t="s">
        <v>53</v>
      </c>
    </row>
    <row r="11" spans="1:12" x14ac:dyDescent="0.25">
      <c r="A11" s="34" t="s">
        <v>13</v>
      </c>
      <c r="B11" s="36">
        <v>-3199859</v>
      </c>
      <c r="F11" s="140">
        <v>-3199859</v>
      </c>
      <c r="G11" s="141" t="s">
        <v>13</v>
      </c>
      <c r="H11" s="192" t="s">
        <v>225</v>
      </c>
      <c r="I11" s="192"/>
      <c r="J11" s="192"/>
      <c r="K11" s="192"/>
      <c r="L11" s="192"/>
    </row>
    <row r="12" spans="1:12" x14ac:dyDescent="0.25">
      <c r="A12" s="66" t="s">
        <v>66</v>
      </c>
      <c r="B12" s="67">
        <v>-18324934</v>
      </c>
      <c r="F12" s="142">
        <v>-18324934</v>
      </c>
      <c r="G12" s="143" t="s">
        <v>66</v>
      </c>
      <c r="H12" s="192"/>
      <c r="I12" s="192"/>
      <c r="J12" s="192"/>
      <c r="K12" s="192"/>
      <c r="L12" s="192"/>
    </row>
    <row r="13" spans="1:12" x14ac:dyDescent="0.25">
      <c r="A13" s="123" t="s">
        <v>140</v>
      </c>
      <c r="B13" s="131">
        <v>30777480315</v>
      </c>
      <c r="F13" s="131">
        <v>30777480315</v>
      </c>
      <c r="G13" s="139" t="s">
        <v>140</v>
      </c>
      <c r="H13" s="192"/>
      <c r="I13" s="192"/>
      <c r="J13" s="192"/>
      <c r="K13" s="192"/>
      <c r="L13" s="192"/>
    </row>
    <row r="16" spans="1:12" ht="50.1" customHeight="1" x14ac:dyDescent="0.25">
      <c r="A16" s="122" t="s">
        <v>222</v>
      </c>
      <c r="B16" s="136" t="s">
        <v>223</v>
      </c>
      <c r="D16" s="73" t="s">
        <v>221</v>
      </c>
      <c r="F16" s="77"/>
      <c r="G16" s="19"/>
    </row>
    <row r="17" spans="1:7" x14ac:dyDescent="0.25">
      <c r="A17" s="34" t="s">
        <v>5</v>
      </c>
      <c r="B17" s="36">
        <v>7070358233</v>
      </c>
      <c r="D17" s="76">
        <f>LARGE(A17:A152,1)</f>
        <v>2441800564</v>
      </c>
      <c r="F17" s="78"/>
      <c r="G17" s="79"/>
    </row>
    <row r="18" spans="1:7" x14ac:dyDescent="0.25">
      <c r="A18" s="68" t="s">
        <v>57</v>
      </c>
      <c r="B18" s="69">
        <v>785046920</v>
      </c>
      <c r="F18" s="78"/>
      <c r="G18" s="80"/>
    </row>
    <row r="19" spans="1:7" x14ac:dyDescent="0.25">
      <c r="A19" s="74">
        <v>675046920</v>
      </c>
      <c r="B19" s="65">
        <v>785046920</v>
      </c>
      <c r="F19" s="81"/>
      <c r="G19" s="74"/>
    </row>
    <row r="20" spans="1:7" x14ac:dyDescent="0.25">
      <c r="A20" s="68" t="s">
        <v>45</v>
      </c>
      <c r="B20" s="69">
        <v>783112979</v>
      </c>
      <c r="F20" s="78"/>
      <c r="G20" s="80"/>
    </row>
    <row r="21" spans="1:7" x14ac:dyDescent="0.25">
      <c r="A21" s="74">
        <v>725112979</v>
      </c>
      <c r="B21" s="65">
        <v>783112979</v>
      </c>
      <c r="F21" s="81"/>
      <c r="G21" s="74"/>
    </row>
    <row r="22" spans="1:7" x14ac:dyDescent="0.25">
      <c r="A22" s="68" t="s">
        <v>40</v>
      </c>
      <c r="B22" s="69">
        <v>747862775</v>
      </c>
      <c r="F22" s="78"/>
      <c r="G22" s="80"/>
    </row>
    <row r="23" spans="1:7" x14ac:dyDescent="0.25">
      <c r="A23" s="74">
        <v>547862775</v>
      </c>
      <c r="B23" s="65">
        <v>747862775</v>
      </c>
      <c r="F23" s="81"/>
      <c r="G23" s="74"/>
    </row>
    <row r="24" spans="1:7" x14ac:dyDescent="0.25">
      <c r="A24" s="68" t="s">
        <v>49</v>
      </c>
      <c r="B24" s="69">
        <v>616795600</v>
      </c>
      <c r="F24" s="78"/>
      <c r="G24" s="80"/>
    </row>
    <row r="25" spans="1:7" x14ac:dyDescent="0.25">
      <c r="A25" s="74">
        <v>519795600</v>
      </c>
      <c r="B25" s="65">
        <v>616795600</v>
      </c>
      <c r="F25" s="81"/>
      <c r="G25" s="74"/>
    </row>
    <row r="26" spans="1:7" x14ac:dyDescent="0.25">
      <c r="A26" s="68" t="s">
        <v>47</v>
      </c>
      <c r="B26" s="69">
        <v>543934105</v>
      </c>
      <c r="F26" s="78"/>
      <c r="G26" s="80"/>
    </row>
    <row r="27" spans="1:7" x14ac:dyDescent="0.25">
      <c r="A27" s="74">
        <v>365934105</v>
      </c>
      <c r="B27" s="65">
        <v>543934105</v>
      </c>
      <c r="F27" s="81"/>
      <c r="G27" s="74"/>
    </row>
    <row r="28" spans="1:7" x14ac:dyDescent="0.25">
      <c r="A28" s="68" t="s">
        <v>17</v>
      </c>
      <c r="B28" s="69">
        <v>498462600</v>
      </c>
      <c r="F28" s="78"/>
      <c r="G28" s="80"/>
    </row>
    <row r="29" spans="1:7" x14ac:dyDescent="0.25">
      <c r="A29" s="74">
        <v>47882881</v>
      </c>
      <c r="B29" s="65">
        <v>167882881</v>
      </c>
      <c r="F29" s="81"/>
      <c r="G29" s="74"/>
    </row>
    <row r="30" spans="1:7" x14ac:dyDescent="0.25">
      <c r="A30" s="74">
        <v>230579719</v>
      </c>
      <c r="B30" s="65">
        <v>330579719</v>
      </c>
      <c r="F30" s="81"/>
      <c r="G30" s="74"/>
    </row>
    <row r="31" spans="1:7" x14ac:dyDescent="0.25">
      <c r="A31" s="68" t="s">
        <v>18</v>
      </c>
      <c r="B31" s="69">
        <v>459359555</v>
      </c>
      <c r="F31" s="78"/>
      <c r="G31" s="80"/>
    </row>
    <row r="32" spans="1:7" x14ac:dyDescent="0.25">
      <c r="A32" s="74">
        <v>249359555</v>
      </c>
      <c r="B32" s="65">
        <v>459359555</v>
      </c>
      <c r="F32" s="81"/>
      <c r="G32" s="74"/>
    </row>
    <row r="33" spans="1:7" x14ac:dyDescent="0.25">
      <c r="A33" s="68" t="s">
        <v>36</v>
      </c>
      <c r="B33" s="69">
        <v>414828246</v>
      </c>
      <c r="F33" s="78"/>
      <c r="G33" s="80"/>
    </row>
    <row r="34" spans="1:7" x14ac:dyDescent="0.25">
      <c r="A34" s="74">
        <v>294828246</v>
      </c>
      <c r="B34" s="65">
        <v>414828246</v>
      </c>
      <c r="F34" s="81"/>
      <c r="G34" s="74"/>
    </row>
    <row r="35" spans="1:7" x14ac:dyDescent="0.25">
      <c r="A35" s="68" t="s">
        <v>10</v>
      </c>
      <c r="B35" s="69">
        <v>407711549</v>
      </c>
      <c r="F35" s="78"/>
      <c r="G35" s="80"/>
    </row>
    <row r="36" spans="1:7" x14ac:dyDescent="0.25">
      <c r="A36" s="74">
        <v>297711549</v>
      </c>
      <c r="B36" s="65">
        <v>407711549</v>
      </c>
      <c r="F36" s="81"/>
      <c r="G36" s="74"/>
    </row>
    <row r="37" spans="1:7" x14ac:dyDescent="0.25">
      <c r="A37" s="68" t="s">
        <v>26</v>
      </c>
      <c r="B37" s="69">
        <v>373062864</v>
      </c>
      <c r="F37" s="78"/>
      <c r="G37" s="80"/>
    </row>
    <row r="38" spans="1:7" x14ac:dyDescent="0.25">
      <c r="A38" s="74">
        <v>223062864</v>
      </c>
      <c r="B38" s="65">
        <v>373062864</v>
      </c>
      <c r="F38" s="81"/>
      <c r="G38" s="74"/>
    </row>
    <row r="39" spans="1:7" x14ac:dyDescent="0.25">
      <c r="A39" s="68" t="s">
        <v>29</v>
      </c>
      <c r="B39" s="69">
        <v>353624124</v>
      </c>
      <c r="F39" s="78"/>
      <c r="G39" s="80"/>
    </row>
    <row r="40" spans="1:7" x14ac:dyDescent="0.25">
      <c r="A40" s="74">
        <v>193624124</v>
      </c>
      <c r="B40" s="65">
        <v>353624124</v>
      </c>
      <c r="F40" s="81"/>
      <c r="G40" s="74"/>
    </row>
    <row r="41" spans="1:7" x14ac:dyDescent="0.25">
      <c r="A41" s="68" t="s">
        <v>21</v>
      </c>
      <c r="B41" s="69">
        <v>301913131</v>
      </c>
      <c r="F41" s="78"/>
      <c r="G41" s="80"/>
    </row>
    <row r="42" spans="1:7" x14ac:dyDescent="0.25">
      <c r="A42" s="74">
        <v>171913131</v>
      </c>
      <c r="B42" s="65">
        <v>301913131</v>
      </c>
      <c r="F42" s="81"/>
      <c r="G42" s="74"/>
    </row>
    <row r="43" spans="1:7" x14ac:dyDescent="0.25">
      <c r="A43" s="68" t="s">
        <v>4</v>
      </c>
      <c r="B43" s="69">
        <v>296339527</v>
      </c>
      <c r="F43" s="78"/>
      <c r="G43" s="80"/>
    </row>
    <row r="44" spans="1:7" x14ac:dyDescent="0.25">
      <c r="A44" s="74">
        <v>221339527</v>
      </c>
      <c r="B44" s="65">
        <v>296339527</v>
      </c>
      <c r="F44" s="81"/>
      <c r="G44" s="74"/>
    </row>
    <row r="45" spans="1:7" x14ac:dyDescent="0.25">
      <c r="A45" s="68" t="s">
        <v>63</v>
      </c>
      <c r="B45" s="69">
        <v>252442974</v>
      </c>
      <c r="F45" s="78"/>
      <c r="G45" s="80"/>
    </row>
    <row r="46" spans="1:7" x14ac:dyDescent="0.25">
      <c r="A46" s="74">
        <v>52442974</v>
      </c>
      <c r="B46" s="65">
        <v>252442974</v>
      </c>
      <c r="F46" s="81"/>
      <c r="G46" s="74"/>
    </row>
    <row r="47" spans="1:7" x14ac:dyDescent="0.25">
      <c r="A47" s="68" t="s">
        <v>9</v>
      </c>
      <c r="B47" s="69">
        <v>179179718</v>
      </c>
      <c r="F47" s="78"/>
      <c r="G47" s="80"/>
    </row>
    <row r="48" spans="1:7" x14ac:dyDescent="0.25">
      <c r="A48" s="74">
        <v>101179718</v>
      </c>
      <c r="B48" s="65">
        <v>179179718</v>
      </c>
      <c r="F48" s="81"/>
      <c r="G48" s="74"/>
    </row>
    <row r="49" spans="1:7" x14ac:dyDescent="0.25">
      <c r="A49" s="68" t="s">
        <v>16</v>
      </c>
      <c r="B49" s="69">
        <v>56681566</v>
      </c>
      <c r="F49" s="78"/>
      <c r="G49" s="80"/>
    </row>
    <row r="50" spans="1:7" x14ac:dyDescent="0.25">
      <c r="A50" s="74">
        <v>13681566</v>
      </c>
      <c r="B50" s="65">
        <v>56681566</v>
      </c>
      <c r="F50" s="81"/>
      <c r="G50" s="74"/>
    </row>
    <row r="51" spans="1:7" x14ac:dyDescent="0.25">
      <c r="A51" s="63" t="s">
        <v>66</v>
      </c>
      <c r="B51" s="65">
        <v>48675066</v>
      </c>
      <c r="F51" s="78"/>
      <c r="G51" s="79"/>
    </row>
    <row r="52" spans="1:7" x14ac:dyDescent="0.25">
      <c r="A52" s="68" t="s">
        <v>65</v>
      </c>
      <c r="B52" s="69">
        <v>48675066</v>
      </c>
      <c r="F52" s="78"/>
      <c r="G52" s="80"/>
    </row>
    <row r="53" spans="1:7" x14ac:dyDescent="0.25">
      <c r="A53" s="74">
        <v>-18324934</v>
      </c>
      <c r="B53" s="65">
        <v>48675066</v>
      </c>
      <c r="F53" s="81"/>
      <c r="G53" s="74"/>
    </row>
    <row r="54" spans="1:7" x14ac:dyDescent="0.25">
      <c r="A54" s="63" t="s">
        <v>53</v>
      </c>
      <c r="B54" s="65">
        <v>2852282</v>
      </c>
      <c r="F54" s="78"/>
      <c r="G54" s="79"/>
    </row>
    <row r="55" spans="1:7" x14ac:dyDescent="0.25">
      <c r="A55" s="68" t="s">
        <v>52</v>
      </c>
      <c r="B55" s="69">
        <v>2852282</v>
      </c>
      <c r="F55" s="78"/>
      <c r="G55" s="80"/>
    </row>
    <row r="56" spans="1:7" x14ac:dyDescent="0.25">
      <c r="A56" s="74">
        <v>2852282</v>
      </c>
      <c r="B56" s="65">
        <v>2852282</v>
      </c>
      <c r="F56" s="81"/>
      <c r="G56" s="74"/>
    </row>
    <row r="57" spans="1:7" x14ac:dyDescent="0.25">
      <c r="A57" s="63" t="s">
        <v>13</v>
      </c>
      <c r="B57" s="65">
        <v>64800141</v>
      </c>
      <c r="F57" s="78"/>
      <c r="G57" s="79"/>
    </row>
    <row r="58" spans="1:7" x14ac:dyDescent="0.25">
      <c r="A58" s="68" t="s">
        <v>12</v>
      </c>
      <c r="B58" s="69">
        <v>54700105</v>
      </c>
      <c r="F58" s="78"/>
      <c r="G58" s="80"/>
    </row>
    <row r="59" spans="1:7" x14ac:dyDescent="0.25">
      <c r="A59" s="74">
        <v>21700105</v>
      </c>
      <c r="B59" s="65">
        <v>54700105</v>
      </c>
      <c r="F59" s="81"/>
      <c r="G59" s="74"/>
    </row>
    <row r="60" spans="1:7" x14ac:dyDescent="0.25">
      <c r="A60" s="68" t="s">
        <v>25</v>
      </c>
      <c r="B60" s="69">
        <v>10100036</v>
      </c>
      <c r="F60" s="78"/>
      <c r="G60" s="80"/>
    </row>
    <row r="61" spans="1:7" x14ac:dyDescent="0.25">
      <c r="A61" s="74">
        <v>-24899964</v>
      </c>
      <c r="B61" s="65">
        <v>10100036</v>
      </c>
      <c r="F61" s="81"/>
      <c r="G61" s="74"/>
    </row>
    <row r="62" spans="1:7" x14ac:dyDescent="0.25">
      <c r="A62" s="63" t="s">
        <v>3</v>
      </c>
      <c r="B62" s="65">
        <v>415098928</v>
      </c>
      <c r="F62" s="78"/>
      <c r="G62" s="79"/>
    </row>
    <row r="63" spans="1:7" x14ac:dyDescent="0.25">
      <c r="A63" s="68" t="s">
        <v>6</v>
      </c>
      <c r="B63" s="69">
        <v>155010032</v>
      </c>
      <c r="F63" s="78"/>
      <c r="G63" s="80"/>
    </row>
    <row r="64" spans="1:7" x14ac:dyDescent="0.25">
      <c r="A64" s="74">
        <v>101010032</v>
      </c>
      <c r="B64" s="65">
        <v>155010032</v>
      </c>
      <c r="F64" s="81"/>
      <c r="G64" s="74"/>
    </row>
    <row r="65" spans="1:7" x14ac:dyDescent="0.25">
      <c r="A65" s="68" t="s">
        <v>2</v>
      </c>
      <c r="B65" s="69">
        <v>131183530</v>
      </c>
      <c r="F65" s="78"/>
      <c r="G65" s="80"/>
    </row>
    <row r="66" spans="1:7" x14ac:dyDescent="0.25">
      <c r="A66" s="74">
        <v>86183530</v>
      </c>
      <c r="B66" s="65">
        <v>131183530</v>
      </c>
      <c r="F66" s="81"/>
      <c r="G66" s="74"/>
    </row>
    <row r="67" spans="1:7" x14ac:dyDescent="0.25">
      <c r="A67" s="68" t="s">
        <v>15</v>
      </c>
      <c r="B67" s="69">
        <v>128905366</v>
      </c>
      <c r="F67" s="78"/>
      <c r="G67" s="80"/>
    </row>
    <row r="68" spans="1:7" x14ac:dyDescent="0.25">
      <c r="A68" s="74">
        <v>63905366</v>
      </c>
      <c r="B68" s="65">
        <v>128905366</v>
      </c>
      <c r="F68" s="81"/>
      <c r="G68" s="74"/>
    </row>
    <row r="69" spans="1:7" x14ac:dyDescent="0.25">
      <c r="A69" s="63" t="s">
        <v>23</v>
      </c>
      <c r="B69" s="65">
        <v>2029003945</v>
      </c>
      <c r="F69" s="78"/>
      <c r="G69" s="79"/>
    </row>
    <row r="70" spans="1:7" x14ac:dyDescent="0.25">
      <c r="A70" s="68" t="s">
        <v>27</v>
      </c>
      <c r="B70" s="69">
        <v>623933331</v>
      </c>
      <c r="F70" s="78"/>
      <c r="G70" s="80"/>
    </row>
    <row r="71" spans="1:7" x14ac:dyDescent="0.25">
      <c r="A71" s="74">
        <v>423933331</v>
      </c>
      <c r="B71" s="65">
        <v>623933331</v>
      </c>
      <c r="F71" s="81"/>
      <c r="G71" s="74"/>
    </row>
    <row r="72" spans="1:7" x14ac:dyDescent="0.25">
      <c r="A72" s="68" t="s">
        <v>22</v>
      </c>
      <c r="B72" s="69">
        <v>585174222</v>
      </c>
      <c r="F72" s="78"/>
      <c r="G72" s="80"/>
    </row>
    <row r="73" spans="1:7" x14ac:dyDescent="0.25">
      <c r="A73" s="74">
        <v>445174222</v>
      </c>
      <c r="B73" s="65">
        <v>585174222</v>
      </c>
      <c r="F73" s="81"/>
      <c r="G73" s="74"/>
    </row>
    <row r="74" spans="1:7" x14ac:dyDescent="0.25">
      <c r="A74" s="68" t="s">
        <v>28</v>
      </c>
      <c r="B74" s="69">
        <v>449326618</v>
      </c>
      <c r="F74" s="78"/>
      <c r="G74" s="80"/>
    </row>
    <row r="75" spans="1:7" x14ac:dyDescent="0.25">
      <c r="A75" s="74">
        <v>299326618</v>
      </c>
      <c r="B75" s="65">
        <v>449326618</v>
      </c>
      <c r="F75" s="81"/>
      <c r="G75" s="74"/>
    </row>
    <row r="76" spans="1:7" x14ac:dyDescent="0.25">
      <c r="A76" s="68" t="s">
        <v>30</v>
      </c>
      <c r="B76" s="69">
        <v>370569774</v>
      </c>
      <c r="F76" s="78"/>
      <c r="G76" s="80"/>
    </row>
    <row r="77" spans="1:7" x14ac:dyDescent="0.25">
      <c r="A77" s="74">
        <v>230569774</v>
      </c>
      <c r="B77" s="65">
        <v>370569774</v>
      </c>
      <c r="F77" s="81"/>
      <c r="G77" s="74"/>
    </row>
    <row r="78" spans="1:7" x14ac:dyDescent="0.25">
      <c r="A78" s="63" t="s">
        <v>8</v>
      </c>
      <c r="B78" s="65">
        <v>9926890869</v>
      </c>
      <c r="F78" s="78"/>
      <c r="G78" s="79"/>
    </row>
    <row r="79" spans="1:7" x14ac:dyDescent="0.25">
      <c r="A79" s="68" t="s">
        <v>71</v>
      </c>
      <c r="B79" s="69">
        <v>1852418859</v>
      </c>
      <c r="F79" s="78"/>
      <c r="G79" s="80"/>
    </row>
    <row r="80" spans="1:7" x14ac:dyDescent="0.25">
      <c r="A80" s="74">
        <v>1652418859</v>
      </c>
      <c r="B80" s="65">
        <v>1852418859</v>
      </c>
      <c r="F80" s="81"/>
      <c r="G80" s="74"/>
    </row>
    <row r="81" spans="1:7" x14ac:dyDescent="0.25">
      <c r="A81" s="68" t="s">
        <v>64</v>
      </c>
      <c r="B81" s="69">
        <v>1131927996</v>
      </c>
      <c r="F81" s="78"/>
      <c r="G81" s="80"/>
    </row>
    <row r="82" spans="1:7" x14ac:dyDescent="0.25">
      <c r="A82" s="74">
        <v>971927996</v>
      </c>
      <c r="B82" s="65">
        <v>1131927996</v>
      </c>
      <c r="F82" s="81"/>
      <c r="G82" s="74"/>
    </row>
    <row r="83" spans="1:7" x14ac:dyDescent="0.25">
      <c r="A83" s="68" t="s">
        <v>20</v>
      </c>
      <c r="B83" s="69">
        <v>890871626</v>
      </c>
      <c r="F83" s="78"/>
      <c r="G83" s="80"/>
    </row>
    <row r="84" spans="1:7" x14ac:dyDescent="0.25">
      <c r="A84" s="74">
        <v>632871626</v>
      </c>
      <c r="B84" s="65">
        <v>890871626</v>
      </c>
      <c r="F84" s="81"/>
      <c r="G84" s="74"/>
    </row>
    <row r="85" spans="1:7" x14ac:dyDescent="0.25">
      <c r="A85" s="68" t="s">
        <v>51</v>
      </c>
      <c r="B85" s="69">
        <v>880166924</v>
      </c>
      <c r="F85" s="78"/>
      <c r="G85" s="80"/>
    </row>
    <row r="86" spans="1:7" x14ac:dyDescent="0.25">
      <c r="A86" s="74">
        <v>705166924</v>
      </c>
      <c r="B86" s="65">
        <v>880166924</v>
      </c>
      <c r="F86" s="81"/>
      <c r="G86" s="74"/>
    </row>
    <row r="87" spans="1:7" x14ac:dyDescent="0.25">
      <c r="A87" s="68" t="s">
        <v>59</v>
      </c>
      <c r="B87" s="69">
        <v>855013954</v>
      </c>
      <c r="F87" s="78"/>
      <c r="G87" s="80"/>
    </row>
    <row r="88" spans="1:7" x14ac:dyDescent="0.25">
      <c r="A88" s="74">
        <v>755013954</v>
      </c>
      <c r="B88" s="65">
        <v>855013954</v>
      </c>
      <c r="F88" s="81"/>
      <c r="G88" s="74"/>
    </row>
    <row r="89" spans="1:7" x14ac:dyDescent="0.25">
      <c r="A89" s="68" t="s">
        <v>7</v>
      </c>
      <c r="B89" s="69">
        <v>821708551</v>
      </c>
      <c r="F89" s="78"/>
      <c r="G89" s="80"/>
    </row>
    <row r="90" spans="1:7" x14ac:dyDescent="0.25">
      <c r="A90" s="74">
        <v>682708551</v>
      </c>
      <c r="B90" s="65">
        <v>821708551</v>
      </c>
      <c r="F90" s="81"/>
      <c r="G90" s="74"/>
    </row>
    <row r="91" spans="1:7" x14ac:dyDescent="0.25">
      <c r="A91" s="68" t="s">
        <v>14</v>
      </c>
      <c r="B91" s="69">
        <v>788976453</v>
      </c>
      <c r="F91" s="78"/>
      <c r="G91" s="80"/>
    </row>
    <row r="92" spans="1:7" x14ac:dyDescent="0.25">
      <c r="A92" s="74">
        <v>588976453</v>
      </c>
      <c r="B92" s="65">
        <v>788976453</v>
      </c>
      <c r="F92" s="81"/>
      <c r="G92" s="74"/>
    </row>
    <row r="93" spans="1:7" x14ac:dyDescent="0.25">
      <c r="A93" s="68" t="s">
        <v>34</v>
      </c>
      <c r="B93" s="69">
        <v>757930663</v>
      </c>
      <c r="F93" s="78"/>
      <c r="G93" s="80"/>
    </row>
    <row r="94" spans="1:7" x14ac:dyDescent="0.25">
      <c r="A94" s="74">
        <v>527930663</v>
      </c>
      <c r="B94" s="65">
        <v>757930663</v>
      </c>
      <c r="F94" s="81"/>
      <c r="G94" s="74"/>
    </row>
    <row r="95" spans="1:7" x14ac:dyDescent="0.25">
      <c r="A95" s="68" t="s">
        <v>39</v>
      </c>
      <c r="B95" s="69">
        <v>708982323</v>
      </c>
      <c r="F95" s="78"/>
      <c r="G95" s="80"/>
    </row>
    <row r="96" spans="1:7" x14ac:dyDescent="0.25">
      <c r="A96" s="74">
        <v>453982323</v>
      </c>
      <c r="B96" s="65">
        <v>708982323</v>
      </c>
      <c r="F96" s="81"/>
      <c r="G96" s="74"/>
    </row>
    <row r="97" spans="1:7" x14ac:dyDescent="0.25">
      <c r="A97" s="68" t="s">
        <v>69</v>
      </c>
      <c r="B97" s="69">
        <v>502050366</v>
      </c>
      <c r="F97" s="78"/>
      <c r="G97" s="80"/>
    </row>
    <row r="98" spans="1:7" x14ac:dyDescent="0.25">
      <c r="A98" s="74">
        <v>392050366</v>
      </c>
      <c r="B98" s="65">
        <v>502050366</v>
      </c>
      <c r="F98" s="81"/>
      <c r="G98" s="74"/>
    </row>
    <row r="99" spans="1:7" x14ac:dyDescent="0.25">
      <c r="A99" s="68" t="s">
        <v>60</v>
      </c>
      <c r="B99" s="69">
        <v>375540831</v>
      </c>
      <c r="F99" s="78"/>
      <c r="G99" s="80"/>
    </row>
    <row r="100" spans="1:7" x14ac:dyDescent="0.25">
      <c r="A100" s="74">
        <v>285540831</v>
      </c>
      <c r="B100" s="65">
        <v>375540831</v>
      </c>
      <c r="F100" s="81"/>
      <c r="G100" s="74"/>
    </row>
    <row r="101" spans="1:7" x14ac:dyDescent="0.25">
      <c r="A101" s="68" t="s">
        <v>19</v>
      </c>
      <c r="B101" s="69">
        <v>228738393</v>
      </c>
      <c r="F101" s="78"/>
      <c r="G101" s="80"/>
    </row>
    <row r="102" spans="1:7" x14ac:dyDescent="0.25">
      <c r="A102" s="74">
        <v>118738393</v>
      </c>
      <c r="B102" s="65">
        <v>228738393</v>
      </c>
      <c r="F102" s="81"/>
      <c r="G102" s="74"/>
    </row>
    <row r="103" spans="1:7" x14ac:dyDescent="0.25">
      <c r="A103" s="68" t="s">
        <v>31</v>
      </c>
      <c r="B103" s="69">
        <v>132563930</v>
      </c>
      <c r="F103" s="78"/>
      <c r="G103" s="80"/>
    </row>
    <row r="104" spans="1:7" x14ac:dyDescent="0.25">
      <c r="A104" s="74">
        <v>75563930</v>
      </c>
      <c r="B104" s="65">
        <v>132563930</v>
      </c>
      <c r="F104" s="81"/>
      <c r="G104" s="74"/>
    </row>
    <row r="105" spans="1:7" x14ac:dyDescent="0.25">
      <c r="A105" s="63" t="s">
        <v>1</v>
      </c>
      <c r="B105" s="65">
        <v>546750805</v>
      </c>
      <c r="F105" s="78"/>
      <c r="G105" s="79"/>
    </row>
    <row r="106" spans="1:7" x14ac:dyDescent="0.25">
      <c r="A106" s="68" t="s">
        <v>24</v>
      </c>
      <c r="B106" s="69">
        <v>263427551</v>
      </c>
      <c r="F106" s="78"/>
      <c r="G106" s="80"/>
    </row>
    <row r="107" spans="1:7" x14ac:dyDescent="0.25">
      <c r="A107" s="74">
        <v>113427551</v>
      </c>
      <c r="B107" s="65">
        <v>263427551</v>
      </c>
      <c r="F107" s="81"/>
      <c r="G107" s="74"/>
    </row>
    <row r="108" spans="1:7" x14ac:dyDescent="0.25">
      <c r="A108" s="68" t="s">
        <v>11</v>
      </c>
      <c r="B108" s="69">
        <v>245360480</v>
      </c>
      <c r="F108" s="78"/>
      <c r="G108" s="80"/>
    </row>
    <row r="109" spans="1:7" x14ac:dyDescent="0.25">
      <c r="A109" s="74">
        <v>108360480</v>
      </c>
      <c r="B109" s="65">
        <v>245360480</v>
      </c>
      <c r="F109" s="81"/>
      <c r="G109" s="74"/>
    </row>
    <row r="110" spans="1:7" x14ac:dyDescent="0.25">
      <c r="A110" s="68" t="s">
        <v>0</v>
      </c>
      <c r="B110" s="69">
        <v>37962774</v>
      </c>
      <c r="F110" s="78"/>
      <c r="G110" s="80"/>
    </row>
    <row r="111" spans="1:7" x14ac:dyDescent="0.25">
      <c r="A111" s="74">
        <v>962774</v>
      </c>
      <c r="B111" s="65">
        <v>37962774</v>
      </c>
      <c r="F111" s="81"/>
      <c r="G111" s="74"/>
    </row>
    <row r="112" spans="1:7" x14ac:dyDescent="0.25">
      <c r="A112" s="63" t="s">
        <v>33</v>
      </c>
      <c r="B112" s="65">
        <v>20155050046</v>
      </c>
      <c r="F112" s="78"/>
      <c r="G112" s="79"/>
    </row>
    <row r="113" spans="1:7" x14ac:dyDescent="0.25">
      <c r="A113" s="137" t="s">
        <v>62</v>
      </c>
      <c r="B113" s="69">
        <v>2797800564</v>
      </c>
      <c r="F113" s="78"/>
      <c r="G113" s="80"/>
    </row>
    <row r="114" spans="1:7" x14ac:dyDescent="0.25">
      <c r="A114" s="138">
        <v>2441800564</v>
      </c>
      <c r="B114" s="65">
        <v>2797800564</v>
      </c>
      <c r="F114" s="81"/>
      <c r="G114" s="74"/>
    </row>
    <row r="115" spans="1:7" x14ac:dyDescent="0.25">
      <c r="A115" s="68" t="s">
        <v>56</v>
      </c>
      <c r="B115" s="69">
        <v>2048359754</v>
      </c>
      <c r="F115" s="78"/>
      <c r="G115" s="80"/>
    </row>
    <row r="116" spans="1:7" x14ac:dyDescent="0.25">
      <c r="A116" s="74">
        <v>1732359754</v>
      </c>
      <c r="B116" s="65">
        <v>2048359754</v>
      </c>
      <c r="F116" s="81"/>
      <c r="G116" s="74"/>
    </row>
    <row r="117" spans="1:7" x14ac:dyDescent="0.25">
      <c r="A117" s="68" t="s">
        <v>32</v>
      </c>
      <c r="B117" s="69">
        <v>1518812988</v>
      </c>
      <c r="F117" s="78"/>
      <c r="G117" s="80"/>
    </row>
    <row r="118" spans="1:7" x14ac:dyDescent="0.25">
      <c r="A118" s="74">
        <v>1298812988</v>
      </c>
      <c r="B118" s="65">
        <v>1518812988</v>
      </c>
      <c r="F118" s="81"/>
      <c r="G118" s="74"/>
    </row>
    <row r="119" spans="1:7" x14ac:dyDescent="0.25">
      <c r="A119" s="68" t="s">
        <v>43</v>
      </c>
      <c r="B119" s="69">
        <v>1405403694</v>
      </c>
      <c r="F119" s="78"/>
      <c r="G119" s="80"/>
    </row>
    <row r="120" spans="1:7" x14ac:dyDescent="0.25">
      <c r="A120" s="74">
        <v>1155403694</v>
      </c>
      <c r="B120" s="65">
        <v>1405403694</v>
      </c>
      <c r="F120" s="81"/>
      <c r="G120" s="74"/>
    </row>
    <row r="121" spans="1:7" x14ac:dyDescent="0.25">
      <c r="A121" s="68" t="s">
        <v>55</v>
      </c>
      <c r="B121" s="69">
        <v>1346913161</v>
      </c>
      <c r="F121" s="78"/>
      <c r="G121" s="80"/>
    </row>
    <row r="122" spans="1:7" x14ac:dyDescent="0.25">
      <c r="A122" s="74">
        <v>1146913161</v>
      </c>
      <c r="B122" s="65">
        <v>1346913161</v>
      </c>
      <c r="F122" s="81"/>
      <c r="G122" s="74"/>
    </row>
    <row r="123" spans="1:7" x14ac:dyDescent="0.25">
      <c r="A123" s="68" t="s">
        <v>35</v>
      </c>
      <c r="B123" s="69">
        <v>1214811252</v>
      </c>
      <c r="F123" s="78"/>
      <c r="G123" s="80"/>
    </row>
    <row r="124" spans="1:7" x14ac:dyDescent="0.25">
      <c r="A124" s="74">
        <v>1014811252</v>
      </c>
      <c r="B124" s="65">
        <v>1214811252</v>
      </c>
      <c r="F124" s="81"/>
      <c r="G124" s="74"/>
    </row>
    <row r="125" spans="1:7" x14ac:dyDescent="0.25">
      <c r="A125" s="68" t="s">
        <v>46</v>
      </c>
      <c r="B125" s="69">
        <v>1153304495</v>
      </c>
      <c r="F125" s="78"/>
      <c r="G125" s="80"/>
    </row>
    <row r="126" spans="1:7" x14ac:dyDescent="0.25">
      <c r="A126" s="74">
        <v>903304495</v>
      </c>
      <c r="B126" s="65">
        <v>1153304495</v>
      </c>
      <c r="F126" s="81"/>
      <c r="G126" s="74"/>
    </row>
    <row r="127" spans="1:7" x14ac:dyDescent="0.25">
      <c r="A127" s="68" t="s">
        <v>61</v>
      </c>
      <c r="B127" s="69">
        <v>1128274794</v>
      </c>
      <c r="F127" s="78"/>
      <c r="G127" s="80"/>
    </row>
    <row r="128" spans="1:7" x14ac:dyDescent="0.25">
      <c r="A128" s="74">
        <v>976274794</v>
      </c>
      <c r="B128" s="65">
        <v>1128274794</v>
      </c>
      <c r="F128" s="81"/>
      <c r="G128" s="74"/>
    </row>
    <row r="129" spans="1:7" x14ac:dyDescent="0.25">
      <c r="A129" s="68" t="s">
        <v>50</v>
      </c>
      <c r="B129" s="69">
        <v>863756051</v>
      </c>
      <c r="F129" s="78"/>
      <c r="G129" s="80"/>
    </row>
    <row r="130" spans="1:7" x14ac:dyDescent="0.25">
      <c r="A130" s="74">
        <v>663756051</v>
      </c>
      <c r="B130" s="65">
        <v>863756051</v>
      </c>
      <c r="F130" s="81"/>
      <c r="G130" s="74"/>
    </row>
    <row r="131" spans="1:7" x14ac:dyDescent="0.25">
      <c r="A131" s="68" t="s">
        <v>54</v>
      </c>
      <c r="B131" s="69">
        <v>853977126</v>
      </c>
      <c r="F131" s="78"/>
      <c r="G131" s="80"/>
    </row>
    <row r="132" spans="1:7" x14ac:dyDescent="0.25">
      <c r="A132" s="74">
        <v>673977126</v>
      </c>
      <c r="B132" s="65">
        <v>853977126</v>
      </c>
      <c r="F132" s="81"/>
      <c r="G132" s="74"/>
    </row>
    <row r="133" spans="1:7" x14ac:dyDescent="0.25">
      <c r="A133" s="68" t="s">
        <v>41</v>
      </c>
      <c r="B133" s="69">
        <v>773328629</v>
      </c>
      <c r="F133" s="78"/>
      <c r="G133" s="80"/>
    </row>
    <row r="134" spans="1:7" x14ac:dyDescent="0.25">
      <c r="A134" s="74">
        <v>603328629</v>
      </c>
      <c r="B134" s="65">
        <v>773328629</v>
      </c>
      <c r="F134" s="81"/>
      <c r="G134" s="74"/>
    </row>
    <row r="135" spans="1:7" x14ac:dyDescent="0.25">
      <c r="A135" s="68" t="s">
        <v>38</v>
      </c>
      <c r="B135" s="69">
        <v>714264267</v>
      </c>
      <c r="F135" s="78"/>
      <c r="G135" s="80"/>
    </row>
    <row r="136" spans="1:7" x14ac:dyDescent="0.25">
      <c r="A136" s="74">
        <v>544264267</v>
      </c>
      <c r="B136" s="65">
        <v>714264267</v>
      </c>
      <c r="F136" s="81"/>
      <c r="G136" s="74"/>
    </row>
    <row r="137" spans="1:7" x14ac:dyDescent="0.25">
      <c r="A137" s="68" t="s">
        <v>48</v>
      </c>
      <c r="B137" s="69">
        <v>677718395</v>
      </c>
      <c r="F137" s="78"/>
      <c r="G137" s="80"/>
    </row>
    <row r="138" spans="1:7" x14ac:dyDescent="0.25">
      <c r="A138" s="74">
        <v>512718395</v>
      </c>
      <c r="B138" s="65">
        <v>677718395</v>
      </c>
      <c r="F138" s="81"/>
      <c r="G138" s="74"/>
    </row>
    <row r="139" spans="1:7" x14ac:dyDescent="0.25">
      <c r="A139" s="68" t="s">
        <v>42</v>
      </c>
      <c r="B139" s="69">
        <v>657827828</v>
      </c>
      <c r="F139" s="78"/>
      <c r="G139" s="80"/>
    </row>
    <row r="140" spans="1:7" x14ac:dyDescent="0.25">
      <c r="A140" s="74">
        <v>492827828</v>
      </c>
      <c r="B140" s="65">
        <v>657827828</v>
      </c>
      <c r="F140" s="81"/>
      <c r="G140" s="74"/>
    </row>
    <row r="141" spans="1:7" x14ac:dyDescent="0.25">
      <c r="A141" s="68" t="s">
        <v>37</v>
      </c>
      <c r="B141" s="69">
        <v>644571402</v>
      </c>
      <c r="F141" s="78"/>
      <c r="G141" s="80"/>
    </row>
    <row r="142" spans="1:7" x14ac:dyDescent="0.25">
      <c r="A142" s="74">
        <v>474571402</v>
      </c>
      <c r="B142" s="65">
        <v>644571402</v>
      </c>
      <c r="F142" s="81"/>
      <c r="G142" s="74"/>
    </row>
    <row r="143" spans="1:7" x14ac:dyDescent="0.25">
      <c r="A143" s="68" t="s">
        <v>58</v>
      </c>
      <c r="B143" s="69">
        <v>622674139</v>
      </c>
      <c r="F143" s="78"/>
      <c r="G143" s="80"/>
    </row>
    <row r="144" spans="1:7" x14ac:dyDescent="0.25">
      <c r="A144" s="74">
        <v>460674139</v>
      </c>
      <c r="B144" s="65">
        <v>622674139</v>
      </c>
      <c r="F144" s="81"/>
      <c r="G144" s="74"/>
    </row>
    <row r="145" spans="1:7" x14ac:dyDescent="0.25">
      <c r="A145" s="68" t="s">
        <v>44</v>
      </c>
      <c r="B145" s="69">
        <v>519311965</v>
      </c>
      <c r="F145" s="78"/>
      <c r="G145" s="80"/>
    </row>
    <row r="146" spans="1:7" x14ac:dyDescent="0.25">
      <c r="A146" s="74">
        <v>389311965</v>
      </c>
      <c r="B146" s="65">
        <v>519311965</v>
      </c>
      <c r="F146" s="81"/>
      <c r="G146" s="74"/>
    </row>
    <row r="147" spans="1:7" x14ac:dyDescent="0.25">
      <c r="A147" s="68" t="s">
        <v>68</v>
      </c>
      <c r="B147" s="69">
        <v>432243292</v>
      </c>
      <c r="F147" s="78"/>
      <c r="G147" s="80"/>
    </row>
    <row r="148" spans="1:7" x14ac:dyDescent="0.25">
      <c r="A148" s="74">
        <v>282243292</v>
      </c>
      <c r="B148" s="65">
        <v>432243292</v>
      </c>
      <c r="F148" s="81"/>
      <c r="G148" s="74"/>
    </row>
    <row r="149" spans="1:7" x14ac:dyDescent="0.25">
      <c r="A149" s="68" t="s">
        <v>70</v>
      </c>
      <c r="B149" s="69">
        <v>402064899</v>
      </c>
      <c r="F149" s="78"/>
      <c r="G149" s="80"/>
    </row>
    <row r="150" spans="1:7" x14ac:dyDescent="0.25">
      <c r="A150" s="74">
        <v>202064899</v>
      </c>
      <c r="B150" s="65">
        <v>402064899</v>
      </c>
      <c r="F150" s="81"/>
      <c r="G150" s="74"/>
    </row>
    <row r="151" spans="1:7" x14ac:dyDescent="0.25">
      <c r="A151" s="68" t="s">
        <v>67</v>
      </c>
      <c r="B151" s="69">
        <v>379631351</v>
      </c>
      <c r="F151" s="78"/>
      <c r="G151" s="80"/>
    </row>
    <row r="152" spans="1:7" x14ac:dyDescent="0.25">
      <c r="A152" s="74">
        <v>179631351</v>
      </c>
      <c r="B152" s="65">
        <v>379631351</v>
      </c>
      <c r="F152" s="81"/>
      <c r="G152" s="74"/>
    </row>
    <row r="153" spans="1:7" x14ac:dyDescent="0.25">
      <c r="A153" s="123" t="s">
        <v>140</v>
      </c>
      <c r="B153" s="131">
        <v>40259480315</v>
      </c>
      <c r="F153" s="82"/>
      <c r="G153" s="83"/>
    </row>
  </sheetData>
  <mergeCells count="1">
    <mergeCell ref="H11:L13"/>
  </mergeCells>
  <conditionalFormatting pivot="1" sqref="B4:B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{F859EE6C-ED9A-4693-8B76-32A47C19618B}</x14:id>
        </ext>
      </extLst>
    </cfRule>
  </conditionalFormatting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859EE6C-ED9A-4693-8B76-32A47C1961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Arquivo Original</vt:lpstr>
      <vt:lpstr>Metadados</vt:lpstr>
      <vt:lpstr>Objetivos</vt:lpstr>
      <vt:lpstr>1° Objetivo</vt:lpstr>
      <vt:lpstr>2° e 3° objetivos</vt:lpstr>
      <vt:lpstr>4°, 5° e 6° objetivos</vt:lpstr>
      <vt:lpstr>7° objetivo</vt:lpstr>
      <vt:lpstr>8° e 9° objetivos</vt:lpstr>
      <vt:lpstr>10° objetivo</vt:lpstr>
      <vt:lpstr>11° objetivo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Caê</cp:lastModifiedBy>
  <dcterms:created xsi:type="dcterms:W3CDTF">2022-03-22T17:37:22Z</dcterms:created>
  <dcterms:modified xsi:type="dcterms:W3CDTF">2023-01-05T16:21:55Z</dcterms:modified>
</cp:coreProperties>
</file>