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C\ENGR 499 Capstone\"/>
    </mc:Choice>
  </mc:AlternateContent>
  <xr:revisionPtr revIDLastSave="0" documentId="8_{7627E5BA-03A9-46D3-A098-8475DAFC64AE}" xr6:coauthVersionLast="45" xr6:coauthVersionMax="45" xr10:uidLastSave="{00000000-0000-0000-0000-000000000000}"/>
  <bookViews>
    <workbookView xWindow="2025" yWindow="2340" windowWidth="26775" windowHeight="13665" xr2:uid="{2E4ABA86-3965-4693-B45E-47F61D6C94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2" i="1" l="1"/>
  <c r="L131" i="1"/>
  <c r="C131" i="1"/>
  <c r="L130" i="1"/>
  <c r="C130" i="1"/>
  <c r="L129" i="1"/>
  <c r="C129" i="1"/>
  <c r="L128" i="1"/>
  <c r="C128" i="1"/>
  <c r="C127" i="1"/>
  <c r="C126" i="1"/>
  <c r="C125" i="1"/>
  <c r="C124" i="1"/>
  <c r="C123" i="1"/>
  <c r="C122" i="1"/>
  <c r="C121" i="1"/>
  <c r="C120" i="1"/>
  <c r="C119" i="1"/>
  <c r="B52" i="1"/>
  <c r="B51" i="1"/>
  <c r="B50" i="1"/>
  <c r="B49" i="1"/>
  <c r="B48" i="1"/>
  <c r="B47" i="1"/>
  <c r="B46" i="1"/>
  <c r="B45" i="1"/>
  <c r="B44" i="1"/>
  <c r="B43" i="1"/>
  <c r="B42" i="1"/>
  <c r="U41" i="1"/>
  <c r="T41" i="1"/>
  <c r="S41" i="1"/>
  <c r="L41" i="1"/>
  <c r="K41" i="1"/>
  <c r="H41" i="1"/>
  <c r="D41" i="1"/>
  <c r="C41" i="1"/>
  <c r="U40" i="1"/>
  <c r="T40" i="1"/>
  <c r="S40" i="1"/>
  <c r="L40" i="1"/>
  <c r="K40" i="1"/>
  <c r="H40" i="1"/>
  <c r="D40" i="1"/>
  <c r="C40" i="1"/>
  <c r="U39" i="1"/>
  <c r="T39" i="1"/>
  <c r="S39" i="1"/>
  <c r="L39" i="1"/>
  <c r="K39" i="1"/>
  <c r="H39" i="1"/>
  <c r="D39" i="1"/>
  <c r="C39" i="1"/>
  <c r="U38" i="1"/>
  <c r="T38" i="1"/>
  <c r="S38" i="1"/>
  <c r="L38" i="1"/>
  <c r="K38" i="1"/>
  <c r="H38" i="1"/>
  <c r="D38" i="1"/>
  <c r="C38" i="1"/>
  <c r="U37" i="1"/>
  <c r="T37" i="1"/>
  <c r="S37" i="1"/>
  <c r="L37" i="1"/>
  <c r="K37" i="1"/>
  <c r="H37" i="1"/>
  <c r="D37" i="1"/>
  <c r="C3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</calcChain>
</file>

<file path=xl/sharedStrings.xml><?xml version="1.0" encoding="utf-8"?>
<sst xmlns="http://schemas.openxmlformats.org/spreadsheetml/2006/main" count="23" uniqueCount="20">
  <si>
    <t>w/c</t>
  </si>
  <si>
    <t>Water (kg/m3)</t>
  </si>
  <si>
    <t>Cement (kg/m3)</t>
  </si>
  <si>
    <t>Fly Ash (kg/m3)</t>
  </si>
  <si>
    <t>Type A</t>
  </si>
  <si>
    <t>Type D</t>
  </si>
  <si>
    <t>ASTM C494 Type F (g/kg)</t>
  </si>
  <si>
    <t>Slag (kg/m3)</t>
  </si>
  <si>
    <t>Superplasticizer (kg/m3)</t>
  </si>
  <si>
    <t>Fine Aggregate (kg/m3)</t>
  </si>
  <si>
    <t>Coarse Aggregate (kg)</t>
  </si>
  <si>
    <t>Limestone (kg/m3)</t>
  </si>
  <si>
    <t>Filler (kg/m3)</t>
  </si>
  <si>
    <t>RCA (kg/m3)</t>
  </si>
  <si>
    <t>Silica Fume (kg/m3)</t>
  </si>
  <si>
    <t>3 days</t>
  </si>
  <si>
    <t>7 days</t>
  </si>
  <si>
    <t>28 days</t>
  </si>
  <si>
    <t>120 days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</si>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</sst>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93C47D"/>
      </left>
      <right/>
      <top style="thin">
        <color rgb="FF93C47D"/>
      </top>
      <bottom style="thin">
        <color rgb="FF93C47D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  <diagonal/>
    </border>
    <border>
      <left/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A64D79"/>
      </left>
      <right style="thin">
        <color rgb="FFA64D79"/>
      </right>
      <top style="thin">
        <color rgb="FFA64D79"/>
      </top>
      <bottom style="thin">
        <color rgb="FFA64D79"/>
      </bottom>
      <diagonal/>
    </border>
    <border>
      <left style="thin">
        <color rgb="FF93C47D"/>
      </left>
      <right style="thin">
        <color rgb="FF93C47D"/>
      </right>
      <top/>
      <bottom style="thin">
        <color rgb="FF93C47D"/>
      </bottom>
      <diagonal/>
    </border>
    <border>
      <left style="thin">
        <color rgb="FF93C47D"/>
      </left>
      <right style="thin">
        <color rgb="FF93C47D"/>
      </right>
      <top style="thin">
        <color rgb="FF93C47D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BFDF-8941-421B-AE80-59F34C59CC9B}">
  <dimension ref="A1:V132"/>
  <sheetViews>
    <sheetView tabSelected="1" workbookViewId="0">
      <selection activeCell="X11" sqref="X11"/>
    </sheetView>
  </sheetViews>
  <sheetFormatPr defaultRowHeight="15" x14ac:dyDescent="0.25"/>
  <sheetData>
    <row r="1" spans="1:22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/>
      <c r="R1" s="2"/>
      <c r="S1" s="2" t="s">
        <v>15</v>
      </c>
      <c r="T1" s="2" t="s">
        <v>16</v>
      </c>
      <c r="U1" s="3" t="s">
        <v>17</v>
      </c>
      <c r="V1" s="2" t="s">
        <v>18</v>
      </c>
    </row>
    <row r="2" spans="1:22" x14ac:dyDescent="0.25">
      <c r="A2" s="4">
        <v>1</v>
      </c>
      <c r="B2" s="5">
        <v>0.43</v>
      </c>
      <c r="C2" s="5">
        <v>112.5</v>
      </c>
      <c r="D2" s="5">
        <v>261.60000000000002</v>
      </c>
      <c r="E2" s="5">
        <v>114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1536.5</v>
      </c>
      <c r="L2" s="5">
        <v>373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17</v>
      </c>
      <c r="V2" s="5">
        <v>0</v>
      </c>
    </row>
    <row r="3" spans="1:22" x14ac:dyDescent="0.25">
      <c r="A3" s="4">
        <f t="shared" ref="A3:A66" si="0">A2+1</f>
        <v>2</v>
      </c>
      <c r="B3" s="5">
        <v>0.51</v>
      </c>
      <c r="C3" s="5">
        <v>128</v>
      </c>
      <c r="D3" s="5">
        <v>250</v>
      </c>
      <c r="E3" s="5">
        <v>215.5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1033.5999999999999</v>
      </c>
      <c r="L3" s="5">
        <v>723.2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33.5</v>
      </c>
      <c r="V3" s="5">
        <v>0</v>
      </c>
    </row>
    <row r="4" spans="1:22" x14ac:dyDescent="0.25">
      <c r="A4" s="4">
        <f t="shared" si="0"/>
        <v>3</v>
      </c>
      <c r="B4" s="5">
        <v>0.46</v>
      </c>
      <c r="C4" s="5">
        <v>114.7</v>
      </c>
      <c r="D4" s="5">
        <v>250</v>
      </c>
      <c r="E4" s="5">
        <v>150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1154.8</v>
      </c>
      <c r="L4" s="5">
        <v>715.8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23.1</v>
      </c>
      <c r="V4" s="5">
        <v>0</v>
      </c>
    </row>
    <row r="5" spans="1:22" x14ac:dyDescent="0.25">
      <c r="A5" s="4">
        <f t="shared" si="0"/>
        <v>4</v>
      </c>
      <c r="B5" s="5">
        <v>0.27</v>
      </c>
      <c r="C5" s="5">
        <v>95.2</v>
      </c>
      <c r="D5" s="5">
        <v>350</v>
      </c>
      <c r="E5" s="5">
        <v>0</v>
      </c>
      <c r="F5" s="5">
        <v>0</v>
      </c>
      <c r="G5" s="5">
        <v>0</v>
      </c>
      <c r="H5" s="5">
        <v>0</v>
      </c>
      <c r="I5" s="6">
        <v>0</v>
      </c>
      <c r="J5" s="7">
        <v>0</v>
      </c>
      <c r="K5" s="7">
        <v>575.9</v>
      </c>
      <c r="L5" s="7">
        <v>1273</v>
      </c>
      <c r="M5" s="7">
        <v>0</v>
      </c>
      <c r="N5" s="8">
        <v>0</v>
      </c>
      <c r="O5" s="5">
        <v>0</v>
      </c>
      <c r="P5" s="6">
        <v>0</v>
      </c>
      <c r="Q5" s="9">
        <v>0</v>
      </c>
      <c r="R5" s="9"/>
      <c r="S5" s="9"/>
      <c r="T5" s="9"/>
      <c r="U5" s="10">
        <v>61.1</v>
      </c>
      <c r="V5" s="9"/>
    </row>
    <row r="6" spans="1:22" x14ac:dyDescent="0.25">
      <c r="A6" s="4">
        <f t="shared" si="0"/>
        <v>5</v>
      </c>
      <c r="B6" s="5">
        <v>0.28000000000000003</v>
      </c>
      <c r="C6" s="5">
        <v>98.5</v>
      </c>
      <c r="D6" s="5">
        <v>350</v>
      </c>
      <c r="E6" s="5">
        <v>0</v>
      </c>
      <c r="F6" s="5">
        <v>0</v>
      </c>
      <c r="G6" s="5">
        <v>0</v>
      </c>
      <c r="H6" s="5">
        <v>0</v>
      </c>
      <c r="I6" s="6">
        <v>0</v>
      </c>
      <c r="J6" s="7">
        <v>0</v>
      </c>
      <c r="K6" s="7">
        <v>558.20000000000005</v>
      </c>
      <c r="L6" s="7">
        <v>1325.4</v>
      </c>
      <c r="M6" s="7">
        <v>0</v>
      </c>
      <c r="N6" s="8">
        <v>0</v>
      </c>
      <c r="O6" s="5">
        <v>0</v>
      </c>
      <c r="P6" s="6">
        <v>0</v>
      </c>
      <c r="Q6" s="9">
        <v>0</v>
      </c>
      <c r="R6" s="9"/>
      <c r="S6" s="9"/>
      <c r="T6" s="9"/>
      <c r="U6" s="11">
        <v>54</v>
      </c>
      <c r="V6" s="9"/>
    </row>
    <row r="7" spans="1:22" x14ac:dyDescent="0.25">
      <c r="A7" s="4">
        <f t="shared" si="0"/>
        <v>6</v>
      </c>
      <c r="B7" s="5">
        <v>0.28000000000000003</v>
      </c>
      <c r="C7" s="1">
        <v>97.7</v>
      </c>
      <c r="D7" s="5">
        <v>339.5</v>
      </c>
      <c r="E7" s="5">
        <v>0</v>
      </c>
      <c r="F7" s="5">
        <v>0</v>
      </c>
      <c r="G7" s="5">
        <v>0</v>
      </c>
      <c r="H7" s="5">
        <v>0</v>
      </c>
      <c r="I7" s="6">
        <v>0</v>
      </c>
      <c r="J7" s="7">
        <v>0</v>
      </c>
      <c r="K7" s="7">
        <v>655.29999999999995</v>
      </c>
      <c r="L7" s="7">
        <v>1273</v>
      </c>
      <c r="M7" s="7">
        <v>0</v>
      </c>
      <c r="N7" s="8">
        <v>0</v>
      </c>
      <c r="O7" s="5">
        <v>0</v>
      </c>
      <c r="P7" s="6">
        <v>0</v>
      </c>
      <c r="Q7" s="9">
        <v>0</v>
      </c>
      <c r="R7" s="9"/>
      <c r="S7" s="9"/>
      <c r="T7" s="9"/>
      <c r="U7" s="10">
        <v>65.7</v>
      </c>
      <c r="V7" s="9"/>
    </row>
    <row r="8" spans="1:22" x14ac:dyDescent="0.25">
      <c r="A8" s="4">
        <f t="shared" si="0"/>
        <v>7</v>
      </c>
      <c r="B8" s="5">
        <v>0.28000000000000003</v>
      </c>
      <c r="C8" s="5">
        <v>97.6</v>
      </c>
      <c r="D8" s="5">
        <v>339.5</v>
      </c>
      <c r="E8" s="5">
        <v>0</v>
      </c>
      <c r="F8" s="5">
        <v>0</v>
      </c>
      <c r="G8" s="5">
        <v>0</v>
      </c>
      <c r="H8" s="5">
        <v>0</v>
      </c>
      <c r="I8" s="6">
        <v>0</v>
      </c>
      <c r="J8" s="7">
        <v>0</v>
      </c>
      <c r="K8" s="7">
        <v>535</v>
      </c>
      <c r="L8" s="7">
        <v>1247</v>
      </c>
      <c r="M8" s="7">
        <v>0</v>
      </c>
      <c r="N8" s="8">
        <v>0</v>
      </c>
      <c r="O8" s="5">
        <v>0</v>
      </c>
      <c r="P8" s="6">
        <v>0</v>
      </c>
      <c r="Q8" s="9">
        <v>0</v>
      </c>
      <c r="R8" s="9"/>
      <c r="S8" s="9"/>
      <c r="T8" s="9"/>
      <c r="U8" s="11">
        <v>62.2</v>
      </c>
      <c r="V8" s="9"/>
    </row>
    <row r="9" spans="1:22" x14ac:dyDescent="0.25">
      <c r="A9" s="4">
        <f t="shared" si="0"/>
        <v>8</v>
      </c>
      <c r="B9" s="5">
        <v>0.28000000000000003</v>
      </c>
      <c r="C9" s="5">
        <v>97.6</v>
      </c>
      <c r="D9" s="5">
        <v>336</v>
      </c>
      <c r="E9" s="5">
        <v>0</v>
      </c>
      <c r="F9" s="5">
        <v>0</v>
      </c>
      <c r="G9" s="5">
        <v>0</v>
      </c>
      <c r="H9" s="5">
        <v>0</v>
      </c>
      <c r="I9" s="6">
        <v>0</v>
      </c>
      <c r="J9" s="7">
        <v>0</v>
      </c>
      <c r="K9" s="7">
        <v>535</v>
      </c>
      <c r="L9" s="7">
        <v>1247</v>
      </c>
      <c r="M9" s="7">
        <v>0</v>
      </c>
      <c r="N9" s="8">
        <v>0</v>
      </c>
      <c r="O9" s="5">
        <v>0</v>
      </c>
      <c r="P9" s="6">
        <v>0</v>
      </c>
      <c r="Q9" s="9">
        <v>0</v>
      </c>
      <c r="R9" s="9"/>
      <c r="S9" s="9"/>
      <c r="T9" s="9"/>
      <c r="U9" s="11">
        <v>54.5</v>
      </c>
      <c r="V9" s="9"/>
    </row>
    <row r="10" spans="1:22" x14ac:dyDescent="0.25">
      <c r="A10" s="4">
        <f t="shared" si="0"/>
        <v>9</v>
      </c>
      <c r="B10" s="5">
        <v>0.28000000000000003</v>
      </c>
      <c r="C10" s="1">
        <v>97.7</v>
      </c>
      <c r="D10" s="5">
        <v>332.5</v>
      </c>
      <c r="E10" s="5">
        <v>0</v>
      </c>
      <c r="F10" s="5">
        <v>0</v>
      </c>
      <c r="G10" s="5">
        <v>0</v>
      </c>
      <c r="H10" s="5">
        <v>0</v>
      </c>
      <c r="I10" s="6">
        <v>0</v>
      </c>
      <c r="J10" s="7">
        <v>0</v>
      </c>
      <c r="K10" s="7">
        <v>655.29999999999995</v>
      </c>
      <c r="L10" s="7">
        <v>1273</v>
      </c>
      <c r="M10" s="7">
        <v>0</v>
      </c>
      <c r="N10" s="8">
        <v>0</v>
      </c>
      <c r="O10" s="5">
        <v>0</v>
      </c>
      <c r="P10" s="6">
        <v>0</v>
      </c>
      <c r="Q10" s="9">
        <v>0</v>
      </c>
      <c r="R10" s="9"/>
      <c r="S10" s="9"/>
      <c r="T10" s="9"/>
      <c r="U10" s="11">
        <v>63.1</v>
      </c>
      <c r="V10" s="9"/>
    </row>
    <row r="11" spans="1:22" x14ac:dyDescent="0.25">
      <c r="A11" s="4">
        <f t="shared" si="0"/>
        <v>10</v>
      </c>
      <c r="B11" s="5">
        <v>0.28000000000000003</v>
      </c>
      <c r="C11" s="5">
        <v>97.6</v>
      </c>
      <c r="D11" s="1">
        <v>329</v>
      </c>
      <c r="E11" s="5">
        <v>0</v>
      </c>
      <c r="F11" s="5">
        <v>0</v>
      </c>
      <c r="G11" s="5">
        <v>0</v>
      </c>
      <c r="H11" s="5">
        <v>0</v>
      </c>
      <c r="I11" s="6">
        <v>0</v>
      </c>
      <c r="J11" s="7">
        <v>0</v>
      </c>
      <c r="K11" s="7">
        <v>535</v>
      </c>
      <c r="L11" s="7">
        <v>1247</v>
      </c>
      <c r="M11" s="7">
        <v>0</v>
      </c>
      <c r="N11" s="8">
        <v>0</v>
      </c>
      <c r="O11" s="5">
        <v>0</v>
      </c>
      <c r="P11" s="6">
        <v>0</v>
      </c>
      <c r="Q11" s="9">
        <v>0</v>
      </c>
      <c r="R11" s="9"/>
      <c r="S11" s="9"/>
      <c r="T11" s="9"/>
      <c r="U11" s="11">
        <v>52.2</v>
      </c>
      <c r="V11" s="9"/>
    </row>
    <row r="12" spans="1:22" x14ac:dyDescent="0.25">
      <c r="A12" s="4">
        <f t="shared" si="0"/>
        <v>11</v>
      </c>
      <c r="B12" s="5">
        <v>0.28000000000000003</v>
      </c>
      <c r="C12" s="5">
        <v>97.7</v>
      </c>
      <c r="D12" s="1">
        <v>325.5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7">
        <v>0</v>
      </c>
      <c r="K12" s="7">
        <v>655.29999999999995</v>
      </c>
      <c r="L12" s="7">
        <v>1273</v>
      </c>
      <c r="M12" s="7">
        <v>0</v>
      </c>
      <c r="N12" s="8">
        <v>0</v>
      </c>
      <c r="O12" s="5">
        <v>0</v>
      </c>
      <c r="P12" s="6">
        <v>0</v>
      </c>
      <c r="Q12" s="9">
        <v>0</v>
      </c>
      <c r="R12" s="9"/>
      <c r="S12" s="9"/>
      <c r="T12" s="9"/>
      <c r="U12" s="11">
        <v>64.099999999999994</v>
      </c>
      <c r="V12" s="9"/>
    </row>
    <row r="13" spans="1:22" x14ac:dyDescent="0.25">
      <c r="A13" s="4">
        <f t="shared" si="0"/>
        <v>12</v>
      </c>
      <c r="B13" s="5">
        <v>0.28999999999999998</v>
      </c>
      <c r="C13" s="5">
        <v>117.8</v>
      </c>
      <c r="D13" s="1">
        <v>410</v>
      </c>
      <c r="E13" s="5">
        <v>0</v>
      </c>
      <c r="F13" s="5">
        <v>0</v>
      </c>
      <c r="G13" s="5">
        <v>0</v>
      </c>
      <c r="H13" s="5">
        <v>0</v>
      </c>
      <c r="I13" s="6">
        <v>0</v>
      </c>
      <c r="J13" s="7">
        <v>0</v>
      </c>
      <c r="K13" s="7">
        <v>491.2</v>
      </c>
      <c r="L13" s="7">
        <v>1273</v>
      </c>
      <c r="M13" s="7">
        <v>0</v>
      </c>
      <c r="N13" s="8">
        <v>0</v>
      </c>
      <c r="O13" s="5">
        <v>0</v>
      </c>
      <c r="P13" s="6">
        <v>0</v>
      </c>
      <c r="Q13" s="9">
        <v>0</v>
      </c>
      <c r="R13" s="9"/>
      <c r="S13" s="9"/>
      <c r="T13" s="9"/>
      <c r="U13" s="11">
        <v>59.9</v>
      </c>
      <c r="V13" s="9"/>
    </row>
    <row r="14" spans="1:22" x14ac:dyDescent="0.25">
      <c r="A14" s="4">
        <f t="shared" si="0"/>
        <v>13</v>
      </c>
      <c r="B14" s="5">
        <v>0.28999999999999998</v>
      </c>
      <c r="C14" s="5">
        <v>100.9</v>
      </c>
      <c r="D14" s="1">
        <v>350</v>
      </c>
      <c r="E14" s="5">
        <v>0</v>
      </c>
      <c r="F14" s="5">
        <v>0</v>
      </c>
      <c r="G14" s="5">
        <v>0</v>
      </c>
      <c r="H14" s="5">
        <v>0</v>
      </c>
      <c r="I14" s="6">
        <v>0</v>
      </c>
      <c r="J14" s="7">
        <v>0</v>
      </c>
      <c r="K14" s="7">
        <v>460.3</v>
      </c>
      <c r="L14" s="7">
        <v>1419.8</v>
      </c>
      <c r="M14" s="7">
        <v>0</v>
      </c>
      <c r="N14" s="8">
        <v>0</v>
      </c>
      <c r="O14" s="5">
        <v>0</v>
      </c>
      <c r="P14" s="6">
        <v>0</v>
      </c>
      <c r="Q14" s="9">
        <v>0</v>
      </c>
      <c r="R14" s="9"/>
      <c r="S14" s="9"/>
      <c r="T14" s="9"/>
      <c r="U14" s="11">
        <v>61.9</v>
      </c>
      <c r="V14" s="9"/>
    </row>
    <row r="15" spans="1:22" x14ac:dyDescent="0.25">
      <c r="A15" s="4">
        <f t="shared" si="0"/>
        <v>14</v>
      </c>
      <c r="B15" s="5">
        <v>0.28999999999999998</v>
      </c>
      <c r="C15" s="5">
        <v>102.6</v>
      </c>
      <c r="D15" s="1">
        <v>350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7">
        <v>0</v>
      </c>
      <c r="K15" s="7">
        <v>535</v>
      </c>
      <c r="L15" s="7">
        <v>1247</v>
      </c>
      <c r="M15" s="7">
        <v>0</v>
      </c>
      <c r="N15" s="8">
        <v>0</v>
      </c>
      <c r="O15" s="5">
        <v>0</v>
      </c>
      <c r="P15" s="6">
        <v>0</v>
      </c>
      <c r="Q15" s="9">
        <v>0</v>
      </c>
      <c r="R15" s="9"/>
      <c r="S15" s="9"/>
      <c r="T15" s="9"/>
      <c r="U15" s="11">
        <v>64.2</v>
      </c>
      <c r="V15" s="9"/>
    </row>
    <row r="16" spans="1:22" x14ac:dyDescent="0.25">
      <c r="A16" s="4">
        <f t="shared" si="0"/>
        <v>15</v>
      </c>
      <c r="B16" s="5">
        <v>0.3</v>
      </c>
      <c r="C16" s="5">
        <v>105.6</v>
      </c>
      <c r="D16" s="1">
        <v>332.5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7">
        <v>0</v>
      </c>
      <c r="K16" s="7">
        <v>535</v>
      </c>
      <c r="L16" s="7">
        <v>1247</v>
      </c>
      <c r="M16" s="7">
        <v>0</v>
      </c>
      <c r="N16" s="8">
        <v>0</v>
      </c>
      <c r="O16" s="5">
        <v>0</v>
      </c>
      <c r="P16" s="1">
        <v>17.5</v>
      </c>
      <c r="Q16" s="9">
        <v>0</v>
      </c>
      <c r="R16" s="9"/>
      <c r="S16" s="9"/>
      <c r="T16" s="9"/>
      <c r="U16" s="11">
        <v>62.2</v>
      </c>
      <c r="V16" s="9"/>
    </row>
    <row r="17" spans="1:22" x14ac:dyDescent="0.25">
      <c r="A17" s="4">
        <f t="shared" si="0"/>
        <v>16</v>
      </c>
      <c r="B17" s="5">
        <v>0.31</v>
      </c>
      <c r="C17" s="5">
        <v>118.1</v>
      </c>
      <c r="D17" s="1">
        <v>380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7">
        <v>0</v>
      </c>
      <c r="K17" s="7">
        <v>354.2</v>
      </c>
      <c r="L17" s="7">
        <v>1440.6</v>
      </c>
      <c r="M17" s="7">
        <v>0</v>
      </c>
      <c r="N17" s="8">
        <v>0</v>
      </c>
      <c r="O17" s="5">
        <v>0</v>
      </c>
      <c r="P17" s="6">
        <v>0</v>
      </c>
      <c r="Q17" s="9">
        <v>0</v>
      </c>
      <c r="R17" s="9"/>
      <c r="S17" s="9"/>
      <c r="T17" s="9"/>
      <c r="U17" s="11">
        <v>60.5</v>
      </c>
      <c r="V17" s="9"/>
    </row>
    <row r="18" spans="1:22" x14ac:dyDescent="0.25">
      <c r="A18" s="4">
        <f t="shared" si="0"/>
        <v>17</v>
      </c>
      <c r="B18" s="5">
        <v>0.31</v>
      </c>
      <c r="C18" s="5">
        <v>107.6</v>
      </c>
      <c r="D18" s="1">
        <v>350</v>
      </c>
      <c r="E18" s="5">
        <v>0</v>
      </c>
      <c r="F18" s="5">
        <v>0</v>
      </c>
      <c r="G18" s="5">
        <v>0</v>
      </c>
      <c r="H18" s="5">
        <v>0</v>
      </c>
      <c r="I18" s="6">
        <v>0</v>
      </c>
      <c r="J18" s="7">
        <v>0</v>
      </c>
      <c r="K18" s="7">
        <v>535</v>
      </c>
      <c r="L18" s="7">
        <v>1247</v>
      </c>
      <c r="M18" s="7">
        <v>0</v>
      </c>
      <c r="N18" s="8">
        <v>0</v>
      </c>
      <c r="O18" s="5">
        <v>0</v>
      </c>
      <c r="P18" s="6">
        <v>0</v>
      </c>
      <c r="Q18" s="9">
        <v>0</v>
      </c>
      <c r="R18" s="9"/>
      <c r="S18" s="9"/>
      <c r="T18" s="9"/>
      <c r="U18" s="11">
        <v>61.5</v>
      </c>
      <c r="V18" s="9"/>
    </row>
    <row r="19" spans="1:22" x14ac:dyDescent="0.25">
      <c r="A19" s="4">
        <f t="shared" si="0"/>
        <v>18</v>
      </c>
      <c r="B19" s="5">
        <v>0.31</v>
      </c>
      <c r="C19" s="5">
        <v>107.8</v>
      </c>
      <c r="D19" s="1">
        <v>325.5</v>
      </c>
      <c r="E19" s="5">
        <v>0</v>
      </c>
      <c r="F19" s="5">
        <v>0</v>
      </c>
      <c r="G19" s="5">
        <v>0</v>
      </c>
      <c r="H19" s="5">
        <v>0</v>
      </c>
      <c r="I19" s="6">
        <v>0</v>
      </c>
      <c r="J19" s="7">
        <v>0</v>
      </c>
      <c r="K19" s="7">
        <v>535</v>
      </c>
      <c r="L19" s="7">
        <v>1247</v>
      </c>
      <c r="M19" s="7">
        <v>0</v>
      </c>
      <c r="N19" s="8">
        <v>0</v>
      </c>
      <c r="O19" s="5">
        <v>0</v>
      </c>
      <c r="P19" s="6">
        <v>24.5</v>
      </c>
      <c r="Q19" s="9">
        <v>0</v>
      </c>
      <c r="R19" s="9"/>
      <c r="S19" s="9"/>
      <c r="T19" s="9"/>
      <c r="U19" s="11">
        <v>65</v>
      </c>
      <c r="V19" s="9"/>
    </row>
    <row r="20" spans="1:22" x14ac:dyDescent="0.25">
      <c r="A20" s="4">
        <f t="shared" si="0"/>
        <v>19</v>
      </c>
      <c r="B20" s="5">
        <v>0.31</v>
      </c>
      <c r="C20" s="5">
        <v>107.6</v>
      </c>
      <c r="D20" s="1">
        <v>343</v>
      </c>
      <c r="E20" s="5">
        <v>0</v>
      </c>
      <c r="F20" s="5">
        <v>0</v>
      </c>
      <c r="G20" s="5">
        <v>0</v>
      </c>
      <c r="H20" s="5">
        <v>0</v>
      </c>
      <c r="I20" s="6">
        <v>0</v>
      </c>
      <c r="J20" s="7">
        <v>0</v>
      </c>
      <c r="K20" s="7">
        <v>535</v>
      </c>
      <c r="L20" s="7">
        <v>1247</v>
      </c>
      <c r="M20" s="7">
        <v>0</v>
      </c>
      <c r="N20" s="8">
        <v>0</v>
      </c>
      <c r="O20" s="5">
        <v>0</v>
      </c>
      <c r="P20" s="6">
        <v>0</v>
      </c>
      <c r="Q20" s="9">
        <v>0</v>
      </c>
      <c r="R20" s="9"/>
      <c r="S20" s="9"/>
      <c r="T20" s="9"/>
      <c r="U20" s="11">
        <v>61.2</v>
      </c>
      <c r="V20" s="9"/>
    </row>
    <row r="21" spans="1:22" x14ac:dyDescent="0.25">
      <c r="A21" s="4">
        <f t="shared" si="0"/>
        <v>20</v>
      </c>
      <c r="B21" s="5">
        <v>0.31</v>
      </c>
      <c r="C21" s="5">
        <v>97.7</v>
      </c>
      <c r="D21" s="1">
        <v>320</v>
      </c>
      <c r="E21" s="5">
        <v>0</v>
      </c>
      <c r="F21" s="5">
        <v>0</v>
      </c>
      <c r="G21" s="5">
        <v>0</v>
      </c>
      <c r="H21" s="5">
        <v>0</v>
      </c>
      <c r="I21" s="6">
        <v>0</v>
      </c>
      <c r="J21" s="7">
        <v>0</v>
      </c>
      <c r="K21" s="7">
        <v>671.8</v>
      </c>
      <c r="L21" s="7">
        <v>1247</v>
      </c>
      <c r="M21" s="7">
        <v>0</v>
      </c>
      <c r="N21" s="8">
        <v>0</v>
      </c>
      <c r="O21" s="5">
        <v>0</v>
      </c>
      <c r="P21" s="6">
        <v>0</v>
      </c>
      <c r="Q21" s="9">
        <v>0</v>
      </c>
      <c r="R21" s="9"/>
      <c r="S21" s="9"/>
      <c r="T21" s="9"/>
      <c r="U21" s="11">
        <v>63.2</v>
      </c>
      <c r="V21" s="9"/>
    </row>
    <row r="22" spans="1:22" x14ac:dyDescent="0.25">
      <c r="A22" s="4">
        <f t="shared" si="0"/>
        <v>21</v>
      </c>
      <c r="B22" s="5">
        <v>0.31</v>
      </c>
      <c r="C22" s="5">
        <v>115.6</v>
      </c>
      <c r="D22" s="1">
        <v>346</v>
      </c>
      <c r="E22" s="5">
        <v>0</v>
      </c>
      <c r="F22" s="5">
        <v>0</v>
      </c>
      <c r="G22" s="5">
        <v>0</v>
      </c>
      <c r="H22" s="5">
        <v>0</v>
      </c>
      <c r="I22" s="6">
        <v>0</v>
      </c>
      <c r="J22" s="7">
        <v>0</v>
      </c>
      <c r="K22" s="7">
        <v>484</v>
      </c>
      <c r="L22" s="7">
        <v>1289</v>
      </c>
      <c r="M22" s="7">
        <v>0</v>
      </c>
      <c r="N22" s="8">
        <v>0</v>
      </c>
      <c r="O22" s="5">
        <v>0</v>
      </c>
      <c r="P22" s="6">
        <v>27.3</v>
      </c>
      <c r="Q22" s="9">
        <v>0</v>
      </c>
      <c r="R22" s="9"/>
      <c r="S22" s="9"/>
      <c r="T22" s="9"/>
      <c r="U22" s="11">
        <v>76.7</v>
      </c>
      <c r="V22" s="9"/>
    </row>
    <row r="23" spans="1:22" x14ac:dyDescent="0.25">
      <c r="A23" s="4">
        <f t="shared" si="0"/>
        <v>22</v>
      </c>
      <c r="B23" s="5">
        <v>0.32</v>
      </c>
      <c r="C23" s="5">
        <v>121.1</v>
      </c>
      <c r="D23" s="1">
        <v>380</v>
      </c>
      <c r="E23" s="5">
        <v>0</v>
      </c>
      <c r="F23" s="5">
        <v>0</v>
      </c>
      <c r="G23" s="5">
        <v>0</v>
      </c>
      <c r="H23" s="5">
        <v>0</v>
      </c>
      <c r="I23" s="6">
        <v>0</v>
      </c>
      <c r="J23" s="7">
        <v>0</v>
      </c>
      <c r="K23" s="7">
        <v>502.5</v>
      </c>
      <c r="L23" s="7">
        <v>1325.4</v>
      </c>
      <c r="M23" s="7">
        <v>0</v>
      </c>
      <c r="N23" s="8">
        <v>0</v>
      </c>
      <c r="O23" s="5">
        <v>0</v>
      </c>
      <c r="P23" s="6">
        <v>0</v>
      </c>
      <c r="Q23" s="9">
        <v>0</v>
      </c>
      <c r="R23" s="9"/>
      <c r="S23" s="9"/>
      <c r="T23" s="9"/>
      <c r="U23" s="11">
        <v>67.400000000000006</v>
      </c>
      <c r="V23" s="9"/>
    </row>
    <row r="24" spans="1:22" x14ac:dyDescent="0.25">
      <c r="A24" s="4">
        <f t="shared" si="0"/>
        <v>23</v>
      </c>
      <c r="B24" s="5">
        <v>0.32</v>
      </c>
      <c r="C24" s="5">
        <v>102.2</v>
      </c>
      <c r="D24" s="1">
        <v>320</v>
      </c>
      <c r="E24" s="5">
        <v>0</v>
      </c>
      <c r="F24" s="5">
        <v>0</v>
      </c>
      <c r="G24" s="5">
        <v>0</v>
      </c>
      <c r="H24" s="5">
        <v>0</v>
      </c>
      <c r="I24" s="6">
        <v>0</v>
      </c>
      <c r="J24" s="7">
        <v>0</v>
      </c>
      <c r="K24" s="7">
        <v>679.1</v>
      </c>
      <c r="L24" s="7">
        <v>1259.7</v>
      </c>
      <c r="M24" s="7">
        <v>0</v>
      </c>
      <c r="N24" s="8">
        <v>0</v>
      </c>
      <c r="O24" s="5">
        <v>0</v>
      </c>
      <c r="P24" s="6">
        <v>0</v>
      </c>
      <c r="Q24" s="9">
        <v>0</v>
      </c>
      <c r="R24" s="9"/>
      <c r="S24" s="9"/>
      <c r="T24" s="9"/>
      <c r="U24" s="11">
        <v>62.8</v>
      </c>
      <c r="V24" s="9"/>
    </row>
    <row r="25" spans="1:22" x14ac:dyDescent="0.25">
      <c r="A25" s="4">
        <f t="shared" si="0"/>
        <v>24</v>
      </c>
      <c r="B25" s="5">
        <v>0.32</v>
      </c>
      <c r="C25" s="5">
        <v>103.2</v>
      </c>
      <c r="D25" s="1">
        <v>320</v>
      </c>
      <c r="E25" s="5">
        <v>0</v>
      </c>
      <c r="F25" s="5">
        <v>0</v>
      </c>
      <c r="G25" s="5">
        <v>0</v>
      </c>
      <c r="H25" s="5">
        <v>0</v>
      </c>
      <c r="I25" s="6">
        <v>0</v>
      </c>
      <c r="J25" s="7">
        <v>0</v>
      </c>
      <c r="K25" s="7">
        <v>665.6</v>
      </c>
      <c r="L25" s="7">
        <v>1234.2</v>
      </c>
      <c r="M25" s="7">
        <v>0</v>
      </c>
      <c r="N25" s="8">
        <v>0</v>
      </c>
      <c r="O25" s="5">
        <v>0</v>
      </c>
      <c r="P25" s="6">
        <v>0</v>
      </c>
      <c r="Q25" s="9">
        <v>0</v>
      </c>
      <c r="R25" s="9"/>
      <c r="S25" s="9"/>
      <c r="T25" s="9"/>
      <c r="U25" s="11">
        <v>60.3</v>
      </c>
      <c r="V25" s="9"/>
    </row>
    <row r="26" spans="1:22" x14ac:dyDescent="0.25">
      <c r="A26" s="4">
        <f t="shared" si="0"/>
        <v>25</v>
      </c>
      <c r="B26" s="5">
        <v>0.34</v>
      </c>
      <c r="C26" s="5">
        <v>120.4</v>
      </c>
      <c r="D26" s="1">
        <v>350</v>
      </c>
      <c r="E26" s="5">
        <v>0</v>
      </c>
      <c r="F26" s="5">
        <v>0</v>
      </c>
      <c r="G26" s="5">
        <v>0</v>
      </c>
      <c r="H26" s="5">
        <v>0</v>
      </c>
      <c r="I26" s="6">
        <v>0</v>
      </c>
      <c r="J26" s="7">
        <v>0</v>
      </c>
      <c r="K26" s="7">
        <v>526.20000000000005</v>
      </c>
      <c r="L26" s="7">
        <v>1325.4</v>
      </c>
      <c r="M26" s="7">
        <v>0</v>
      </c>
      <c r="N26" s="8">
        <v>0</v>
      </c>
      <c r="O26" s="5">
        <v>0</v>
      </c>
      <c r="P26" s="6">
        <v>0</v>
      </c>
      <c r="Q26" s="9">
        <v>0</v>
      </c>
      <c r="R26" s="9"/>
      <c r="S26" s="9"/>
      <c r="T26" s="9"/>
      <c r="U26" s="11">
        <v>63.5</v>
      </c>
      <c r="V26" s="9"/>
    </row>
    <row r="27" spans="1:22" x14ac:dyDescent="0.25">
      <c r="A27" s="4">
        <f t="shared" si="0"/>
        <v>26</v>
      </c>
      <c r="B27" s="5">
        <v>0.34</v>
      </c>
      <c r="C27" s="1">
        <v>119</v>
      </c>
      <c r="D27" s="1">
        <v>350</v>
      </c>
      <c r="E27" s="5">
        <v>0</v>
      </c>
      <c r="F27" s="5">
        <v>0</v>
      </c>
      <c r="G27" s="5">
        <v>0</v>
      </c>
      <c r="H27" s="5">
        <v>0</v>
      </c>
      <c r="I27" s="6">
        <v>0</v>
      </c>
      <c r="J27" s="7">
        <v>0</v>
      </c>
      <c r="K27" s="7">
        <v>710.6</v>
      </c>
      <c r="L27" s="7">
        <v>1121.5</v>
      </c>
      <c r="M27" s="7">
        <v>0</v>
      </c>
      <c r="N27" s="8">
        <v>0</v>
      </c>
      <c r="O27" s="5">
        <v>0</v>
      </c>
      <c r="P27" s="6">
        <v>0</v>
      </c>
      <c r="Q27" s="9">
        <v>0</v>
      </c>
      <c r="R27" s="9"/>
      <c r="S27" s="9"/>
      <c r="T27" s="9"/>
      <c r="U27" s="11">
        <v>59.6</v>
      </c>
      <c r="V27" s="9"/>
    </row>
    <row r="28" spans="1:22" x14ac:dyDescent="0.25">
      <c r="A28" s="4">
        <f t="shared" si="0"/>
        <v>27</v>
      </c>
      <c r="B28" s="5">
        <v>0.34</v>
      </c>
      <c r="C28" s="1">
        <v>120</v>
      </c>
      <c r="D28" s="1">
        <v>350</v>
      </c>
      <c r="E28" s="5">
        <v>0</v>
      </c>
      <c r="F28" s="5">
        <v>0</v>
      </c>
      <c r="G28" s="5">
        <v>0</v>
      </c>
      <c r="H28" s="5">
        <v>0</v>
      </c>
      <c r="I28" s="6">
        <v>0</v>
      </c>
      <c r="J28" s="7">
        <v>0</v>
      </c>
      <c r="K28" s="7">
        <v>623.29999999999995</v>
      </c>
      <c r="L28" s="7">
        <v>1208.7</v>
      </c>
      <c r="M28" s="7">
        <v>0</v>
      </c>
      <c r="N28" s="8">
        <v>0</v>
      </c>
      <c r="O28" s="5">
        <v>0</v>
      </c>
      <c r="P28" s="6">
        <v>0</v>
      </c>
      <c r="Q28" s="9">
        <v>0</v>
      </c>
      <c r="R28" s="9"/>
      <c r="S28" s="9"/>
      <c r="T28" s="9"/>
      <c r="U28" s="11">
        <v>61.1</v>
      </c>
      <c r="V28" s="9"/>
    </row>
    <row r="29" spans="1:22" x14ac:dyDescent="0.25">
      <c r="A29" s="4">
        <f t="shared" si="0"/>
        <v>28</v>
      </c>
      <c r="B29" s="5">
        <v>0.35</v>
      </c>
      <c r="C29" s="1">
        <v>95</v>
      </c>
      <c r="D29" s="1">
        <v>252.6</v>
      </c>
      <c r="E29" s="5">
        <v>0</v>
      </c>
      <c r="F29" s="5">
        <v>0</v>
      </c>
      <c r="G29" s="5">
        <v>0</v>
      </c>
      <c r="H29" s="5">
        <v>0</v>
      </c>
      <c r="I29" s="6">
        <v>0</v>
      </c>
      <c r="J29" s="7">
        <v>0</v>
      </c>
      <c r="K29" s="7">
        <v>828</v>
      </c>
      <c r="L29" s="7">
        <v>1206</v>
      </c>
      <c r="M29" s="7">
        <v>0</v>
      </c>
      <c r="N29" s="8">
        <v>0</v>
      </c>
      <c r="O29" s="5">
        <v>0</v>
      </c>
      <c r="P29" s="6">
        <v>19.600000000000001</v>
      </c>
      <c r="Q29" s="9">
        <v>0</v>
      </c>
      <c r="R29" s="9"/>
      <c r="S29" s="9"/>
      <c r="T29" s="9"/>
      <c r="U29" s="11">
        <v>66.7</v>
      </c>
      <c r="V29" s="9"/>
    </row>
    <row r="30" spans="1:22" x14ac:dyDescent="0.25">
      <c r="A30" s="4">
        <f t="shared" si="0"/>
        <v>29</v>
      </c>
      <c r="B30" s="5">
        <v>0.35</v>
      </c>
      <c r="C30" s="1">
        <v>129.9</v>
      </c>
      <c r="D30" s="1">
        <v>345.2</v>
      </c>
      <c r="E30" s="5">
        <v>0</v>
      </c>
      <c r="F30" s="5">
        <v>0</v>
      </c>
      <c r="G30" s="5">
        <v>0</v>
      </c>
      <c r="H30" s="5">
        <v>0</v>
      </c>
      <c r="I30" s="6">
        <v>0</v>
      </c>
      <c r="J30" s="7">
        <v>0</v>
      </c>
      <c r="K30" s="7">
        <v>482</v>
      </c>
      <c r="L30" s="7">
        <v>1282</v>
      </c>
      <c r="M30" s="7">
        <v>0</v>
      </c>
      <c r="N30" s="8">
        <v>0</v>
      </c>
      <c r="O30" s="5">
        <v>0</v>
      </c>
      <c r="P30" s="6">
        <v>27.1</v>
      </c>
      <c r="Q30" s="9">
        <v>0</v>
      </c>
      <c r="R30" s="9"/>
      <c r="S30" s="9"/>
      <c r="T30" s="9"/>
      <c r="U30" s="11">
        <v>71.2</v>
      </c>
      <c r="V30" s="9"/>
    </row>
    <row r="31" spans="1:22" x14ac:dyDescent="0.25">
      <c r="A31" s="4">
        <f t="shared" si="0"/>
        <v>30</v>
      </c>
      <c r="B31" s="5">
        <v>0.36</v>
      </c>
      <c r="C31" s="1">
        <v>134</v>
      </c>
      <c r="D31" s="1">
        <v>375</v>
      </c>
      <c r="E31" s="5">
        <v>0</v>
      </c>
      <c r="F31" s="5">
        <v>0</v>
      </c>
      <c r="G31" s="5">
        <v>0</v>
      </c>
      <c r="H31" s="5">
        <v>0</v>
      </c>
      <c r="I31" s="6">
        <v>0</v>
      </c>
      <c r="J31" s="7">
        <v>0</v>
      </c>
      <c r="K31" s="7">
        <v>1300</v>
      </c>
      <c r="L31" s="7">
        <v>600</v>
      </c>
      <c r="M31" s="7">
        <v>0</v>
      </c>
      <c r="N31" s="8">
        <v>0</v>
      </c>
      <c r="O31" s="5">
        <v>0</v>
      </c>
      <c r="P31" s="6">
        <v>0</v>
      </c>
      <c r="Q31" s="9">
        <v>0</v>
      </c>
      <c r="R31" s="9"/>
      <c r="S31" s="9"/>
      <c r="T31" s="9"/>
      <c r="U31" s="11">
        <v>64</v>
      </c>
      <c r="V31" s="9"/>
    </row>
    <row r="32" spans="1:22" x14ac:dyDescent="0.25">
      <c r="A32" s="4">
        <f t="shared" si="0"/>
        <v>31</v>
      </c>
      <c r="B32" s="5">
        <v>0.37</v>
      </c>
      <c r="C32" s="1">
        <v>129.9</v>
      </c>
      <c r="D32" s="1">
        <v>332.5</v>
      </c>
      <c r="E32" s="5">
        <v>0</v>
      </c>
      <c r="F32" s="5">
        <v>0</v>
      </c>
      <c r="G32" s="5">
        <v>0</v>
      </c>
      <c r="H32" s="5">
        <v>0</v>
      </c>
      <c r="I32" s="6">
        <v>0</v>
      </c>
      <c r="J32" s="7">
        <v>0</v>
      </c>
      <c r="K32" s="7">
        <v>509.8</v>
      </c>
      <c r="L32" s="7">
        <v>1325.4</v>
      </c>
      <c r="M32" s="7">
        <v>0</v>
      </c>
      <c r="N32" s="8">
        <v>0</v>
      </c>
      <c r="O32" s="5">
        <v>0</v>
      </c>
      <c r="P32" s="6">
        <v>17.5</v>
      </c>
      <c r="Q32" s="9">
        <v>0</v>
      </c>
      <c r="R32" s="9"/>
      <c r="S32" s="9"/>
      <c r="T32" s="9"/>
      <c r="U32" s="11">
        <v>61.4</v>
      </c>
      <c r="V32" s="9"/>
    </row>
    <row r="33" spans="1:22" x14ac:dyDescent="0.25">
      <c r="A33" s="4">
        <f t="shared" si="0"/>
        <v>32</v>
      </c>
      <c r="B33" s="5">
        <v>0.37</v>
      </c>
      <c r="C33" s="1">
        <v>136.9</v>
      </c>
      <c r="D33" s="1">
        <v>343</v>
      </c>
      <c r="E33" s="5">
        <v>0</v>
      </c>
      <c r="F33" s="5">
        <v>0</v>
      </c>
      <c r="G33" s="5">
        <v>0</v>
      </c>
      <c r="H33" s="5">
        <v>0</v>
      </c>
      <c r="I33" s="6">
        <v>0</v>
      </c>
      <c r="J33" s="7">
        <v>0</v>
      </c>
      <c r="K33" s="7">
        <v>480</v>
      </c>
      <c r="L33" s="7">
        <v>1278</v>
      </c>
      <c r="M33" s="7">
        <v>0</v>
      </c>
      <c r="N33" s="8">
        <v>0</v>
      </c>
      <c r="O33" s="5">
        <v>0</v>
      </c>
      <c r="P33" s="6">
        <v>27</v>
      </c>
      <c r="Q33" s="9">
        <v>0</v>
      </c>
      <c r="R33" s="9"/>
      <c r="S33" s="9"/>
      <c r="T33" s="9"/>
      <c r="U33" s="11">
        <v>71.2</v>
      </c>
      <c r="V33" s="9"/>
    </row>
    <row r="34" spans="1:22" x14ac:dyDescent="0.25">
      <c r="A34" s="4">
        <f t="shared" si="0"/>
        <v>33</v>
      </c>
      <c r="B34" s="5">
        <v>0.38</v>
      </c>
      <c r="C34" s="1">
        <v>103.4</v>
      </c>
      <c r="D34" s="1">
        <v>252.6</v>
      </c>
      <c r="E34" s="5">
        <v>0</v>
      </c>
      <c r="F34" s="5">
        <v>0</v>
      </c>
      <c r="G34" s="5">
        <v>0</v>
      </c>
      <c r="H34" s="5">
        <v>0</v>
      </c>
      <c r="I34" s="6">
        <v>0</v>
      </c>
      <c r="J34" s="7">
        <v>0</v>
      </c>
      <c r="K34" s="7">
        <v>836</v>
      </c>
      <c r="L34" s="7">
        <v>1063</v>
      </c>
      <c r="M34" s="7">
        <v>0</v>
      </c>
      <c r="N34" s="8">
        <v>0</v>
      </c>
      <c r="O34" s="5">
        <v>0</v>
      </c>
      <c r="P34" s="6">
        <v>19.600000000000001</v>
      </c>
      <c r="Q34" s="9">
        <v>0</v>
      </c>
      <c r="R34" s="9"/>
      <c r="S34" s="9"/>
      <c r="T34" s="9"/>
      <c r="U34" s="11">
        <v>62.7</v>
      </c>
      <c r="V34" s="9"/>
    </row>
    <row r="35" spans="1:22" x14ac:dyDescent="0.25">
      <c r="A35" s="4">
        <f t="shared" si="0"/>
        <v>34</v>
      </c>
      <c r="B35" s="5">
        <v>0.38</v>
      </c>
      <c r="C35" s="1">
        <v>98.4</v>
      </c>
      <c r="D35" s="1">
        <v>258.89999999999998</v>
      </c>
      <c r="E35" s="5">
        <v>0</v>
      </c>
      <c r="F35" s="5">
        <v>0</v>
      </c>
      <c r="G35" s="5">
        <v>0</v>
      </c>
      <c r="H35" s="5">
        <v>0</v>
      </c>
      <c r="I35" s="6">
        <v>0</v>
      </c>
      <c r="J35" s="7">
        <v>0</v>
      </c>
      <c r="K35" s="7">
        <v>835</v>
      </c>
      <c r="L35" s="7">
        <v>1083</v>
      </c>
      <c r="M35" s="7">
        <v>0</v>
      </c>
      <c r="N35" s="8">
        <v>0</v>
      </c>
      <c r="O35" s="5">
        <v>0</v>
      </c>
      <c r="P35" s="6">
        <v>0</v>
      </c>
      <c r="Q35" s="9">
        <v>0</v>
      </c>
      <c r="R35" s="9"/>
      <c r="S35" s="9"/>
      <c r="T35" s="9"/>
      <c r="U35" s="11">
        <v>55</v>
      </c>
      <c r="V35" s="9"/>
    </row>
    <row r="36" spans="1:22" x14ac:dyDescent="0.25">
      <c r="A36" s="4">
        <f t="shared" si="0"/>
        <v>35</v>
      </c>
      <c r="B36" s="5">
        <v>0.4</v>
      </c>
      <c r="C36" s="1">
        <v>139.69999999999999</v>
      </c>
      <c r="D36" s="1">
        <v>350</v>
      </c>
      <c r="E36" s="5">
        <v>0</v>
      </c>
      <c r="F36" s="5">
        <v>0</v>
      </c>
      <c r="G36" s="5">
        <v>0</v>
      </c>
      <c r="H36" s="5">
        <v>0</v>
      </c>
      <c r="I36" s="6">
        <v>0</v>
      </c>
      <c r="J36" s="7">
        <v>0</v>
      </c>
      <c r="K36" s="7">
        <v>591.29999999999995</v>
      </c>
      <c r="L36" s="7">
        <v>1145.5</v>
      </c>
      <c r="M36" s="7">
        <v>0</v>
      </c>
      <c r="N36" s="8">
        <v>0</v>
      </c>
      <c r="O36" s="5">
        <v>0</v>
      </c>
      <c r="P36" s="6">
        <v>0</v>
      </c>
      <c r="Q36" s="9">
        <v>0</v>
      </c>
      <c r="R36" s="9"/>
      <c r="S36" s="9"/>
      <c r="T36" s="9"/>
      <c r="U36" s="11">
        <v>58.3</v>
      </c>
      <c r="V36" s="9"/>
    </row>
    <row r="37" spans="1:22" x14ac:dyDescent="0.25">
      <c r="A37" s="4">
        <f t="shared" si="0"/>
        <v>36</v>
      </c>
      <c r="B37" s="5">
        <v>0.35</v>
      </c>
      <c r="C37" s="12">
        <f>140/1.68555</f>
        <v>83.058942185043449</v>
      </c>
      <c r="D37" s="12">
        <f>400/1.68555</f>
        <v>237.31126338583843</v>
      </c>
      <c r="E37" s="5">
        <v>0</v>
      </c>
      <c r="F37" s="5">
        <v>0</v>
      </c>
      <c r="G37" s="5">
        <v>0</v>
      </c>
      <c r="H37" s="5">
        <f>1.86*62.5</f>
        <v>116.25</v>
      </c>
      <c r="I37" s="6">
        <v>0</v>
      </c>
      <c r="J37" s="7">
        <v>0</v>
      </c>
      <c r="K37" s="13">
        <f>1535/1.68555</f>
        <v>910.68197324315497</v>
      </c>
      <c r="L37" s="13">
        <f>2120/1.68555</f>
        <v>1257.7496959449436</v>
      </c>
      <c r="M37" s="7">
        <v>0</v>
      </c>
      <c r="N37" s="8">
        <v>0</v>
      </c>
      <c r="O37" s="5">
        <v>0</v>
      </c>
      <c r="P37" s="6">
        <v>0</v>
      </c>
      <c r="Q37" s="9">
        <v>0</v>
      </c>
      <c r="R37" s="9"/>
      <c r="S37" s="9">
        <f>1120*0.00689476</f>
        <v>7.7221311999999998</v>
      </c>
      <c r="T37" s="9">
        <f>2470*0.00689476</f>
        <v>17.030057199999998</v>
      </c>
      <c r="U37" s="11">
        <f>3920*0.00689476</f>
        <v>27.027459199999999</v>
      </c>
      <c r="V37" s="9"/>
    </row>
    <row r="38" spans="1:22" x14ac:dyDescent="0.25">
      <c r="A38" s="4">
        <f t="shared" si="0"/>
        <v>37</v>
      </c>
      <c r="B38" s="5">
        <v>0.35</v>
      </c>
      <c r="C38" s="12">
        <f>175/1.68555</f>
        <v>103.82367773130431</v>
      </c>
      <c r="D38" s="12">
        <f>500/1.68555</f>
        <v>296.63907923229806</v>
      </c>
      <c r="E38" s="5">
        <v>0</v>
      </c>
      <c r="F38" s="5">
        <v>0</v>
      </c>
      <c r="G38" s="5">
        <v>0</v>
      </c>
      <c r="H38" s="5">
        <f>1.25*62.5</f>
        <v>78.125</v>
      </c>
      <c r="I38" s="6">
        <v>0</v>
      </c>
      <c r="J38" s="7">
        <v>0</v>
      </c>
      <c r="K38" s="13">
        <f>1461/1.68555</f>
        <v>866.77938951677493</v>
      </c>
      <c r="L38" s="13">
        <f>2017/1.68555</f>
        <v>1196.6420456230903</v>
      </c>
      <c r="M38" s="7">
        <v>0</v>
      </c>
      <c r="N38" s="8">
        <v>0</v>
      </c>
      <c r="O38" s="5">
        <v>0</v>
      </c>
      <c r="P38" s="6">
        <v>0</v>
      </c>
      <c r="Q38" s="9">
        <v>0</v>
      </c>
      <c r="R38" s="9"/>
      <c r="S38" s="9">
        <f>3910*0.00689476</f>
        <v>26.958511599999998</v>
      </c>
      <c r="T38" s="9">
        <f>6250*0.00689476</f>
        <v>43.09225</v>
      </c>
      <c r="U38" s="11">
        <f>8210*0.00689476</f>
        <v>56.605979599999998</v>
      </c>
      <c r="V38" s="9"/>
    </row>
    <row r="39" spans="1:22" x14ac:dyDescent="0.25">
      <c r="A39" s="4">
        <f t="shared" si="0"/>
        <v>38</v>
      </c>
      <c r="B39" s="5">
        <v>0.4</v>
      </c>
      <c r="C39" s="12">
        <f>160/1.68555</f>
        <v>94.924505354335381</v>
      </c>
      <c r="D39" s="12">
        <f t="shared" ref="D39:D41" si="1">400/1.68555</f>
        <v>237.31126338583843</v>
      </c>
      <c r="E39" s="5">
        <v>0</v>
      </c>
      <c r="F39" s="5">
        <v>0</v>
      </c>
      <c r="G39" s="5">
        <v>0</v>
      </c>
      <c r="H39" s="5">
        <f>1.18*62.5</f>
        <v>73.75</v>
      </c>
      <c r="I39" s="6">
        <v>0</v>
      </c>
      <c r="J39" s="7">
        <v>0</v>
      </c>
      <c r="K39" s="13">
        <f>1513/1.68555</f>
        <v>897.62985375693393</v>
      </c>
      <c r="L39" s="13">
        <f>2089/1.68555</f>
        <v>1239.3580730325411</v>
      </c>
      <c r="M39" s="7">
        <v>0</v>
      </c>
      <c r="N39" s="8">
        <v>0</v>
      </c>
      <c r="O39" s="5">
        <v>0</v>
      </c>
      <c r="P39" s="6">
        <v>0</v>
      </c>
      <c r="Q39" s="9">
        <v>0</v>
      </c>
      <c r="R39" s="9"/>
      <c r="S39" s="9">
        <f>1585*0.00689476</f>
        <v>10.928194599999999</v>
      </c>
      <c r="T39" s="9">
        <f>2885*0.00689476</f>
        <v>19.8913826</v>
      </c>
      <c r="U39" s="11">
        <f>4315*0.00689476</f>
        <v>29.750889399999998</v>
      </c>
      <c r="V39" s="9"/>
    </row>
    <row r="40" spans="1:22" x14ac:dyDescent="0.25">
      <c r="A40" s="4">
        <f t="shared" si="0"/>
        <v>39</v>
      </c>
      <c r="B40" s="5">
        <v>0.45</v>
      </c>
      <c r="C40" s="12">
        <f>180/1.68555</f>
        <v>106.7900685236273</v>
      </c>
      <c r="D40" s="12">
        <f t="shared" si="1"/>
        <v>237.31126338583843</v>
      </c>
      <c r="E40" s="5">
        <v>0</v>
      </c>
      <c r="F40" s="5">
        <v>0</v>
      </c>
      <c r="G40" s="5">
        <v>0</v>
      </c>
      <c r="H40" s="5">
        <f>0.55*62.5</f>
        <v>34.375</v>
      </c>
      <c r="I40" s="6">
        <v>0</v>
      </c>
      <c r="J40" s="7">
        <v>0</v>
      </c>
      <c r="K40" s="13">
        <f>1490/1.68555</f>
        <v>883.98445611224815</v>
      </c>
      <c r="L40" s="13">
        <f>2058/1.68555</f>
        <v>1220.9664501201387</v>
      </c>
      <c r="M40" s="7">
        <v>0</v>
      </c>
      <c r="N40" s="8">
        <v>0</v>
      </c>
      <c r="O40" s="5">
        <v>0</v>
      </c>
      <c r="P40" s="6">
        <v>0</v>
      </c>
      <c r="Q40" s="9">
        <v>0</v>
      </c>
      <c r="R40" s="9"/>
      <c r="S40" s="9">
        <f>1965*0.00689476</f>
        <v>13.5482034</v>
      </c>
      <c r="T40" s="9">
        <f>3360*0.00689476</f>
        <v>23.166393599999999</v>
      </c>
      <c r="U40" s="11">
        <f>4790*0.00689476</f>
        <v>33.025900399999998</v>
      </c>
      <c r="V40" s="9"/>
    </row>
    <row r="41" spans="1:22" x14ac:dyDescent="0.25">
      <c r="A41" s="4">
        <f t="shared" si="0"/>
        <v>40</v>
      </c>
      <c r="B41" s="5">
        <v>0.5</v>
      </c>
      <c r="C41" s="12">
        <f>200/1.68555</f>
        <v>118.65563169291921</v>
      </c>
      <c r="D41" s="12">
        <f t="shared" si="1"/>
        <v>237.31126338583843</v>
      </c>
      <c r="E41" s="5">
        <v>0</v>
      </c>
      <c r="F41" s="5">
        <v>0</v>
      </c>
      <c r="G41" s="5">
        <v>0</v>
      </c>
      <c r="H41" s="5">
        <f>0.59*62.5</f>
        <v>36.875</v>
      </c>
      <c r="I41" s="6">
        <v>0</v>
      </c>
      <c r="J41" s="7">
        <v>0</v>
      </c>
      <c r="K41" s="13">
        <f>1469/1.68555</f>
        <v>871.52561478449161</v>
      </c>
      <c r="L41" s="13">
        <f>2028/1.68555</f>
        <v>1203.168105366201</v>
      </c>
      <c r="M41" s="7">
        <v>0</v>
      </c>
      <c r="N41" s="8">
        <v>0</v>
      </c>
      <c r="O41" s="5">
        <v>0</v>
      </c>
      <c r="P41" s="6">
        <v>0</v>
      </c>
      <c r="Q41" s="9">
        <v>0</v>
      </c>
      <c r="R41" s="9"/>
      <c r="S41" s="9">
        <f>1945*0.00689476</f>
        <v>13.410308199999999</v>
      </c>
      <c r="T41" s="9">
        <f>3370*0.00689476</f>
        <v>23.235341200000001</v>
      </c>
      <c r="U41" s="11">
        <f>4875*0.00689476</f>
        <v>33.611955000000002</v>
      </c>
      <c r="V41" s="9"/>
    </row>
    <row r="42" spans="1:22" x14ac:dyDescent="0.25">
      <c r="A42" s="4">
        <f t="shared" si="0"/>
        <v>41</v>
      </c>
      <c r="B42" s="14">
        <f t="shared" ref="B42:B52" si="2">C42/(D42+E42)</f>
        <v>0.50847457627118642</v>
      </c>
      <c r="C42" s="5">
        <v>180</v>
      </c>
      <c r="D42" s="5">
        <v>163</v>
      </c>
      <c r="E42" s="5">
        <v>191</v>
      </c>
      <c r="F42" s="5">
        <v>0</v>
      </c>
      <c r="G42" s="5">
        <v>0</v>
      </c>
      <c r="H42" s="5">
        <v>0</v>
      </c>
      <c r="I42" s="6">
        <v>149</v>
      </c>
      <c r="J42" s="7">
        <v>12</v>
      </c>
      <c r="K42" s="15">
        <v>746</v>
      </c>
      <c r="L42" s="7">
        <v>843</v>
      </c>
      <c r="M42" s="7">
        <v>0</v>
      </c>
      <c r="N42" s="8">
        <v>0</v>
      </c>
      <c r="O42" s="5">
        <v>0</v>
      </c>
      <c r="P42" s="6">
        <v>0</v>
      </c>
      <c r="Q42" s="9">
        <v>0</v>
      </c>
      <c r="R42" s="9"/>
      <c r="S42" s="9"/>
      <c r="T42" s="9"/>
      <c r="U42" s="11">
        <v>41.14</v>
      </c>
      <c r="V42" s="9"/>
    </row>
    <row r="43" spans="1:22" x14ac:dyDescent="0.25">
      <c r="A43" s="4">
        <f t="shared" si="0"/>
        <v>42</v>
      </c>
      <c r="B43" s="14">
        <f t="shared" si="2"/>
        <v>0.50909090909090904</v>
      </c>
      <c r="C43" s="5">
        <v>168</v>
      </c>
      <c r="D43" s="5">
        <v>152</v>
      </c>
      <c r="E43" s="5">
        <v>178</v>
      </c>
      <c r="F43" s="5">
        <v>0</v>
      </c>
      <c r="G43" s="5">
        <v>0</v>
      </c>
      <c r="H43" s="5">
        <v>0</v>
      </c>
      <c r="I43" s="6">
        <v>139</v>
      </c>
      <c r="J43" s="7">
        <v>18</v>
      </c>
      <c r="K43" s="15">
        <v>695</v>
      </c>
      <c r="L43" s="7">
        <v>944</v>
      </c>
      <c r="M43" s="7">
        <v>0</v>
      </c>
      <c r="N43" s="8">
        <v>0</v>
      </c>
      <c r="O43" s="5">
        <v>0</v>
      </c>
      <c r="P43" s="6">
        <v>0</v>
      </c>
      <c r="Q43" s="9">
        <v>0</v>
      </c>
      <c r="R43" s="9"/>
      <c r="S43" s="9"/>
      <c r="T43" s="9"/>
      <c r="U43" s="11">
        <v>38.86</v>
      </c>
      <c r="V43" s="9"/>
    </row>
    <row r="44" spans="1:22" x14ac:dyDescent="0.25">
      <c r="A44" s="4">
        <f t="shared" si="0"/>
        <v>43</v>
      </c>
      <c r="B44" s="14">
        <f t="shared" si="2"/>
        <v>1.2364864864864864</v>
      </c>
      <c r="C44" s="5">
        <v>183</v>
      </c>
      <c r="D44" s="5">
        <v>148</v>
      </c>
      <c r="E44" s="5">
        <v>0</v>
      </c>
      <c r="F44" s="5">
        <v>0</v>
      </c>
      <c r="G44" s="5">
        <v>0</v>
      </c>
      <c r="H44" s="5">
        <v>0</v>
      </c>
      <c r="I44" s="6">
        <v>180</v>
      </c>
      <c r="J44" s="7">
        <v>11</v>
      </c>
      <c r="K44" s="15">
        <v>757</v>
      </c>
      <c r="L44" s="7">
        <v>972</v>
      </c>
      <c r="M44" s="7">
        <v>0</v>
      </c>
      <c r="N44" s="8">
        <v>0</v>
      </c>
      <c r="O44" s="5">
        <v>0</v>
      </c>
      <c r="P44" s="6">
        <v>0</v>
      </c>
      <c r="Q44" s="9">
        <v>0</v>
      </c>
      <c r="R44" s="9"/>
      <c r="S44" s="9"/>
      <c r="T44" s="9"/>
      <c r="U44" s="11">
        <v>18.52</v>
      </c>
      <c r="V44" s="9"/>
    </row>
    <row r="45" spans="1:22" x14ac:dyDescent="0.25">
      <c r="A45" s="4">
        <f t="shared" si="0"/>
        <v>44</v>
      </c>
      <c r="B45" s="14">
        <f t="shared" si="2"/>
        <v>0.56310679611650483</v>
      </c>
      <c r="C45" s="5">
        <v>174</v>
      </c>
      <c r="D45" s="5">
        <v>142</v>
      </c>
      <c r="E45" s="5">
        <v>167</v>
      </c>
      <c r="F45" s="5">
        <v>0</v>
      </c>
      <c r="G45" s="5">
        <v>0</v>
      </c>
      <c r="H45" s="5">
        <v>0</v>
      </c>
      <c r="I45" s="6">
        <v>130</v>
      </c>
      <c r="J45" s="7">
        <v>11</v>
      </c>
      <c r="K45" s="15">
        <v>785</v>
      </c>
      <c r="L45" s="7">
        <v>883</v>
      </c>
      <c r="M45" s="7">
        <v>0</v>
      </c>
      <c r="N45" s="8">
        <v>0</v>
      </c>
      <c r="O45" s="5">
        <v>0</v>
      </c>
      <c r="P45" s="6">
        <v>0</v>
      </c>
      <c r="Q45" s="9">
        <v>0</v>
      </c>
      <c r="R45" s="9"/>
      <c r="S45" s="9"/>
      <c r="T45" s="9"/>
      <c r="U45" s="11">
        <v>36.72</v>
      </c>
      <c r="V45" s="9"/>
    </row>
    <row r="46" spans="1:22" x14ac:dyDescent="0.25">
      <c r="A46" s="4">
        <f t="shared" si="0"/>
        <v>45</v>
      </c>
      <c r="B46" s="14">
        <f t="shared" si="2"/>
        <v>0.31872509960159362</v>
      </c>
      <c r="C46" s="5">
        <v>160</v>
      </c>
      <c r="D46" s="5">
        <v>332</v>
      </c>
      <c r="E46" s="5">
        <v>170</v>
      </c>
      <c r="F46" s="5">
        <v>0</v>
      </c>
      <c r="G46" s="5">
        <v>0</v>
      </c>
      <c r="H46" s="5">
        <v>0</v>
      </c>
      <c r="I46" s="6">
        <v>0</v>
      </c>
      <c r="J46" s="7">
        <v>6</v>
      </c>
      <c r="K46" s="15">
        <v>806</v>
      </c>
      <c r="L46" s="7">
        <v>900</v>
      </c>
      <c r="M46" s="7">
        <v>0</v>
      </c>
      <c r="N46" s="8">
        <v>0</v>
      </c>
      <c r="O46" s="5">
        <v>0</v>
      </c>
      <c r="P46" s="6">
        <v>0</v>
      </c>
      <c r="Q46" s="9">
        <v>0</v>
      </c>
      <c r="R46" s="9"/>
      <c r="S46" s="9"/>
      <c r="T46" s="9"/>
      <c r="U46" s="11">
        <v>58.53</v>
      </c>
      <c r="V46" s="9"/>
    </row>
    <row r="47" spans="1:22" x14ac:dyDescent="0.25">
      <c r="A47" s="4">
        <f t="shared" si="0"/>
        <v>46</v>
      </c>
      <c r="B47" s="14">
        <f t="shared" si="2"/>
        <v>0.45918367346938777</v>
      </c>
      <c r="C47" s="5">
        <v>180</v>
      </c>
      <c r="D47" s="5">
        <v>276</v>
      </c>
      <c r="E47" s="5">
        <v>116</v>
      </c>
      <c r="F47" s="5">
        <v>0</v>
      </c>
      <c r="G47" s="5">
        <v>0</v>
      </c>
      <c r="H47" s="5">
        <v>0</v>
      </c>
      <c r="I47" s="6">
        <v>90</v>
      </c>
      <c r="J47" s="7">
        <v>9</v>
      </c>
      <c r="K47" s="15">
        <v>768</v>
      </c>
      <c r="L47" s="7">
        <v>870</v>
      </c>
      <c r="M47" s="7">
        <v>0</v>
      </c>
      <c r="N47" s="8">
        <v>0</v>
      </c>
      <c r="O47" s="5">
        <v>0</v>
      </c>
      <c r="P47" s="6">
        <v>0</v>
      </c>
      <c r="Q47" s="9">
        <v>0</v>
      </c>
      <c r="R47" s="9"/>
      <c r="S47" s="9"/>
      <c r="T47" s="9"/>
      <c r="U47" s="11">
        <v>44.08</v>
      </c>
      <c r="V47" s="9"/>
    </row>
    <row r="48" spans="1:22" x14ac:dyDescent="0.25">
      <c r="A48" s="4">
        <f t="shared" si="0"/>
        <v>47</v>
      </c>
      <c r="B48" s="14">
        <f t="shared" si="2"/>
        <v>0.4043848964677223</v>
      </c>
      <c r="C48" s="5">
        <v>166</v>
      </c>
      <c r="D48" s="5">
        <v>172</v>
      </c>
      <c r="E48" s="5">
        <v>238.5</v>
      </c>
      <c r="F48" s="5">
        <v>0</v>
      </c>
      <c r="G48" s="5">
        <v>0</v>
      </c>
      <c r="H48" s="5">
        <v>0</v>
      </c>
      <c r="I48" s="6">
        <v>162.1</v>
      </c>
      <c r="J48" s="7">
        <v>7.4</v>
      </c>
      <c r="K48" s="15">
        <v>641.4</v>
      </c>
      <c r="L48" s="7">
        <v>953.3</v>
      </c>
      <c r="M48" s="7">
        <v>0</v>
      </c>
      <c r="N48" s="8">
        <v>0</v>
      </c>
      <c r="O48" s="5">
        <v>0</v>
      </c>
      <c r="P48" s="6">
        <v>0</v>
      </c>
      <c r="Q48" s="9">
        <v>0</v>
      </c>
      <c r="R48" s="9"/>
      <c r="S48" s="9"/>
      <c r="T48" s="9"/>
      <c r="U48" s="11">
        <v>41.54</v>
      </c>
      <c r="V48" s="9"/>
    </row>
    <row r="49" spans="1:22" x14ac:dyDescent="0.25">
      <c r="A49" s="4">
        <f t="shared" si="0"/>
        <v>48</v>
      </c>
      <c r="B49" s="14">
        <f t="shared" si="2"/>
        <v>0.40358961920931363</v>
      </c>
      <c r="C49" s="5">
        <v>166.4</v>
      </c>
      <c r="D49" s="5">
        <v>172.8</v>
      </c>
      <c r="E49" s="5">
        <v>239.5</v>
      </c>
      <c r="F49" s="5">
        <v>0</v>
      </c>
      <c r="G49" s="5">
        <v>0</v>
      </c>
      <c r="H49" s="5">
        <v>0</v>
      </c>
      <c r="I49" s="6">
        <v>158.30000000000001</v>
      </c>
      <c r="J49" s="7">
        <v>7.4</v>
      </c>
      <c r="K49" s="15">
        <v>644.1</v>
      </c>
      <c r="L49" s="7">
        <v>952.6</v>
      </c>
      <c r="M49" s="7">
        <v>0</v>
      </c>
      <c r="N49" s="8">
        <v>0</v>
      </c>
      <c r="O49" s="5">
        <v>0</v>
      </c>
      <c r="P49" s="6">
        <v>0</v>
      </c>
      <c r="Q49" s="9">
        <v>0</v>
      </c>
      <c r="R49" s="9"/>
      <c r="S49" s="9"/>
      <c r="T49" s="9"/>
      <c r="U49" s="11">
        <v>41.81</v>
      </c>
      <c r="V49" s="9"/>
    </row>
    <row r="50" spans="1:22" x14ac:dyDescent="0.25">
      <c r="A50" s="4">
        <f t="shared" si="0"/>
        <v>49</v>
      </c>
      <c r="B50" s="14">
        <f t="shared" si="2"/>
        <v>0.42266824085005905</v>
      </c>
      <c r="C50" s="5">
        <v>179</v>
      </c>
      <c r="D50" s="5">
        <v>184.3</v>
      </c>
      <c r="E50" s="5">
        <v>239.2</v>
      </c>
      <c r="F50" s="5">
        <v>0</v>
      </c>
      <c r="G50" s="5">
        <v>0</v>
      </c>
      <c r="H50" s="5">
        <v>0</v>
      </c>
      <c r="I50" s="6">
        <v>153.4</v>
      </c>
      <c r="J50" s="7">
        <v>7.5</v>
      </c>
      <c r="K50" s="15">
        <v>640.9</v>
      </c>
      <c r="L50" s="7">
        <v>920.2</v>
      </c>
      <c r="M50" s="7">
        <v>0</v>
      </c>
      <c r="N50" s="8">
        <v>0</v>
      </c>
      <c r="O50" s="5">
        <v>0</v>
      </c>
      <c r="P50" s="6">
        <v>0</v>
      </c>
      <c r="Q50" s="9">
        <v>0</v>
      </c>
      <c r="R50" s="9"/>
      <c r="S50" s="9"/>
      <c r="T50" s="9"/>
      <c r="U50" s="11">
        <v>41.01</v>
      </c>
      <c r="V50" s="9"/>
    </row>
    <row r="51" spans="1:22" x14ac:dyDescent="0.25">
      <c r="A51" s="4">
        <f t="shared" si="0"/>
        <v>50</v>
      </c>
      <c r="B51" s="14">
        <f t="shared" si="2"/>
        <v>0.34653262207632335</v>
      </c>
      <c r="C51" s="5">
        <v>168.9</v>
      </c>
      <c r="D51" s="5">
        <v>248.3</v>
      </c>
      <c r="E51" s="5">
        <v>239.1</v>
      </c>
      <c r="F51" s="5">
        <v>0</v>
      </c>
      <c r="G51" s="5">
        <v>0</v>
      </c>
      <c r="H51" s="5">
        <v>0</v>
      </c>
      <c r="I51" s="6">
        <v>101</v>
      </c>
      <c r="J51" s="7">
        <v>7.7</v>
      </c>
      <c r="K51" s="15">
        <v>640.6</v>
      </c>
      <c r="L51" s="7">
        <v>954.2</v>
      </c>
      <c r="M51" s="7">
        <v>0</v>
      </c>
      <c r="N51" s="8">
        <v>0</v>
      </c>
      <c r="O51" s="5">
        <v>0</v>
      </c>
      <c r="P51" s="6">
        <v>0</v>
      </c>
      <c r="Q51" s="9">
        <v>0</v>
      </c>
      <c r="R51" s="9"/>
      <c r="S51" s="9"/>
      <c r="T51" s="9"/>
      <c r="U51" s="11">
        <v>49.97</v>
      </c>
      <c r="V51" s="9"/>
    </row>
    <row r="52" spans="1:22" x14ac:dyDescent="0.25">
      <c r="A52" s="4">
        <f t="shared" si="0"/>
        <v>51</v>
      </c>
      <c r="B52" s="14">
        <f t="shared" si="2"/>
        <v>0.35172552166934196</v>
      </c>
      <c r="C52" s="5">
        <v>175.3</v>
      </c>
      <c r="D52" s="5">
        <v>258.8</v>
      </c>
      <c r="E52" s="5">
        <v>239.6</v>
      </c>
      <c r="F52" s="5">
        <v>0</v>
      </c>
      <c r="G52" s="5">
        <v>0</v>
      </c>
      <c r="H52" s="5">
        <v>0</v>
      </c>
      <c r="I52" s="6">
        <v>88</v>
      </c>
      <c r="J52" s="7">
        <v>7.6</v>
      </c>
      <c r="K52" s="15">
        <v>646</v>
      </c>
      <c r="L52" s="7">
        <v>938.9</v>
      </c>
      <c r="M52" s="7">
        <v>0</v>
      </c>
      <c r="N52" s="8">
        <v>0</v>
      </c>
      <c r="O52" s="5">
        <v>0</v>
      </c>
      <c r="P52" s="6">
        <v>0</v>
      </c>
      <c r="Q52" s="9">
        <v>0</v>
      </c>
      <c r="R52" s="9"/>
      <c r="S52" s="9"/>
      <c r="T52" s="9"/>
      <c r="U52" s="11">
        <v>50.5</v>
      </c>
      <c r="V52" s="9"/>
    </row>
    <row r="53" spans="1:22" x14ac:dyDescent="0.25">
      <c r="A53" s="4">
        <f t="shared" si="0"/>
        <v>52</v>
      </c>
      <c r="B53" s="5">
        <v>0.27</v>
      </c>
      <c r="C53" s="5">
        <v>95.2</v>
      </c>
      <c r="D53" s="5">
        <v>350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16">
        <v>0</v>
      </c>
      <c r="K53" s="16">
        <v>575.9</v>
      </c>
      <c r="L53" s="16">
        <v>1273</v>
      </c>
      <c r="M53" s="16">
        <v>0</v>
      </c>
      <c r="N53" s="5">
        <v>0</v>
      </c>
      <c r="O53" s="5">
        <v>0</v>
      </c>
      <c r="P53" s="6">
        <v>0</v>
      </c>
      <c r="Q53" s="9">
        <v>0</v>
      </c>
      <c r="R53" s="9"/>
      <c r="S53" s="9"/>
      <c r="T53" s="9"/>
      <c r="U53" s="11">
        <v>61.1</v>
      </c>
      <c r="V53" s="9"/>
    </row>
    <row r="54" spans="1:22" x14ac:dyDescent="0.25">
      <c r="A54" s="4">
        <f t="shared" si="0"/>
        <v>53</v>
      </c>
      <c r="B54" s="5">
        <v>0.28000000000000003</v>
      </c>
      <c r="C54" s="5">
        <v>97.6</v>
      </c>
      <c r="D54" s="5">
        <v>339.5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535</v>
      </c>
      <c r="L54" s="5">
        <v>1247</v>
      </c>
      <c r="M54" s="5">
        <v>0</v>
      </c>
      <c r="N54" s="5">
        <v>10.5</v>
      </c>
      <c r="O54" s="5">
        <v>0</v>
      </c>
      <c r="P54" s="6">
        <v>0</v>
      </c>
      <c r="Q54" s="9">
        <v>0</v>
      </c>
      <c r="R54" s="9"/>
      <c r="S54" s="9"/>
      <c r="T54" s="9"/>
      <c r="U54" s="11">
        <v>62.2</v>
      </c>
      <c r="V54" s="9"/>
    </row>
    <row r="55" spans="1:22" x14ac:dyDescent="0.25">
      <c r="A55" s="4">
        <f t="shared" si="0"/>
        <v>54</v>
      </c>
      <c r="B55" s="5">
        <v>0.28000000000000003</v>
      </c>
      <c r="C55" s="5">
        <v>97.6</v>
      </c>
      <c r="D55" s="5">
        <v>336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535</v>
      </c>
      <c r="L55" s="5">
        <v>1247</v>
      </c>
      <c r="M55" s="5">
        <v>0</v>
      </c>
      <c r="N55" s="5">
        <v>14</v>
      </c>
      <c r="O55" s="5">
        <v>0</v>
      </c>
      <c r="P55" s="6">
        <v>0</v>
      </c>
      <c r="Q55" s="9">
        <v>0</v>
      </c>
      <c r="R55" s="9"/>
      <c r="S55" s="9"/>
      <c r="T55" s="9"/>
      <c r="U55" s="11">
        <v>54.5</v>
      </c>
      <c r="V55" s="9"/>
    </row>
    <row r="56" spans="1:22" x14ac:dyDescent="0.25">
      <c r="A56" s="4">
        <f t="shared" si="0"/>
        <v>55</v>
      </c>
      <c r="B56" s="5">
        <v>0.28000000000000003</v>
      </c>
      <c r="C56" s="5">
        <v>97.6</v>
      </c>
      <c r="D56" s="5">
        <v>329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535</v>
      </c>
      <c r="L56" s="5">
        <v>1247</v>
      </c>
      <c r="M56" s="5">
        <v>0</v>
      </c>
      <c r="N56" s="5">
        <v>21</v>
      </c>
      <c r="O56" s="5">
        <v>0</v>
      </c>
      <c r="P56" s="6">
        <v>0</v>
      </c>
      <c r="Q56" s="9">
        <v>0</v>
      </c>
      <c r="R56" s="9"/>
      <c r="S56" s="9"/>
      <c r="T56" s="9"/>
      <c r="U56" s="11">
        <v>52.2</v>
      </c>
      <c r="V56" s="9"/>
    </row>
    <row r="57" spans="1:22" x14ac:dyDescent="0.25">
      <c r="A57" s="4">
        <f t="shared" si="0"/>
        <v>56</v>
      </c>
      <c r="B57" s="5">
        <v>0.28999999999999998</v>
      </c>
      <c r="C57" s="5">
        <v>117.8</v>
      </c>
      <c r="D57" s="5">
        <v>410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491.2</v>
      </c>
      <c r="L57" s="5">
        <v>1273</v>
      </c>
      <c r="M57" s="5">
        <v>0</v>
      </c>
      <c r="N57" s="5">
        <v>0</v>
      </c>
      <c r="O57" s="5">
        <v>0</v>
      </c>
      <c r="P57" s="6">
        <v>0</v>
      </c>
      <c r="Q57" s="9">
        <v>0</v>
      </c>
      <c r="R57" s="9"/>
      <c r="S57" s="9"/>
      <c r="T57" s="9"/>
      <c r="U57" s="11">
        <v>59.9</v>
      </c>
      <c r="V57" s="9"/>
    </row>
    <row r="58" spans="1:22" x14ac:dyDescent="0.25">
      <c r="A58" s="4">
        <f t="shared" si="0"/>
        <v>57</v>
      </c>
      <c r="B58" s="5">
        <v>0.28999999999999998</v>
      </c>
      <c r="C58" s="5">
        <v>100.9</v>
      </c>
      <c r="D58" s="5">
        <v>350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460.3</v>
      </c>
      <c r="L58" s="5">
        <v>1419.8</v>
      </c>
      <c r="M58" s="5">
        <v>0</v>
      </c>
      <c r="N58" s="5">
        <v>0</v>
      </c>
      <c r="O58" s="5">
        <v>0</v>
      </c>
      <c r="P58" s="6">
        <v>0</v>
      </c>
      <c r="Q58" s="9">
        <v>0</v>
      </c>
      <c r="R58" s="9"/>
      <c r="S58" s="9"/>
      <c r="T58" s="9"/>
      <c r="U58" s="11">
        <v>61.9</v>
      </c>
      <c r="V58" s="9"/>
    </row>
    <row r="59" spans="1:22" x14ac:dyDescent="0.25">
      <c r="A59" s="4">
        <f t="shared" si="0"/>
        <v>58</v>
      </c>
      <c r="B59" s="5">
        <v>0.28999999999999998</v>
      </c>
      <c r="C59" s="5">
        <v>102.6</v>
      </c>
      <c r="D59" s="5">
        <v>350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535</v>
      </c>
      <c r="L59" s="5">
        <v>1247</v>
      </c>
      <c r="M59" s="5">
        <v>0</v>
      </c>
      <c r="N59" s="5">
        <v>0</v>
      </c>
      <c r="O59" s="5">
        <v>0</v>
      </c>
      <c r="P59" s="6">
        <v>0</v>
      </c>
      <c r="Q59" s="9">
        <v>0</v>
      </c>
      <c r="R59" s="9"/>
      <c r="S59" s="9"/>
      <c r="T59" s="9"/>
      <c r="U59" s="11">
        <v>64.2</v>
      </c>
      <c r="V59" s="9"/>
    </row>
    <row r="60" spans="1:22" x14ac:dyDescent="0.25">
      <c r="A60" s="4">
        <f t="shared" si="0"/>
        <v>59</v>
      </c>
      <c r="B60" s="5">
        <v>0.3</v>
      </c>
      <c r="C60" s="5">
        <v>105.6</v>
      </c>
      <c r="D60" s="5">
        <v>332.5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535</v>
      </c>
      <c r="L60" s="5">
        <v>1247</v>
      </c>
      <c r="M60" s="5">
        <v>0</v>
      </c>
      <c r="N60" s="5">
        <v>0</v>
      </c>
      <c r="O60" s="5">
        <v>0</v>
      </c>
      <c r="P60" s="6">
        <v>17.5</v>
      </c>
      <c r="Q60" s="9">
        <v>0</v>
      </c>
      <c r="R60" s="9"/>
      <c r="S60" s="9"/>
      <c r="T60" s="9"/>
      <c r="U60" s="11">
        <v>62.2</v>
      </c>
      <c r="V60" s="9"/>
    </row>
    <row r="61" spans="1:22" x14ac:dyDescent="0.25">
      <c r="A61" s="4">
        <f t="shared" si="0"/>
        <v>60</v>
      </c>
      <c r="B61" s="5">
        <v>0.31</v>
      </c>
      <c r="C61" s="5">
        <v>118.1</v>
      </c>
      <c r="D61" s="5">
        <v>380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354.2</v>
      </c>
      <c r="L61" s="5">
        <v>1440.6</v>
      </c>
      <c r="M61" s="5">
        <v>0</v>
      </c>
      <c r="N61" s="5">
        <v>0</v>
      </c>
      <c r="O61" s="5">
        <v>0</v>
      </c>
      <c r="P61" s="6">
        <v>0</v>
      </c>
      <c r="Q61" s="9">
        <v>0</v>
      </c>
      <c r="R61" s="9"/>
      <c r="S61" s="9"/>
      <c r="T61" s="9"/>
      <c r="U61" s="11">
        <v>60.5</v>
      </c>
      <c r="V61" s="9"/>
    </row>
    <row r="62" spans="1:22" x14ac:dyDescent="0.25">
      <c r="A62" s="4">
        <f t="shared" si="0"/>
        <v>61</v>
      </c>
      <c r="B62" s="5">
        <v>0.31</v>
      </c>
      <c r="C62" s="5">
        <v>107.6</v>
      </c>
      <c r="D62" s="5">
        <v>350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535</v>
      </c>
      <c r="L62" s="5">
        <v>1247</v>
      </c>
      <c r="M62" s="5">
        <v>0</v>
      </c>
      <c r="N62" s="5">
        <v>0</v>
      </c>
      <c r="O62" s="5">
        <v>0</v>
      </c>
      <c r="P62" s="6">
        <v>0</v>
      </c>
      <c r="Q62" s="9">
        <v>0</v>
      </c>
      <c r="R62" s="9"/>
      <c r="S62" s="9"/>
      <c r="T62" s="9"/>
      <c r="U62" s="11">
        <v>61.5</v>
      </c>
      <c r="V62" s="9"/>
    </row>
    <row r="63" spans="1:22" x14ac:dyDescent="0.25">
      <c r="A63" s="4">
        <f t="shared" si="0"/>
        <v>62</v>
      </c>
      <c r="B63" s="5">
        <v>0.31</v>
      </c>
      <c r="C63" s="5">
        <v>107.6</v>
      </c>
      <c r="D63" s="5">
        <v>343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535</v>
      </c>
      <c r="L63" s="5">
        <v>1247</v>
      </c>
      <c r="M63" s="5">
        <v>0</v>
      </c>
      <c r="N63" s="5">
        <v>7</v>
      </c>
      <c r="O63" s="5">
        <v>0</v>
      </c>
      <c r="P63" s="6">
        <v>0</v>
      </c>
      <c r="Q63" s="9">
        <v>0</v>
      </c>
      <c r="R63" s="9"/>
      <c r="S63" s="9"/>
      <c r="T63" s="9"/>
      <c r="U63" s="11">
        <v>61.2</v>
      </c>
      <c r="V63" s="9"/>
    </row>
    <row r="64" spans="1:22" x14ac:dyDescent="0.25">
      <c r="A64" s="4">
        <f t="shared" si="0"/>
        <v>63</v>
      </c>
      <c r="B64" s="5">
        <v>0.32</v>
      </c>
      <c r="C64" s="5">
        <v>103.2</v>
      </c>
      <c r="D64" s="5">
        <v>320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665.6</v>
      </c>
      <c r="L64" s="5">
        <v>1234.2</v>
      </c>
      <c r="M64" s="5">
        <v>0</v>
      </c>
      <c r="N64" s="5">
        <v>57</v>
      </c>
      <c r="O64" s="5">
        <v>0</v>
      </c>
      <c r="P64" s="6">
        <v>0</v>
      </c>
      <c r="Q64" s="9">
        <v>0</v>
      </c>
      <c r="R64" s="9"/>
      <c r="S64" s="9"/>
      <c r="T64" s="9"/>
      <c r="U64" s="11">
        <v>60.3</v>
      </c>
      <c r="V64" s="9"/>
    </row>
    <row r="65" spans="1:22" x14ac:dyDescent="0.25">
      <c r="A65" s="4">
        <f t="shared" si="0"/>
        <v>64</v>
      </c>
      <c r="B65" s="5">
        <v>0.34</v>
      </c>
      <c r="C65" s="5">
        <v>120.4</v>
      </c>
      <c r="D65" s="5">
        <v>350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526.20000000000005</v>
      </c>
      <c r="L65" s="5">
        <v>1325.4</v>
      </c>
      <c r="M65" s="5">
        <v>0</v>
      </c>
      <c r="N65" s="5">
        <v>0</v>
      </c>
      <c r="O65" s="5">
        <v>0</v>
      </c>
      <c r="P65" s="6">
        <v>0</v>
      </c>
      <c r="Q65" s="9">
        <v>0</v>
      </c>
      <c r="R65" s="9"/>
      <c r="S65" s="9"/>
      <c r="T65" s="9"/>
      <c r="U65" s="11">
        <v>63.5</v>
      </c>
      <c r="V65" s="9"/>
    </row>
    <row r="66" spans="1:22" x14ac:dyDescent="0.25">
      <c r="A66" s="4">
        <f t="shared" si="0"/>
        <v>65</v>
      </c>
      <c r="B66" s="5">
        <v>0.37</v>
      </c>
      <c r="C66" s="5">
        <v>129.9</v>
      </c>
      <c r="D66" s="5">
        <v>332.5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509.8</v>
      </c>
      <c r="L66" s="5">
        <v>1325.4</v>
      </c>
      <c r="M66" s="5">
        <v>0</v>
      </c>
      <c r="N66" s="5">
        <v>0</v>
      </c>
      <c r="O66" s="5">
        <v>0</v>
      </c>
      <c r="P66" s="6">
        <v>17.5</v>
      </c>
      <c r="Q66" s="9">
        <v>0</v>
      </c>
      <c r="R66" s="9"/>
      <c r="S66" s="9"/>
      <c r="T66" s="9"/>
      <c r="U66" s="11">
        <v>61.4</v>
      </c>
      <c r="V66" s="9"/>
    </row>
    <row r="67" spans="1:22" x14ac:dyDescent="0.25">
      <c r="A67" s="4">
        <f t="shared" ref="A67:A130" si="3">A66+1</f>
        <v>66</v>
      </c>
      <c r="B67" s="5">
        <v>0.31</v>
      </c>
      <c r="C67" s="5">
        <v>115.6</v>
      </c>
      <c r="D67" s="5">
        <v>346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484</v>
      </c>
      <c r="L67" s="5">
        <v>1289</v>
      </c>
      <c r="M67" s="5">
        <v>0</v>
      </c>
      <c r="N67" s="5">
        <v>156.30000000000001</v>
      </c>
      <c r="O67" s="5">
        <v>0</v>
      </c>
      <c r="P67" s="6">
        <v>27.3</v>
      </c>
      <c r="Q67" s="9">
        <v>0</v>
      </c>
      <c r="R67" s="9"/>
      <c r="S67" s="9"/>
      <c r="T67" s="9"/>
      <c r="U67" s="11">
        <v>76.7</v>
      </c>
      <c r="V67" s="9"/>
    </row>
    <row r="68" spans="1:22" x14ac:dyDescent="0.25">
      <c r="A68" s="4">
        <f t="shared" si="3"/>
        <v>67</v>
      </c>
      <c r="B68" s="5">
        <v>0.35</v>
      </c>
      <c r="C68" s="5">
        <v>95</v>
      </c>
      <c r="D68" s="5">
        <v>252.6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828</v>
      </c>
      <c r="L68" s="5">
        <v>1206</v>
      </c>
      <c r="M68" s="5">
        <v>0</v>
      </c>
      <c r="N68" s="5">
        <v>0</v>
      </c>
      <c r="O68" s="5">
        <v>0</v>
      </c>
      <c r="P68" s="6">
        <v>19.600000000000001</v>
      </c>
      <c r="Q68" s="9">
        <v>0</v>
      </c>
      <c r="R68" s="9"/>
      <c r="S68" s="9"/>
      <c r="T68" s="9"/>
      <c r="U68" s="11">
        <v>66.7</v>
      </c>
      <c r="V68" s="9"/>
    </row>
    <row r="69" spans="1:22" x14ac:dyDescent="0.25">
      <c r="A69" s="4">
        <f t="shared" si="3"/>
        <v>68</v>
      </c>
      <c r="B69" s="5">
        <v>0.35</v>
      </c>
      <c r="C69" s="5">
        <v>129.9</v>
      </c>
      <c r="D69" s="5">
        <v>345.2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482</v>
      </c>
      <c r="L69" s="5">
        <v>1282</v>
      </c>
      <c r="M69" s="5">
        <v>0</v>
      </c>
      <c r="N69" s="5">
        <v>155.5</v>
      </c>
      <c r="O69" s="5">
        <v>0</v>
      </c>
      <c r="P69" s="6">
        <v>27.1</v>
      </c>
      <c r="Q69" s="9">
        <v>0</v>
      </c>
      <c r="R69" s="9"/>
      <c r="S69" s="9"/>
      <c r="T69" s="9"/>
      <c r="U69" s="11">
        <v>71.2</v>
      </c>
      <c r="V69" s="9"/>
    </row>
    <row r="70" spans="1:22" x14ac:dyDescent="0.25">
      <c r="A70" s="4">
        <f t="shared" si="3"/>
        <v>69</v>
      </c>
      <c r="B70" s="5">
        <v>0.37</v>
      </c>
      <c r="C70" s="5">
        <v>136.9</v>
      </c>
      <c r="D70" s="5">
        <v>343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480</v>
      </c>
      <c r="L70" s="5">
        <v>1278</v>
      </c>
      <c r="M70" s="5">
        <v>0</v>
      </c>
      <c r="N70" s="5">
        <v>154.9</v>
      </c>
      <c r="O70" s="5">
        <v>0</v>
      </c>
      <c r="P70" s="6">
        <v>27</v>
      </c>
      <c r="Q70" s="9">
        <v>0</v>
      </c>
      <c r="R70" s="9"/>
      <c r="S70" s="9"/>
      <c r="T70" s="9"/>
      <c r="U70" s="11">
        <v>71.2</v>
      </c>
      <c r="V70" s="9"/>
    </row>
    <row r="71" spans="1:22" x14ac:dyDescent="0.25">
      <c r="A71" s="4">
        <f t="shared" si="3"/>
        <v>70</v>
      </c>
      <c r="B71" s="5">
        <v>0.38</v>
      </c>
      <c r="C71" s="5">
        <v>103.4</v>
      </c>
      <c r="D71" s="5">
        <v>252.6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836</v>
      </c>
      <c r="L71" s="5">
        <v>1063</v>
      </c>
      <c r="M71" s="5">
        <v>0</v>
      </c>
      <c r="N71" s="5">
        <v>135</v>
      </c>
      <c r="O71" s="5">
        <v>0</v>
      </c>
      <c r="P71" s="6">
        <v>19.600000000000001</v>
      </c>
      <c r="Q71" s="9">
        <v>0</v>
      </c>
      <c r="R71" s="9"/>
      <c r="S71" s="9"/>
      <c r="T71" s="9"/>
      <c r="U71" s="11">
        <v>62.7</v>
      </c>
      <c r="V71" s="9"/>
    </row>
    <row r="72" spans="1:22" x14ac:dyDescent="0.25">
      <c r="A72" s="4">
        <f t="shared" si="3"/>
        <v>71</v>
      </c>
      <c r="B72" s="5">
        <v>0.38</v>
      </c>
      <c r="C72" s="5">
        <v>98.4</v>
      </c>
      <c r="D72" s="5">
        <v>258.89999999999998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835</v>
      </c>
      <c r="L72" s="5">
        <v>1083</v>
      </c>
      <c r="M72" s="5">
        <v>0</v>
      </c>
      <c r="N72" s="5">
        <v>135</v>
      </c>
      <c r="O72" s="5">
        <v>0</v>
      </c>
      <c r="P72" s="6">
        <v>0</v>
      </c>
      <c r="Q72" s="9">
        <v>0</v>
      </c>
      <c r="R72" s="9"/>
      <c r="S72" s="9"/>
      <c r="T72" s="9"/>
      <c r="U72" s="11">
        <v>55</v>
      </c>
      <c r="V72" s="9"/>
    </row>
    <row r="73" spans="1:22" x14ac:dyDescent="0.25">
      <c r="A73" s="4">
        <f t="shared" si="3"/>
        <v>72</v>
      </c>
      <c r="B73" s="5">
        <v>0.35</v>
      </c>
      <c r="C73" s="5">
        <v>135</v>
      </c>
      <c r="D73" s="5">
        <v>270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849</v>
      </c>
      <c r="L73" s="5">
        <v>1038.4000000000001</v>
      </c>
      <c r="M73" s="5">
        <v>0</v>
      </c>
      <c r="N73" s="5">
        <v>0</v>
      </c>
      <c r="O73" s="5">
        <v>0</v>
      </c>
      <c r="P73" s="6">
        <v>38</v>
      </c>
      <c r="Q73" s="9">
        <v>0</v>
      </c>
      <c r="R73" s="9"/>
      <c r="S73" s="9"/>
      <c r="T73" s="9"/>
      <c r="U73" s="11">
        <v>47</v>
      </c>
      <c r="V73" s="9"/>
    </row>
    <row r="74" spans="1:22" x14ac:dyDescent="0.25">
      <c r="A74" s="4">
        <f t="shared" si="3"/>
        <v>73</v>
      </c>
      <c r="B74" s="5">
        <v>0.35</v>
      </c>
      <c r="C74" s="5">
        <v>135</v>
      </c>
      <c r="D74" s="5">
        <v>270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849</v>
      </c>
      <c r="L74" s="5">
        <v>1038.4000000000001</v>
      </c>
      <c r="M74" s="5">
        <v>0</v>
      </c>
      <c r="N74" s="5">
        <v>0</v>
      </c>
      <c r="O74" s="5">
        <v>0</v>
      </c>
      <c r="P74" s="6">
        <v>38</v>
      </c>
      <c r="Q74" s="9">
        <v>0</v>
      </c>
      <c r="R74" s="9"/>
      <c r="S74" s="9"/>
      <c r="T74" s="9"/>
      <c r="U74" s="11">
        <v>44</v>
      </c>
      <c r="V74" s="9"/>
    </row>
    <row r="75" spans="1:22" x14ac:dyDescent="0.25">
      <c r="A75" s="4">
        <f t="shared" si="3"/>
        <v>74</v>
      </c>
      <c r="B75" s="5">
        <v>0.42</v>
      </c>
      <c r="C75" s="5">
        <v>85.6</v>
      </c>
      <c r="D75" s="5">
        <v>204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1288</v>
      </c>
      <c r="L75" s="5">
        <v>773</v>
      </c>
      <c r="M75" s="5">
        <v>0</v>
      </c>
      <c r="N75" s="5">
        <v>0</v>
      </c>
      <c r="O75" s="5">
        <v>0</v>
      </c>
      <c r="P75" s="6">
        <v>0</v>
      </c>
      <c r="Q75" s="9">
        <v>0</v>
      </c>
      <c r="R75" s="9"/>
      <c r="S75" s="9"/>
      <c r="T75" s="9"/>
      <c r="U75" s="11">
        <v>12</v>
      </c>
      <c r="V75" s="9"/>
    </row>
    <row r="76" spans="1:22" x14ac:dyDescent="0.25">
      <c r="A76" s="4">
        <f t="shared" si="3"/>
        <v>75</v>
      </c>
      <c r="B76" s="5">
        <v>0.42</v>
      </c>
      <c r="C76" s="5">
        <v>85.6</v>
      </c>
      <c r="D76" s="5">
        <v>204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1145</v>
      </c>
      <c r="L76" s="5">
        <v>916</v>
      </c>
      <c r="M76" s="5">
        <v>0</v>
      </c>
      <c r="N76" s="5">
        <v>0</v>
      </c>
      <c r="O76" s="5">
        <v>0</v>
      </c>
      <c r="P76" s="6">
        <v>0</v>
      </c>
      <c r="Q76" s="9">
        <v>0</v>
      </c>
      <c r="R76" s="9"/>
      <c r="S76" s="9"/>
      <c r="T76" s="9"/>
      <c r="U76" s="11">
        <v>13</v>
      </c>
      <c r="V76" s="9"/>
    </row>
    <row r="77" spans="1:22" x14ac:dyDescent="0.25">
      <c r="A77" s="4">
        <f t="shared" si="3"/>
        <v>76</v>
      </c>
      <c r="B77" s="5">
        <v>0.42</v>
      </c>
      <c r="C77" s="5">
        <v>85.6</v>
      </c>
      <c r="D77" s="5">
        <v>204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1030</v>
      </c>
      <c r="L77" s="5">
        <v>1030</v>
      </c>
      <c r="M77" s="5">
        <v>0</v>
      </c>
      <c r="N77" s="5">
        <v>0</v>
      </c>
      <c r="O77" s="5">
        <v>0</v>
      </c>
      <c r="P77" s="6">
        <v>0</v>
      </c>
      <c r="Q77" s="9">
        <v>0</v>
      </c>
      <c r="R77" s="9"/>
      <c r="S77" s="9"/>
      <c r="T77" s="9"/>
      <c r="U77" s="11">
        <v>14</v>
      </c>
      <c r="V77" s="9"/>
    </row>
    <row r="78" spans="1:22" x14ac:dyDescent="0.25">
      <c r="A78" s="4">
        <f t="shared" si="3"/>
        <v>77</v>
      </c>
      <c r="B78" s="5">
        <v>0.42</v>
      </c>
      <c r="C78" s="5">
        <v>85.6</v>
      </c>
      <c r="D78" s="5">
        <v>204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937</v>
      </c>
      <c r="L78" s="5">
        <v>1123</v>
      </c>
      <c r="M78" s="5">
        <v>0</v>
      </c>
      <c r="N78" s="5">
        <v>0</v>
      </c>
      <c r="O78" s="5">
        <v>0</v>
      </c>
      <c r="P78" s="6">
        <v>0</v>
      </c>
      <c r="Q78" s="9">
        <v>0</v>
      </c>
      <c r="R78" s="9"/>
      <c r="S78" s="9"/>
      <c r="T78" s="9"/>
      <c r="U78" s="11">
        <v>27</v>
      </c>
      <c r="V78" s="9"/>
    </row>
    <row r="79" spans="1:22" x14ac:dyDescent="0.25">
      <c r="A79" s="4">
        <f t="shared" si="3"/>
        <v>78</v>
      </c>
      <c r="B79" s="5">
        <v>0.42</v>
      </c>
      <c r="C79" s="5">
        <v>85.6</v>
      </c>
      <c r="D79" s="5">
        <v>204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859</v>
      </c>
      <c r="L79" s="5">
        <v>1202</v>
      </c>
      <c r="M79" s="5">
        <v>0</v>
      </c>
      <c r="N79" s="5">
        <v>0</v>
      </c>
      <c r="O79" s="5">
        <v>0</v>
      </c>
      <c r="P79" s="6">
        <v>0</v>
      </c>
      <c r="Q79" s="9">
        <v>0</v>
      </c>
      <c r="R79" s="9"/>
      <c r="S79" s="9"/>
      <c r="T79" s="9"/>
      <c r="U79" s="11">
        <v>28</v>
      </c>
      <c r="V79" s="9"/>
    </row>
    <row r="80" spans="1:22" x14ac:dyDescent="0.25">
      <c r="A80" s="4">
        <f t="shared" si="3"/>
        <v>79</v>
      </c>
      <c r="B80" s="5">
        <v>0.42</v>
      </c>
      <c r="C80" s="5">
        <v>85.6</v>
      </c>
      <c r="D80" s="5">
        <v>204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793</v>
      </c>
      <c r="L80" s="5">
        <v>1268</v>
      </c>
      <c r="M80" s="5">
        <v>0</v>
      </c>
      <c r="N80" s="5">
        <v>0</v>
      </c>
      <c r="O80" s="5">
        <v>0</v>
      </c>
      <c r="P80" s="6">
        <v>0</v>
      </c>
      <c r="Q80" s="9">
        <v>0</v>
      </c>
      <c r="R80" s="9"/>
      <c r="S80" s="9"/>
      <c r="T80" s="9"/>
      <c r="U80" s="11">
        <v>29</v>
      </c>
      <c r="V80" s="9"/>
    </row>
    <row r="81" spans="1:22" x14ac:dyDescent="0.25">
      <c r="A81" s="4">
        <f t="shared" si="3"/>
        <v>80</v>
      </c>
      <c r="B81" s="5">
        <v>0.42</v>
      </c>
      <c r="C81" s="5">
        <v>85.6</v>
      </c>
      <c r="D81" s="5">
        <v>204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736</v>
      </c>
      <c r="L81" s="5">
        <v>1325</v>
      </c>
      <c r="M81" s="5">
        <v>0</v>
      </c>
      <c r="N81" s="5">
        <v>0</v>
      </c>
      <c r="O81" s="5">
        <v>0</v>
      </c>
      <c r="P81" s="6">
        <v>0</v>
      </c>
      <c r="Q81" s="9">
        <v>0</v>
      </c>
      <c r="R81" s="9"/>
      <c r="S81" s="9"/>
      <c r="T81" s="9"/>
      <c r="U81" s="11">
        <v>30</v>
      </c>
      <c r="V81" s="9"/>
    </row>
    <row r="82" spans="1:22" x14ac:dyDescent="0.25">
      <c r="A82" s="4">
        <f t="shared" si="3"/>
        <v>81</v>
      </c>
      <c r="B82" s="5">
        <v>0.42</v>
      </c>
      <c r="C82" s="5">
        <v>112.8</v>
      </c>
      <c r="D82" s="5">
        <v>268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1230</v>
      </c>
      <c r="L82" s="5">
        <v>738</v>
      </c>
      <c r="M82" s="5">
        <v>0</v>
      </c>
      <c r="N82" s="5">
        <v>0</v>
      </c>
      <c r="O82" s="5">
        <v>0</v>
      </c>
      <c r="P82" s="6">
        <v>0</v>
      </c>
      <c r="Q82" s="9">
        <v>0</v>
      </c>
      <c r="R82" s="9"/>
      <c r="S82" s="9"/>
      <c r="T82" s="9"/>
      <c r="U82" s="11">
        <v>30</v>
      </c>
      <c r="V82" s="9"/>
    </row>
    <row r="83" spans="1:22" x14ac:dyDescent="0.25">
      <c r="A83" s="4">
        <f t="shared" si="3"/>
        <v>82</v>
      </c>
      <c r="B83" s="5">
        <v>0.42</v>
      </c>
      <c r="C83" s="5">
        <v>112.8</v>
      </c>
      <c r="D83" s="5">
        <v>268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1094</v>
      </c>
      <c r="L83" s="5">
        <v>875</v>
      </c>
      <c r="M83" s="5">
        <v>0</v>
      </c>
      <c r="N83" s="5">
        <v>0</v>
      </c>
      <c r="O83" s="5">
        <v>0</v>
      </c>
      <c r="P83" s="6">
        <v>0</v>
      </c>
      <c r="Q83" s="9">
        <v>0</v>
      </c>
      <c r="R83" s="9"/>
      <c r="S83" s="9"/>
      <c r="T83" s="9"/>
      <c r="U83" s="11">
        <v>31</v>
      </c>
      <c r="V83" s="9"/>
    </row>
    <row r="84" spans="1:22" x14ac:dyDescent="0.25">
      <c r="A84" s="4">
        <f t="shared" si="3"/>
        <v>83</v>
      </c>
      <c r="B84" s="5">
        <v>0.42</v>
      </c>
      <c r="C84" s="5">
        <v>112.8</v>
      </c>
      <c r="D84" s="5">
        <v>268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984</v>
      </c>
      <c r="L84" s="5">
        <v>984</v>
      </c>
      <c r="M84" s="5">
        <v>0</v>
      </c>
      <c r="N84" s="5">
        <v>0</v>
      </c>
      <c r="O84" s="5">
        <v>0</v>
      </c>
      <c r="P84" s="6">
        <v>0</v>
      </c>
      <c r="Q84" s="9">
        <v>0</v>
      </c>
      <c r="R84" s="9"/>
      <c r="S84" s="9"/>
      <c r="T84" s="9"/>
      <c r="U84" s="11">
        <v>32</v>
      </c>
      <c r="V84" s="9"/>
    </row>
    <row r="85" spans="1:22" x14ac:dyDescent="0.25">
      <c r="A85" s="4">
        <f t="shared" si="3"/>
        <v>84</v>
      </c>
      <c r="B85" s="5">
        <v>0.42</v>
      </c>
      <c r="C85" s="5">
        <v>112.8</v>
      </c>
      <c r="D85" s="5">
        <v>268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895</v>
      </c>
      <c r="L85" s="5">
        <v>1074</v>
      </c>
      <c r="M85" s="5">
        <v>0</v>
      </c>
      <c r="N85" s="5">
        <v>0</v>
      </c>
      <c r="O85" s="5">
        <v>0</v>
      </c>
      <c r="P85" s="6">
        <v>0</v>
      </c>
      <c r="Q85" s="9">
        <v>0</v>
      </c>
      <c r="R85" s="9"/>
      <c r="S85" s="9"/>
      <c r="T85" s="9"/>
      <c r="U85" s="11">
        <v>36</v>
      </c>
      <c r="V85" s="9"/>
    </row>
    <row r="86" spans="1:22" x14ac:dyDescent="0.25">
      <c r="A86" s="4">
        <f t="shared" si="3"/>
        <v>85</v>
      </c>
      <c r="B86" s="5">
        <v>0.42</v>
      </c>
      <c r="C86" s="5">
        <v>112.8</v>
      </c>
      <c r="D86" s="5">
        <v>268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820</v>
      </c>
      <c r="L86" s="5">
        <v>1148</v>
      </c>
      <c r="M86" s="5">
        <v>0</v>
      </c>
      <c r="N86" s="5">
        <v>0</v>
      </c>
      <c r="O86" s="5">
        <v>0</v>
      </c>
      <c r="P86" s="6">
        <v>0</v>
      </c>
      <c r="Q86" s="9">
        <v>0</v>
      </c>
      <c r="R86" s="9"/>
      <c r="S86" s="9"/>
      <c r="T86" s="9"/>
      <c r="U86" s="11">
        <v>37</v>
      </c>
      <c r="V86" s="9"/>
    </row>
    <row r="87" spans="1:22" x14ac:dyDescent="0.25">
      <c r="A87" s="4">
        <f t="shared" si="3"/>
        <v>86</v>
      </c>
      <c r="B87" s="5">
        <v>0.42</v>
      </c>
      <c r="C87" s="5">
        <v>112.8</v>
      </c>
      <c r="D87" s="5">
        <v>268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757</v>
      </c>
      <c r="L87" s="5">
        <v>1211.5</v>
      </c>
      <c r="M87" s="5">
        <v>0</v>
      </c>
      <c r="N87" s="5">
        <v>0</v>
      </c>
      <c r="O87" s="5">
        <v>0</v>
      </c>
      <c r="P87" s="6">
        <v>0</v>
      </c>
      <c r="Q87" s="9">
        <v>0</v>
      </c>
      <c r="R87" s="9"/>
      <c r="S87" s="9"/>
      <c r="T87" s="9"/>
      <c r="U87" s="11">
        <v>39</v>
      </c>
      <c r="V87" s="9"/>
    </row>
    <row r="88" spans="1:22" x14ac:dyDescent="0.25">
      <c r="A88" s="4">
        <f t="shared" si="3"/>
        <v>87</v>
      </c>
      <c r="B88" s="5">
        <v>0.42</v>
      </c>
      <c r="C88" s="5">
        <v>112.8</v>
      </c>
      <c r="D88" s="5">
        <v>268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703</v>
      </c>
      <c r="L88" s="5">
        <v>1266</v>
      </c>
      <c r="M88" s="5">
        <v>0</v>
      </c>
      <c r="N88" s="5">
        <v>0</v>
      </c>
      <c r="O88" s="5">
        <v>0</v>
      </c>
      <c r="P88" s="6">
        <v>0</v>
      </c>
      <c r="Q88" s="9">
        <v>0</v>
      </c>
      <c r="R88" s="9"/>
      <c r="S88" s="9"/>
      <c r="T88" s="9"/>
      <c r="U88" s="11">
        <v>40</v>
      </c>
      <c r="V88" s="9"/>
    </row>
    <row r="89" spans="1:22" x14ac:dyDescent="0.25">
      <c r="A89" s="4">
        <f t="shared" si="3"/>
        <v>88</v>
      </c>
      <c r="B89" s="5">
        <v>0.55000000000000004</v>
      </c>
      <c r="C89" s="5">
        <v>154</v>
      </c>
      <c r="D89" s="5">
        <v>280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1080</v>
      </c>
      <c r="L89" s="5">
        <v>796</v>
      </c>
      <c r="M89" s="5">
        <v>98</v>
      </c>
      <c r="N89" s="5">
        <v>0</v>
      </c>
      <c r="O89" s="5">
        <v>0</v>
      </c>
      <c r="P89" s="6">
        <v>0</v>
      </c>
      <c r="Q89" s="9">
        <v>0</v>
      </c>
      <c r="R89" s="9"/>
      <c r="S89" s="9"/>
      <c r="T89" s="9"/>
      <c r="U89" s="11">
        <v>27.28</v>
      </c>
      <c r="V89" s="9"/>
    </row>
    <row r="90" spans="1:22" x14ac:dyDescent="0.25">
      <c r="A90" s="4">
        <f t="shared" si="3"/>
        <v>89</v>
      </c>
      <c r="B90" s="5">
        <v>0.5</v>
      </c>
      <c r="C90" s="5">
        <v>140</v>
      </c>
      <c r="D90" s="5">
        <v>280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0.56000000000000005</v>
      </c>
      <c r="K90" s="5">
        <v>110</v>
      </c>
      <c r="L90" s="5">
        <v>810</v>
      </c>
      <c r="M90" s="5">
        <v>100</v>
      </c>
      <c r="N90" s="5">
        <v>0</v>
      </c>
      <c r="O90" s="5">
        <v>0</v>
      </c>
      <c r="P90" s="6">
        <v>0</v>
      </c>
      <c r="Q90" s="9">
        <v>0</v>
      </c>
      <c r="R90" s="9"/>
      <c r="S90" s="9"/>
      <c r="T90" s="9"/>
      <c r="U90" s="11">
        <v>30.68</v>
      </c>
      <c r="V90" s="9"/>
    </row>
    <row r="91" spans="1:22" x14ac:dyDescent="0.25">
      <c r="A91" s="4">
        <f t="shared" si="3"/>
        <v>90</v>
      </c>
      <c r="B91" s="5">
        <v>0.45</v>
      </c>
      <c r="C91" s="5">
        <v>126</v>
      </c>
      <c r="D91" s="5">
        <v>280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1.1200000000000001</v>
      </c>
      <c r="K91" s="5">
        <v>1120</v>
      </c>
      <c r="L91" s="5">
        <v>825</v>
      </c>
      <c r="M91" s="5">
        <v>102</v>
      </c>
      <c r="N91" s="5">
        <v>0</v>
      </c>
      <c r="O91" s="5">
        <v>0</v>
      </c>
      <c r="P91" s="6">
        <v>0</v>
      </c>
      <c r="Q91" s="9">
        <v>0</v>
      </c>
      <c r="R91" s="9"/>
      <c r="S91" s="9"/>
      <c r="T91" s="9"/>
      <c r="U91" s="11">
        <v>33.06</v>
      </c>
      <c r="V91" s="9"/>
    </row>
    <row r="92" spans="1:22" x14ac:dyDescent="0.25">
      <c r="A92" s="4">
        <f t="shared" si="3"/>
        <v>91</v>
      </c>
      <c r="B92" s="5">
        <v>0.4</v>
      </c>
      <c r="C92" s="5">
        <v>112</v>
      </c>
      <c r="D92" s="5">
        <v>280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1.68</v>
      </c>
      <c r="K92" s="5">
        <v>1140</v>
      </c>
      <c r="L92" s="5">
        <v>840</v>
      </c>
      <c r="M92" s="5">
        <v>104</v>
      </c>
      <c r="N92" s="5">
        <v>0</v>
      </c>
      <c r="O92" s="5">
        <v>0</v>
      </c>
      <c r="P92" s="6">
        <v>0</v>
      </c>
      <c r="Q92" s="9">
        <v>0</v>
      </c>
      <c r="R92" s="9"/>
      <c r="S92" s="9"/>
      <c r="T92" s="9"/>
      <c r="U92" s="11">
        <v>37.380000000000003</v>
      </c>
      <c r="V92" s="9"/>
    </row>
    <row r="93" spans="1:22" x14ac:dyDescent="0.25">
      <c r="A93" s="4">
        <f t="shared" si="3"/>
        <v>92</v>
      </c>
      <c r="B93" s="5">
        <v>0.35</v>
      </c>
      <c r="C93" s="5">
        <v>98</v>
      </c>
      <c r="D93" s="5">
        <v>280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2.8</v>
      </c>
      <c r="K93" s="5">
        <v>1160</v>
      </c>
      <c r="L93" s="5">
        <v>855</v>
      </c>
      <c r="M93" s="5">
        <v>106</v>
      </c>
      <c r="N93" s="5">
        <v>0</v>
      </c>
      <c r="O93" s="5">
        <v>0</v>
      </c>
      <c r="P93" s="6">
        <v>0</v>
      </c>
      <c r="Q93" s="9">
        <v>0</v>
      </c>
      <c r="R93" s="9"/>
      <c r="S93" s="9"/>
      <c r="T93" s="9"/>
      <c r="U93" s="11">
        <v>48.3</v>
      </c>
      <c r="V93" s="9"/>
    </row>
    <row r="94" spans="1:22" x14ac:dyDescent="0.25">
      <c r="A94" s="4">
        <f t="shared" si="3"/>
        <v>93</v>
      </c>
      <c r="B94" s="5">
        <v>0.3</v>
      </c>
      <c r="C94" s="5">
        <v>84</v>
      </c>
      <c r="D94" s="5">
        <v>280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4.2</v>
      </c>
      <c r="K94" s="5">
        <v>1180</v>
      </c>
      <c r="L94" s="5">
        <v>870</v>
      </c>
      <c r="M94" s="5">
        <v>108</v>
      </c>
      <c r="N94" s="5">
        <v>0</v>
      </c>
      <c r="O94" s="5">
        <v>0</v>
      </c>
      <c r="P94" s="6">
        <v>0</v>
      </c>
      <c r="Q94" s="9">
        <v>0</v>
      </c>
      <c r="R94" s="9"/>
      <c r="S94" s="9"/>
      <c r="T94" s="9"/>
      <c r="U94" s="11">
        <v>56.85</v>
      </c>
      <c r="V94" s="9"/>
    </row>
    <row r="95" spans="1:22" x14ac:dyDescent="0.25">
      <c r="A95" s="4">
        <f t="shared" si="3"/>
        <v>94</v>
      </c>
      <c r="B95" s="5">
        <v>0.57999999999999996</v>
      </c>
      <c r="C95" s="5">
        <v>140</v>
      </c>
      <c r="D95" s="5">
        <v>240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0.56000000000000005</v>
      </c>
      <c r="K95" s="5">
        <v>1120</v>
      </c>
      <c r="L95" s="5">
        <v>820</v>
      </c>
      <c r="M95" s="5">
        <v>102</v>
      </c>
      <c r="N95" s="5">
        <v>0</v>
      </c>
      <c r="O95" s="5">
        <v>0</v>
      </c>
      <c r="P95" s="6">
        <v>0</v>
      </c>
      <c r="Q95" s="9">
        <v>0</v>
      </c>
      <c r="R95" s="9"/>
      <c r="S95" s="9"/>
      <c r="T95" s="9"/>
      <c r="U95" s="11">
        <v>23.46</v>
      </c>
      <c r="V95" s="9"/>
    </row>
    <row r="96" spans="1:22" x14ac:dyDescent="0.25">
      <c r="A96" s="4">
        <f t="shared" si="3"/>
        <v>95</v>
      </c>
      <c r="B96" s="5">
        <v>0.54</v>
      </c>
      <c r="C96" s="5">
        <v>140</v>
      </c>
      <c r="D96" s="5">
        <v>260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0.56000000000000005</v>
      </c>
      <c r="K96" s="5">
        <v>1110</v>
      </c>
      <c r="L96" s="5">
        <v>815</v>
      </c>
      <c r="M96" s="5">
        <v>101</v>
      </c>
      <c r="N96" s="5">
        <v>0</v>
      </c>
      <c r="O96" s="5">
        <v>0</v>
      </c>
      <c r="P96" s="6">
        <v>0</v>
      </c>
      <c r="Q96" s="9">
        <v>0</v>
      </c>
      <c r="R96" s="9"/>
      <c r="S96" s="9"/>
      <c r="T96" s="9"/>
      <c r="U96" s="11">
        <v>28.33</v>
      </c>
      <c r="V96" s="9"/>
    </row>
    <row r="97" spans="1:22" x14ac:dyDescent="0.25">
      <c r="A97" s="4">
        <f t="shared" si="3"/>
        <v>96</v>
      </c>
      <c r="B97" s="5">
        <v>0.5</v>
      </c>
      <c r="C97" s="5">
        <v>140</v>
      </c>
      <c r="D97" s="5">
        <v>280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0.56000000000000005</v>
      </c>
      <c r="K97" s="5">
        <v>1100</v>
      </c>
      <c r="L97" s="5">
        <v>810</v>
      </c>
      <c r="M97" s="5">
        <v>100</v>
      </c>
      <c r="N97" s="5">
        <v>0</v>
      </c>
      <c r="O97" s="5">
        <v>0</v>
      </c>
      <c r="P97" s="6">
        <v>0</v>
      </c>
      <c r="Q97" s="9">
        <v>0</v>
      </c>
      <c r="R97" s="9"/>
      <c r="S97" s="9"/>
      <c r="T97" s="9"/>
      <c r="U97" s="11">
        <v>30.68</v>
      </c>
      <c r="V97" s="9"/>
    </row>
    <row r="98" spans="1:22" x14ac:dyDescent="0.25">
      <c r="A98" s="4">
        <f t="shared" si="3"/>
        <v>97</v>
      </c>
      <c r="B98" s="5">
        <v>0.47</v>
      </c>
      <c r="C98" s="5">
        <v>140</v>
      </c>
      <c r="D98" s="5">
        <v>300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0.56000000000000005</v>
      </c>
      <c r="K98" s="5">
        <v>1090</v>
      </c>
      <c r="L98" s="5">
        <v>805</v>
      </c>
      <c r="M98" s="5">
        <v>99</v>
      </c>
      <c r="N98" s="5">
        <v>0</v>
      </c>
      <c r="O98" s="5">
        <v>0</v>
      </c>
      <c r="P98" s="6">
        <v>0</v>
      </c>
      <c r="Q98" s="9">
        <v>0</v>
      </c>
      <c r="R98" s="9"/>
      <c r="S98" s="9"/>
      <c r="T98" s="9"/>
      <c r="U98" s="11">
        <v>33.700000000000003</v>
      </c>
      <c r="V98" s="9"/>
    </row>
    <row r="99" spans="1:22" x14ac:dyDescent="0.25">
      <c r="A99" s="4">
        <f t="shared" si="3"/>
        <v>98</v>
      </c>
      <c r="B99" s="5">
        <v>0.44</v>
      </c>
      <c r="C99" s="5">
        <v>140</v>
      </c>
      <c r="D99" s="5">
        <v>320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0.56000000000000005</v>
      </c>
      <c r="K99" s="5">
        <v>1080</v>
      </c>
      <c r="L99" s="5">
        <v>800</v>
      </c>
      <c r="M99" s="5">
        <v>98</v>
      </c>
      <c r="N99" s="5">
        <v>0</v>
      </c>
      <c r="O99" s="5">
        <v>0</v>
      </c>
      <c r="P99" s="6">
        <v>0</v>
      </c>
      <c r="Q99" s="9">
        <v>0</v>
      </c>
      <c r="R99" s="9"/>
      <c r="S99" s="9"/>
      <c r="T99" s="9"/>
      <c r="U99" s="11">
        <v>35.53</v>
      </c>
      <c r="V99" s="9"/>
    </row>
    <row r="100" spans="1:22" x14ac:dyDescent="0.25">
      <c r="A100" s="4">
        <f t="shared" si="3"/>
        <v>99</v>
      </c>
      <c r="B100" s="5">
        <v>0.41</v>
      </c>
      <c r="C100" s="5">
        <v>140</v>
      </c>
      <c r="D100" s="5">
        <v>340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0.56000000000000005</v>
      </c>
      <c r="K100" s="5">
        <v>1070</v>
      </c>
      <c r="L100" s="5">
        <v>795</v>
      </c>
      <c r="M100" s="5">
        <v>97</v>
      </c>
      <c r="N100" s="5">
        <v>0</v>
      </c>
      <c r="O100" s="5">
        <v>0</v>
      </c>
      <c r="P100" s="6">
        <v>0</v>
      </c>
      <c r="Q100" s="9">
        <v>0</v>
      </c>
      <c r="R100" s="9"/>
      <c r="S100" s="9"/>
      <c r="T100" s="9"/>
      <c r="U100" s="11">
        <v>36.51</v>
      </c>
      <c r="V100" s="9"/>
    </row>
    <row r="101" spans="1:22" x14ac:dyDescent="0.25">
      <c r="A101" s="4">
        <f t="shared" si="3"/>
        <v>100</v>
      </c>
      <c r="B101" s="5">
        <v>0.42</v>
      </c>
      <c r="C101" s="5">
        <v>85.6</v>
      </c>
      <c r="D101" s="5">
        <v>204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1288</v>
      </c>
      <c r="L101" s="5">
        <v>733</v>
      </c>
      <c r="M101" s="5">
        <v>0</v>
      </c>
      <c r="N101" s="5">
        <v>0</v>
      </c>
      <c r="O101" s="5">
        <v>0</v>
      </c>
      <c r="P101" s="6">
        <v>0</v>
      </c>
      <c r="Q101" s="9">
        <v>0</v>
      </c>
      <c r="R101" s="9"/>
      <c r="S101" s="9"/>
      <c r="T101" s="9"/>
      <c r="U101" s="11">
        <v>12.5</v>
      </c>
      <c r="V101" s="9"/>
    </row>
    <row r="102" spans="1:22" x14ac:dyDescent="0.25">
      <c r="A102" s="4">
        <f t="shared" si="3"/>
        <v>101</v>
      </c>
      <c r="B102" s="5">
        <v>0.42</v>
      </c>
      <c r="C102" s="5">
        <v>85.6</v>
      </c>
      <c r="D102" s="5">
        <v>204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1145</v>
      </c>
      <c r="L102" s="5">
        <v>916</v>
      </c>
      <c r="M102" s="5">
        <v>0</v>
      </c>
      <c r="N102" s="5">
        <v>0</v>
      </c>
      <c r="O102" s="5">
        <v>0</v>
      </c>
      <c r="P102" s="6">
        <v>0</v>
      </c>
      <c r="Q102" s="9">
        <v>0</v>
      </c>
      <c r="R102" s="9"/>
      <c r="S102" s="9"/>
      <c r="T102" s="9"/>
      <c r="U102" s="11">
        <v>12.5</v>
      </c>
      <c r="V102" s="9"/>
    </row>
    <row r="103" spans="1:22" x14ac:dyDescent="0.25">
      <c r="A103" s="4">
        <f t="shared" si="3"/>
        <v>102</v>
      </c>
      <c r="B103" s="5">
        <v>0.42</v>
      </c>
      <c r="C103" s="5">
        <v>85.6</v>
      </c>
      <c r="D103" s="5">
        <v>204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1030</v>
      </c>
      <c r="L103" s="5">
        <v>1030</v>
      </c>
      <c r="M103" s="5">
        <v>0</v>
      </c>
      <c r="N103" s="5">
        <v>0</v>
      </c>
      <c r="O103" s="5">
        <v>0</v>
      </c>
      <c r="P103" s="6">
        <v>0</v>
      </c>
      <c r="Q103" s="9">
        <v>0</v>
      </c>
      <c r="R103" s="9"/>
      <c r="S103" s="9"/>
      <c r="T103" s="9"/>
      <c r="U103" s="11">
        <v>14.5</v>
      </c>
      <c r="V103" s="9"/>
    </row>
    <row r="104" spans="1:22" x14ac:dyDescent="0.25">
      <c r="A104" s="4">
        <f t="shared" si="3"/>
        <v>103</v>
      </c>
      <c r="B104" s="5">
        <v>0.42</v>
      </c>
      <c r="C104" s="5">
        <v>85.6</v>
      </c>
      <c r="D104" s="5">
        <v>204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937</v>
      </c>
      <c r="L104" s="5">
        <v>1123</v>
      </c>
      <c r="M104" s="5">
        <v>0</v>
      </c>
      <c r="N104" s="5">
        <v>0</v>
      </c>
      <c r="O104" s="5">
        <v>0</v>
      </c>
      <c r="P104" s="6">
        <v>0</v>
      </c>
      <c r="Q104" s="9">
        <v>0</v>
      </c>
      <c r="R104" s="9"/>
      <c r="S104" s="9"/>
      <c r="T104" s="9"/>
      <c r="U104" s="11">
        <v>27.5</v>
      </c>
      <c r="V104" s="9"/>
    </row>
    <row r="105" spans="1:22" x14ac:dyDescent="0.25">
      <c r="A105" s="4">
        <f t="shared" si="3"/>
        <v>104</v>
      </c>
      <c r="B105" s="5">
        <v>0.42</v>
      </c>
      <c r="C105" s="5">
        <v>85.6</v>
      </c>
      <c r="D105" s="5">
        <v>204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859</v>
      </c>
      <c r="L105" s="5">
        <v>1202</v>
      </c>
      <c r="M105" s="5">
        <v>0</v>
      </c>
      <c r="N105" s="5">
        <v>0</v>
      </c>
      <c r="O105" s="5">
        <v>0</v>
      </c>
      <c r="P105" s="6">
        <v>0</v>
      </c>
      <c r="Q105" s="9">
        <v>0</v>
      </c>
      <c r="R105" s="9"/>
      <c r="S105" s="9"/>
      <c r="T105" s="9"/>
      <c r="U105" s="11">
        <v>29</v>
      </c>
      <c r="V105" s="9"/>
    </row>
    <row r="106" spans="1:22" x14ac:dyDescent="0.25">
      <c r="A106" s="4">
        <f t="shared" si="3"/>
        <v>105</v>
      </c>
      <c r="B106" s="5">
        <v>0.42</v>
      </c>
      <c r="C106" s="5">
        <v>85.6</v>
      </c>
      <c r="D106" s="5">
        <v>204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793</v>
      </c>
      <c r="L106" s="5">
        <v>1268</v>
      </c>
      <c r="M106" s="5">
        <v>0</v>
      </c>
      <c r="N106" s="5">
        <v>0</v>
      </c>
      <c r="O106" s="5">
        <v>0</v>
      </c>
      <c r="P106" s="6">
        <v>0</v>
      </c>
      <c r="Q106" s="9">
        <v>0</v>
      </c>
      <c r="R106" s="9"/>
      <c r="S106" s="9"/>
      <c r="T106" s="9"/>
      <c r="U106" s="11">
        <v>29.5</v>
      </c>
      <c r="V106" s="9"/>
    </row>
    <row r="107" spans="1:22" x14ac:dyDescent="0.25">
      <c r="A107" s="4">
        <f t="shared" si="3"/>
        <v>106</v>
      </c>
      <c r="B107" s="5">
        <v>0.42</v>
      </c>
      <c r="C107" s="5">
        <v>85.6</v>
      </c>
      <c r="D107" s="5">
        <v>204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736</v>
      </c>
      <c r="L107" s="5">
        <v>1325</v>
      </c>
      <c r="M107" s="5">
        <v>0</v>
      </c>
      <c r="N107" s="5">
        <v>0</v>
      </c>
      <c r="O107" s="5">
        <v>0</v>
      </c>
      <c r="P107" s="6">
        <v>0</v>
      </c>
      <c r="Q107" s="9">
        <v>0</v>
      </c>
      <c r="R107" s="9"/>
      <c r="S107" s="9"/>
      <c r="T107" s="9"/>
      <c r="U107" s="11">
        <v>30</v>
      </c>
      <c r="V107" s="9"/>
    </row>
    <row r="108" spans="1:22" x14ac:dyDescent="0.25">
      <c r="A108" s="4">
        <f t="shared" si="3"/>
        <v>107</v>
      </c>
      <c r="B108" s="5">
        <v>0.42</v>
      </c>
      <c r="C108" s="5">
        <v>112.8</v>
      </c>
      <c r="D108" s="5">
        <v>268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1230</v>
      </c>
      <c r="L108" s="5">
        <v>738</v>
      </c>
      <c r="M108" s="5">
        <v>0</v>
      </c>
      <c r="N108" s="5">
        <v>0</v>
      </c>
      <c r="O108" s="5">
        <v>0</v>
      </c>
      <c r="P108" s="6">
        <v>0</v>
      </c>
      <c r="Q108" s="9">
        <v>0</v>
      </c>
      <c r="R108" s="9"/>
      <c r="S108" s="9"/>
      <c r="T108" s="9"/>
      <c r="U108" s="11">
        <v>30</v>
      </c>
      <c r="V108" s="9"/>
    </row>
    <row r="109" spans="1:22" x14ac:dyDescent="0.25">
      <c r="A109" s="4">
        <f t="shared" si="3"/>
        <v>108</v>
      </c>
      <c r="B109" s="5">
        <v>0.42</v>
      </c>
      <c r="C109" s="5">
        <v>112.8</v>
      </c>
      <c r="D109" s="5">
        <v>268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1094</v>
      </c>
      <c r="L109" s="5">
        <v>875</v>
      </c>
      <c r="M109" s="5">
        <v>0</v>
      </c>
      <c r="N109" s="5">
        <v>0</v>
      </c>
      <c r="O109" s="5">
        <v>0</v>
      </c>
      <c r="P109" s="6">
        <v>0</v>
      </c>
      <c r="Q109" s="9">
        <v>0</v>
      </c>
      <c r="R109" s="9"/>
      <c r="S109" s="9"/>
      <c r="T109" s="9"/>
      <c r="U109" s="11">
        <v>31</v>
      </c>
      <c r="V109" s="9"/>
    </row>
    <row r="110" spans="1:22" x14ac:dyDescent="0.25">
      <c r="A110" s="4">
        <f t="shared" si="3"/>
        <v>109</v>
      </c>
      <c r="B110" s="5">
        <v>0.42</v>
      </c>
      <c r="C110" s="5">
        <v>112.8</v>
      </c>
      <c r="D110" s="5">
        <v>268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984</v>
      </c>
      <c r="L110" s="5">
        <v>984</v>
      </c>
      <c r="M110" s="5">
        <v>0</v>
      </c>
      <c r="N110" s="5">
        <v>0</v>
      </c>
      <c r="O110" s="5">
        <v>0</v>
      </c>
      <c r="P110" s="6">
        <v>0</v>
      </c>
      <c r="Q110" s="9">
        <v>0</v>
      </c>
      <c r="R110" s="9"/>
      <c r="S110" s="9"/>
      <c r="T110" s="9"/>
      <c r="U110" s="11">
        <v>32.5</v>
      </c>
      <c r="V110" s="9"/>
    </row>
    <row r="111" spans="1:22" x14ac:dyDescent="0.25">
      <c r="A111" s="4">
        <f t="shared" si="3"/>
        <v>110</v>
      </c>
      <c r="B111" s="5">
        <v>0.42</v>
      </c>
      <c r="C111" s="5">
        <v>112.8</v>
      </c>
      <c r="D111" s="5">
        <v>268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895</v>
      </c>
      <c r="L111" s="5">
        <v>1074</v>
      </c>
      <c r="M111" s="5">
        <v>0</v>
      </c>
      <c r="N111" s="5">
        <v>0</v>
      </c>
      <c r="O111" s="5">
        <v>0</v>
      </c>
      <c r="P111" s="6">
        <v>0</v>
      </c>
      <c r="Q111" s="9">
        <v>0</v>
      </c>
      <c r="R111" s="9"/>
      <c r="S111" s="9"/>
      <c r="T111" s="9"/>
      <c r="U111" s="11">
        <v>36</v>
      </c>
      <c r="V111" s="9"/>
    </row>
    <row r="112" spans="1:22" x14ac:dyDescent="0.25">
      <c r="A112" s="4">
        <f t="shared" si="3"/>
        <v>111</v>
      </c>
      <c r="B112" s="5">
        <v>0.42</v>
      </c>
      <c r="C112" s="5">
        <v>112.8</v>
      </c>
      <c r="D112" s="5">
        <v>268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820</v>
      </c>
      <c r="L112" s="5">
        <v>1158</v>
      </c>
      <c r="M112" s="5">
        <v>0</v>
      </c>
      <c r="N112" s="5">
        <v>0</v>
      </c>
      <c r="O112" s="5">
        <v>0</v>
      </c>
      <c r="P112" s="6">
        <v>0</v>
      </c>
      <c r="Q112" s="9">
        <v>0</v>
      </c>
      <c r="R112" s="9"/>
      <c r="S112" s="9"/>
      <c r="T112" s="9"/>
      <c r="U112" s="11">
        <v>37.5</v>
      </c>
      <c r="V112" s="9"/>
    </row>
    <row r="113" spans="1:22" x14ac:dyDescent="0.25">
      <c r="A113" s="4">
        <f t="shared" si="3"/>
        <v>112</v>
      </c>
      <c r="B113" s="5">
        <v>0.42</v>
      </c>
      <c r="C113" s="5">
        <v>112.8</v>
      </c>
      <c r="D113" s="5">
        <v>268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757</v>
      </c>
      <c r="L113" s="5">
        <v>1211.5</v>
      </c>
      <c r="M113" s="5">
        <v>0</v>
      </c>
      <c r="N113" s="5">
        <v>0</v>
      </c>
      <c r="O113" s="5">
        <v>0</v>
      </c>
      <c r="P113" s="6">
        <v>0</v>
      </c>
      <c r="Q113" s="9">
        <v>0</v>
      </c>
      <c r="R113" s="9"/>
      <c r="S113" s="9"/>
      <c r="T113" s="9"/>
      <c r="U113" s="11">
        <v>38.5</v>
      </c>
      <c r="V113" s="9"/>
    </row>
    <row r="114" spans="1:22" x14ac:dyDescent="0.25">
      <c r="A114" s="4">
        <f t="shared" si="3"/>
        <v>113</v>
      </c>
      <c r="B114" s="5">
        <v>0.42</v>
      </c>
      <c r="C114" s="5">
        <v>112.8</v>
      </c>
      <c r="D114" s="5">
        <v>268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703</v>
      </c>
      <c r="L114" s="5">
        <v>1266</v>
      </c>
      <c r="M114" s="5">
        <v>0</v>
      </c>
      <c r="N114" s="5">
        <v>0</v>
      </c>
      <c r="O114" s="5">
        <v>0</v>
      </c>
      <c r="P114" s="6">
        <v>0</v>
      </c>
      <c r="Q114" s="9">
        <v>0</v>
      </c>
      <c r="R114" s="9"/>
      <c r="S114" s="9"/>
      <c r="T114" s="9"/>
      <c r="U114" s="11">
        <v>40.5</v>
      </c>
      <c r="V114" s="9"/>
    </row>
    <row r="115" spans="1:22" x14ac:dyDescent="0.25">
      <c r="A115" s="4">
        <f t="shared" si="3"/>
        <v>114</v>
      </c>
      <c r="B115" s="5">
        <v>0.25</v>
      </c>
      <c r="C115" s="5">
        <v>93</v>
      </c>
      <c r="D115" s="5">
        <v>374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1767</v>
      </c>
      <c r="L115" s="5">
        <v>190</v>
      </c>
      <c r="M115" s="5">
        <v>0</v>
      </c>
      <c r="N115" s="5">
        <v>0</v>
      </c>
      <c r="O115" s="5">
        <v>0</v>
      </c>
      <c r="P115" s="6">
        <v>0</v>
      </c>
      <c r="Q115" s="9">
        <v>0</v>
      </c>
      <c r="R115" s="9"/>
      <c r="S115" s="9"/>
      <c r="T115" s="9">
        <v>21.2</v>
      </c>
      <c r="U115" s="11"/>
      <c r="V115" s="9"/>
    </row>
    <row r="116" spans="1:22" x14ac:dyDescent="0.25">
      <c r="A116" s="4">
        <f t="shared" si="3"/>
        <v>115</v>
      </c>
      <c r="B116" s="5">
        <v>0.28000000000000003</v>
      </c>
      <c r="C116" s="5">
        <v>100</v>
      </c>
      <c r="D116" s="5">
        <v>357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1926</v>
      </c>
      <c r="L116" s="5">
        <v>0</v>
      </c>
      <c r="M116" s="5">
        <v>0</v>
      </c>
      <c r="N116" s="5">
        <v>0</v>
      </c>
      <c r="O116" s="5">
        <v>0</v>
      </c>
      <c r="P116" s="6">
        <v>0</v>
      </c>
      <c r="Q116" s="9">
        <v>0</v>
      </c>
      <c r="R116" s="9"/>
      <c r="S116" s="9"/>
      <c r="T116" s="9">
        <v>26.4</v>
      </c>
      <c r="U116" s="11"/>
      <c r="V116" s="9"/>
    </row>
    <row r="117" spans="1:22" x14ac:dyDescent="0.25">
      <c r="A117" s="4">
        <f t="shared" si="3"/>
        <v>116</v>
      </c>
      <c r="B117" s="5">
        <v>0.3</v>
      </c>
      <c r="C117" s="5">
        <v>100</v>
      </c>
      <c r="D117" s="5">
        <v>333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1945</v>
      </c>
      <c r="L117" s="5">
        <v>0</v>
      </c>
      <c r="M117" s="5">
        <v>0</v>
      </c>
      <c r="N117" s="5">
        <v>0</v>
      </c>
      <c r="O117" s="5">
        <v>0</v>
      </c>
      <c r="P117" s="6">
        <v>0</v>
      </c>
      <c r="Q117" s="9">
        <v>0</v>
      </c>
      <c r="R117" s="9"/>
      <c r="S117" s="9"/>
      <c r="T117" s="9">
        <v>20.7</v>
      </c>
      <c r="U117" s="11"/>
      <c r="V117" s="9"/>
    </row>
    <row r="118" spans="1:22" x14ac:dyDescent="0.25">
      <c r="A118" s="4">
        <f t="shared" si="3"/>
        <v>117</v>
      </c>
      <c r="B118" s="5">
        <v>0.27</v>
      </c>
      <c r="C118" s="5">
        <v>107</v>
      </c>
      <c r="D118" s="5">
        <v>395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1712</v>
      </c>
      <c r="L118" s="5">
        <v>0</v>
      </c>
      <c r="M118" s="5">
        <v>0</v>
      </c>
      <c r="N118" s="5">
        <v>0</v>
      </c>
      <c r="O118" s="5">
        <v>0</v>
      </c>
      <c r="P118" s="6">
        <v>0</v>
      </c>
      <c r="Q118" s="9">
        <v>0</v>
      </c>
      <c r="R118" s="9"/>
      <c r="S118" s="9"/>
      <c r="T118" s="9">
        <v>24.6</v>
      </c>
      <c r="U118" s="11">
        <v>34.1</v>
      </c>
      <c r="V118" s="9"/>
    </row>
    <row r="119" spans="1:22" x14ac:dyDescent="0.25">
      <c r="A119" s="4">
        <f t="shared" si="3"/>
        <v>118</v>
      </c>
      <c r="B119" s="5">
        <v>0.3</v>
      </c>
      <c r="C119" s="12">
        <f t="shared" ref="C119:C127" si="4">B119*D119</f>
        <v>106.38000000000001</v>
      </c>
      <c r="D119" s="5">
        <v>354.6</v>
      </c>
      <c r="E119" s="5">
        <v>0</v>
      </c>
      <c r="F119" s="5">
        <v>5.4</v>
      </c>
      <c r="G119" s="5">
        <v>0</v>
      </c>
      <c r="H119" s="5">
        <v>0</v>
      </c>
      <c r="I119" s="5">
        <v>0</v>
      </c>
      <c r="J119" s="5">
        <v>0</v>
      </c>
      <c r="K119" s="5">
        <v>684.5</v>
      </c>
      <c r="L119" s="5">
        <v>765.5</v>
      </c>
      <c r="M119" s="5">
        <v>0</v>
      </c>
      <c r="N119" s="5">
        <v>0</v>
      </c>
      <c r="O119" s="5">
        <v>0</v>
      </c>
      <c r="P119" s="6">
        <v>0</v>
      </c>
      <c r="Q119" s="9">
        <v>0</v>
      </c>
      <c r="R119" s="9"/>
      <c r="S119" s="9"/>
      <c r="T119" s="9"/>
      <c r="U119" s="11">
        <v>11</v>
      </c>
      <c r="V119" s="9"/>
    </row>
    <row r="120" spans="1:22" x14ac:dyDescent="0.25">
      <c r="A120" s="4">
        <f t="shared" si="3"/>
        <v>119</v>
      </c>
      <c r="B120" s="5">
        <v>0.4</v>
      </c>
      <c r="C120" s="12">
        <f t="shared" si="4"/>
        <v>141.84</v>
      </c>
      <c r="D120" s="5">
        <v>354.6</v>
      </c>
      <c r="E120" s="5">
        <v>0</v>
      </c>
      <c r="F120" s="5">
        <v>5.4</v>
      </c>
      <c r="G120" s="5">
        <v>0</v>
      </c>
      <c r="H120" s="5">
        <v>0</v>
      </c>
      <c r="I120" s="5">
        <v>0</v>
      </c>
      <c r="J120" s="5">
        <v>0</v>
      </c>
      <c r="K120" s="5">
        <v>684.5</v>
      </c>
      <c r="L120" s="5">
        <v>765.5</v>
      </c>
      <c r="M120" s="5">
        <v>0</v>
      </c>
      <c r="N120" s="5">
        <v>0</v>
      </c>
      <c r="O120" s="5">
        <v>0</v>
      </c>
      <c r="P120" s="6">
        <v>0</v>
      </c>
      <c r="Q120" s="9">
        <v>0</v>
      </c>
      <c r="R120" s="9"/>
      <c r="S120" s="9"/>
      <c r="T120" s="9"/>
      <c r="U120" s="11">
        <v>47.6</v>
      </c>
      <c r="V120" s="9"/>
    </row>
    <row r="121" spans="1:22" x14ac:dyDescent="0.25">
      <c r="A121" s="4">
        <f t="shared" si="3"/>
        <v>120</v>
      </c>
      <c r="B121" s="5">
        <v>0.45</v>
      </c>
      <c r="C121" s="12">
        <f t="shared" si="4"/>
        <v>159.57000000000002</v>
      </c>
      <c r="D121" s="5">
        <v>354.6</v>
      </c>
      <c r="E121" s="5">
        <v>0</v>
      </c>
      <c r="F121" s="5">
        <v>5.4</v>
      </c>
      <c r="G121" s="5">
        <v>0</v>
      </c>
      <c r="H121" s="5">
        <v>0</v>
      </c>
      <c r="I121" s="5">
        <v>0</v>
      </c>
      <c r="J121" s="5">
        <v>0</v>
      </c>
      <c r="K121" s="5">
        <v>684.5</v>
      </c>
      <c r="L121" s="5">
        <v>765.5</v>
      </c>
      <c r="M121" s="5">
        <v>0</v>
      </c>
      <c r="N121" s="5">
        <v>0</v>
      </c>
      <c r="O121" s="5">
        <v>0</v>
      </c>
      <c r="P121" s="6">
        <v>0</v>
      </c>
      <c r="Q121" s="9">
        <v>0</v>
      </c>
      <c r="R121" s="9"/>
      <c r="S121" s="9"/>
      <c r="T121" s="9"/>
      <c r="U121" s="11">
        <v>45.6</v>
      </c>
      <c r="V121" s="9"/>
    </row>
    <row r="122" spans="1:22" x14ac:dyDescent="0.25">
      <c r="A122" s="4">
        <f t="shared" si="3"/>
        <v>121</v>
      </c>
      <c r="B122" s="5">
        <v>0.45</v>
      </c>
      <c r="C122" s="12">
        <f t="shared" si="4"/>
        <v>160.38</v>
      </c>
      <c r="D122" s="5">
        <v>356.4</v>
      </c>
      <c r="E122" s="5">
        <v>0</v>
      </c>
      <c r="F122" s="5">
        <v>3.6</v>
      </c>
      <c r="G122" s="5">
        <v>0</v>
      </c>
      <c r="H122" s="5">
        <v>0</v>
      </c>
      <c r="I122" s="5">
        <v>0</v>
      </c>
      <c r="J122" s="5">
        <v>0</v>
      </c>
      <c r="K122" s="5">
        <v>684.5</v>
      </c>
      <c r="L122" s="5">
        <v>765.5</v>
      </c>
      <c r="M122" s="5">
        <v>0</v>
      </c>
      <c r="N122" s="5">
        <v>0</v>
      </c>
      <c r="O122" s="5">
        <v>0</v>
      </c>
      <c r="P122" s="6">
        <v>0</v>
      </c>
      <c r="Q122" s="9">
        <v>0</v>
      </c>
      <c r="R122" s="9"/>
      <c r="S122" s="9"/>
      <c r="T122" s="9"/>
      <c r="U122" s="11">
        <v>31.7</v>
      </c>
      <c r="V122" s="9"/>
    </row>
    <row r="123" spans="1:22" x14ac:dyDescent="0.25">
      <c r="A123" s="4">
        <f t="shared" si="3"/>
        <v>122</v>
      </c>
      <c r="B123" s="5">
        <v>0.35</v>
      </c>
      <c r="C123" s="12">
        <f t="shared" si="4"/>
        <v>124.11</v>
      </c>
      <c r="D123" s="5">
        <v>354.6</v>
      </c>
      <c r="E123" s="5">
        <v>0</v>
      </c>
      <c r="F123" s="5">
        <v>0</v>
      </c>
      <c r="G123" s="5">
        <v>5.4</v>
      </c>
      <c r="H123" s="5">
        <v>0</v>
      </c>
      <c r="I123" s="5">
        <v>0</v>
      </c>
      <c r="J123" s="5">
        <v>0</v>
      </c>
      <c r="K123" s="5">
        <v>684.5</v>
      </c>
      <c r="L123" s="5">
        <v>765.5</v>
      </c>
      <c r="M123" s="5">
        <v>0</v>
      </c>
      <c r="N123" s="5">
        <v>0</v>
      </c>
      <c r="O123" s="5">
        <v>0</v>
      </c>
      <c r="P123" s="6">
        <v>0</v>
      </c>
      <c r="Q123" s="9">
        <v>0</v>
      </c>
      <c r="R123" s="9"/>
      <c r="S123" s="9"/>
      <c r="T123" s="9"/>
      <c r="U123" s="11">
        <v>48</v>
      </c>
      <c r="V123" s="9"/>
    </row>
    <row r="124" spans="1:22" x14ac:dyDescent="0.25">
      <c r="A124" s="4">
        <f t="shared" si="3"/>
        <v>123</v>
      </c>
      <c r="B124" s="5">
        <v>0.45</v>
      </c>
      <c r="C124" s="12">
        <f t="shared" si="4"/>
        <v>159.57000000000002</v>
      </c>
      <c r="D124" s="5">
        <v>354.6</v>
      </c>
      <c r="E124" s="5">
        <v>0</v>
      </c>
      <c r="F124" s="5">
        <v>0</v>
      </c>
      <c r="G124" s="5">
        <v>5.4</v>
      </c>
      <c r="H124" s="5">
        <v>0</v>
      </c>
      <c r="I124" s="5">
        <v>0</v>
      </c>
      <c r="J124" s="5">
        <v>0</v>
      </c>
      <c r="K124" s="5">
        <v>684.5</v>
      </c>
      <c r="L124" s="5">
        <v>765.5</v>
      </c>
      <c r="M124" s="5">
        <v>0</v>
      </c>
      <c r="N124" s="5">
        <v>0</v>
      </c>
      <c r="O124" s="5">
        <v>0</v>
      </c>
      <c r="P124" s="6">
        <v>0</v>
      </c>
      <c r="Q124" s="9">
        <v>0</v>
      </c>
      <c r="R124" s="9"/>
      <c r="S124" s="9"/>
      <c r="T124" s="9"/>
      <c r="U124" s="11">
        <v>52</v>
      </c>
      <c r="V124" s="9"/>
    </row>
    <row r="125" spans="1:22" x14ac:dyDescent="0.25">
      <c r="A125" s="4">
        <f t="shared" si="3"/>
        <v>124</v>
      </c>
      <c r="B125" s="5">
        <v>0.3</v>
      </c>
      <c r="C125" s="12">
        <f t="shared" si="4"/>
        <v>106.91999999999999</v>
      </c>
      <c r="D125" s="5">
        <v>356.4</v>
      </c>
      <c r="E125" s="5">
        <v>0</v>
      </c>
      <c r="F125" s="5">
        <v>0</v>
      </c>
      <c r="G125" s="5">
        <v>0</v>
      </c>
      <c r="H125" s="5">
        <v>3.6</v>
      </c>
      <c r="I125" s="5">
        <v>0</v>
      </c>
      <c r="J125" s="5">
        <v>0</v>
      </c>
      <c r="K125" s="5">
        <v>684.5</v>
      </c>
      <c r="L125" s="5">
        <v>765.5</v>
      </c>
      <c r="M125" s="5">
        <v>0</v>
      </c>
      <c r="N125" s="5">
        <v>0</v>
      </c>
      <c r="O125" s="5">
        <v>0</v>
      </c>
      <c r="P125" s="6">
        <v>0</v>
      </c>
      <c r="Q125" s="9">
        <v>0</v>
      </c>
      <c r="R125" s="9"/>
      <c r="S125" s="9"/>
      <c r="T125" s="9"/>
      <c r="U125" s="11">
        <v>58.5</v>
      </c>
      <c r="V125" s="9"/>
    </row>
    <row r="126" spans="1:22" x14ac:dyDescent="0.25">
      <c r="A126" s="4">
        <f t="shared" si="3"/>
        <v>125</v>
      </c>
      <c r="B126" s="5">
        <v>0.35</v>
      </c>
      <c r="C126" s="12">
        <f t="shared" si="4"/>
        <v>124.73999999999998</v>
      </c>
      <c r="D126" s="5">
        <v>356.4</v>
      </c>
      <c r="E126" s="5">
        <v>0</v>
      </c>
      <c r="F126" s="5">
        <v>0</v>
      </c>
      <c r="G126" s="5">
        <v>0</v>
      </c>
      <c r="H126" s="5">
        <v>3.6</v>
      </c>
      <c r="I126" s="5">
        <v>0</v>
      </c>
      <c r="J126" s="5">
        <v>0</v>
      </c>
      <c r="K126" s="5">
        <v>684.5</v>
      </c>
      <c r="L126" s="5">
        <v>765.5</v>
      </c>
      <c r="M126" s="5">
        <v>0</v>
      </c>
      <c r="N126" s="5">
        <v>0</v>
      </c>
      <c r="O126" s="5">
        <v>0</v>
      </c>
      <c r="P126" s="6">
        <v>0</v>
      </c>
      <c r="Q126" s="9">
        <v>0</v>
      </c>
      <c r="R126" s="9"/>
      <c r="S126" s="9"/>
      <c r="T126" s="9"/>
      <c r="U126" s="11">
        <v>63.5</v>
      </c>
      <c r="V126" s="9"/>
    </row>
    <row r="127" spans="1:22" x14ac:dyDescent="0.25">
      <c r="A127" s="4">
        <f t="shared" si="3"/>
        <v>126</v>
      </c>
      <c r="B127" s="5">
        <v>0.45</v>
      </c>
      <c r="C127" s="12">
        <f t="shared" si="4"/>
        <v>160.38</v>
      </c>
      <c r="D127" s="5">
        <v>356.4</v>
      </c>
      <c r="E127" s="5">
        <v>0</v>
      </c>
      <c r="F127" s="5">
        <v>0</v>
      </c>
      <c r="G127" s="5">
        <v>0</v>
      </c>
      <c r="H127" s="5">
        <v>3.6</v>
      </c>
      <c r="I127" s="5">
        <v>0</v>
      </c>
      <c r="J127" s="5">
        <v>0</v>
      </c>
      <c r="K127" s="5">
        <v>684.5</v>
      </c>
      <c r="L127" s="5">
        <v>765.5</v>
      </c>
      <c r="M127" s="5">
        <v>0</v>
      </c>
      <c r="N127" s="5">
        <v>0</v>
      </c>
      <c r="O127" s="5">
        <v>0</v>
      </c>
      <c r="P127" s="6">
        <v>0</v>
      </c>
      <c r="Q127" s="9">
        <v>0</v>
      </c>
      <c r="R127" s="9"/>
      <c r="S127" s="9"/>
      <c r="T127" s="9"/>
      <c r="U127" s="11">
        <v>56</v>
      </c>
      <c r="V127" s="9"/>
    </row>
    <row r="128" spans="1:22" x14ac:dyDescent="0.25">
      <c r="A128" s="4">
        <f t="shared" si="3"/>
        <v>127</v>
      </c>
      <c r="B128" s="5">
        <v>0.35</v>
      </c>
      <c r="C128" s="5">
        <f t="shared" ref="C128:C131" si="5">0.35*(D128+E128)</f>
        <v>140</v>
      </c>
      <c r="D128" s="5">
        <v>240</v>
      </c>
      <c r="E128" s="5">
        <v>160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637</v>
      </c>
      <c r="L128" s="5">
        <f t="shared" ref="L128:L131" si="6">695+463</f>
        <v>1158</v>
      </c>
      <c r="M128" s="5">
        <v>0</v>
      </c>
      <c r="N128" s="5">
        <v>0</v>
      </c>
      <c r="O128" s="5">
        <v>0</v>
      </c>
      <c r="P128" s="6">
        <v>0</v>
      </c>
      <c r="Q128" s="9">
        <v>0</v>
      </c>
      <c r="R128" s="9"/>
      <c r="S128" s="9"/>
      <c r="T128" s="9"/>
      <c r="U128" s="11">
        <v>54.78</v>
      </c>
      <c r="V128" s="9"/>
    </row>
    <row r="129" spans="1:22" x14ac:dyDescent="0.25">
      <c r="A129" s="4">
        <f t="shared" si="3"/>
        <v>128</v>
      </c>
      <c r="B129" s="5">
        <v>0.35</v>
      </c>
      <c r="C129" s="5">
        <f t="shared" si="5"/>
        <v>140</v>
      </c>
      <c r="D129" s="5">
        <v>200</v>
      </c>
      <c r="E129" s="5">
        <v>200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637</v>
      </c>
      <c r="L129" s="5">
        <f t="shared" si="6"/>
        <v>1158</v>
      </c>
      <c r="M129" s="5">
        <v>0</v>
      </c>
      <c r="N129" s="5">
        <v>0</v>
      </c>
      <c r="O129" s="5">
        <v>0</v>
      </c>
      <c r="P129" s="6">
        <v>0</v>
      </c>
      <c r="Q129" s="9">
        <v>0</v>
      </c>
      <c r="R129" s="9"/>
      <c r="S129" s="9"/>
      <c r="T129" s="9"/>
      <c r="U129" s="11">
        <v>41.07</v>
      </c>
      <c r="V129" s="9"/>
    </row>
    <row r="130" spans="1:22" x14ac:dyDescent="0.25">
      <c r="A130" s="4">
        <f t="shared" si="3"/>
        <v>129</v>
      </c>
      <c r="B130" s="5">
        <v>0.35</v>
      </c>
      <c r="C130" s="5">
        <f t="shared" si="5"/>
        <v>140</v>
      </c>
      <c r="D130" s="5">
        <v>160</v>
      </c>
      <c r="E130" s="5">
        <v>240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637</v>
      </c>
      <c r="L130" s="5">
        <f t="shared" si="6"/>
        <v>1158</v>
      </c>
      <c r="M130" s="5">
        <v>0</v>
      </c>
      <c r="N130" s="5">
        <v>0</v>
      </c>
      <c r="O130" s="5">
        <v>0</v>
      </c>
      <c r="P130" s="6">
        <v>0</v>
      </c>
      <c r="Q130" s="9">
        <v>0</v>
      </c>
      <c r="R130" s="9"/>
      <c r="S130" s="9"/>
      <c r="T130" s="9"/>
      <c r="U130" s="11">
        <v>50.31</v>
      </c>
      <c r="V130" s="9"/>
    </row>
    <row r="131" spans="1:22" x14ac:dyDescent="0.25">
      <c r="A131" s="4">
        <f t="shared" ref="A131:A132" si="7">A130+1</f>
        <v>130</v>
      </c>
      <c r="B131" s="5">
        <v>0.35</v>
      </c>
      <c r="C131" s="5">
        <f t="shared" si="5"/>
        <v>140</v>
      </c>
      <c r="D131" s="17">
        <v>120</v>
      </c>
      <c r="E131" s="5">
        <v>280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637</v>
      </c>
      <c r="L131" s="5">
        <f t="shared" si="6"/>
        <v>1158</v>
      </c>
      <c r="M131" s="5">
        <v>0</v>
      </c>
      <c r="N131" s="5">
        <v>0</v>
      </c>
      <c r="O131" s="5">
        <v>0</v>
      </c>
      <c r="P131" s="6">
        <v>0</v>
      </c>
      <c r="Q131" s="9">
        <v>0</v>
      </c>
      <c r="R131" s="9"/>
      <c r="S131" s="9"/>
      <c r="T131" s="9"/>
      <c r="U131" s="11">
        <v>95.13</v>
      </c>
      <c r="V131" s="9"/>
    </row>
    <row r="132" spans="1:22" x14ac:dyDescent="0.25">
      <c r="A132" s="4">
        <f t="shared" si="7"/>
        <v>131</v>
      </c>
      <c r="B132" s="5">
        <v>0.3</v>
      </c>
      <c r="C132" s="18">
        <f>B132*D132</f>
        <v>92.7</v>
      </c>
      <c r="D132" s="7">
        <v>309</v>
      </c>
      <c r="E132" s="8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72.599999999999994</v>
      </c>
      <c r="L132" s="5">
        <v>1452.3</v>
      </c>
      <c r="M132" s="5">
        <v>0</v>
      </c>
      <c r="N132" s="5">
        <v>0</v>
      </c>
      <c r="O132" s="5">
        <v>0</v>
      </c>
      <c r="P132" s="6">
        <v>0</v>
      </c>
      <c r="Q132" s="9">
        <v>0</v>
      </c>
      <c r="R132" s="9" t="s">
        <v>19</v>
      </c>
      <c r="S132" s="9" t="s">
        <v>19</v>
      </c>
      <c r="T132" s="9" t="s">
        <v>19</v>
      </c>
      <c r="U132" s="11">
        <v>16.5</v>
      </c>
      <c r="V132" s="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Shahriyar</dc:creator>
  <cp:lastModifiedBy>Ahmed Shahriyar</cp:lastModifiedBy>
  <dcterms:created xsi:type="dcterms:W3CDTF">2020-10-22T00:10:17Z</dcterms:created>
  <dcterms:modified xsi:type="dcterms:W3CDTF">2020-10-22T00:10:44Z</dcterms:modified>
</cp:coreProperties>
</file>