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540" tabRatio="500"/>
  </bookViews>
  <sheets>
    <sheet name="Sheet1" sheetId="1" r:id="rId1"/>
    <sheet name="Sheet2" sheetId="2" r:id="rId2"/>
  </sheets>
  <definedNames>
    <definedName name="corr" localSheetId="1">Sheet2!$A$1:$S$19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7" i="1" l="1"/>
  <c r="H57" i="1"/>
  <c r="F57" i="1"/>
  <c r="B57" i="1"/>
  <c r="C35" i="1"/>
  <c r="D35" i="1"/>
  <c r="E35" i="1"/>
  <c r="F35" i="1"/>
  <c r="G35" i="1"/>
  <c r="H35" i="1"/>
  <c r="I35" i="1"/>
  <c r="J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C38" i="1"/>
  <c r="D38" i="1"/>
  <c r="E38" i="1"/>
  <c r="F38" i="1"/>
  <c r="G38" i="1"/>
  <c r="H38" i="1"/>
  <c r="I38" i="1"/>
  <c r="J38" i="1"/>
  <c r="C39" i="1"/>
  <c r="D39" i="1"/>
  <c r="E39" i="1"/>
  <c r="F39" i="1"/>
  <c r="G39" i="1"/>
  <c r="H39" i="1"/>
  <c r="I39" i="1"/>
  <c r="J39" i="1"/>
  <c r="C40" i="1"/>
  <c r="D40" i="1"/>
  <c r="E40" i="1"/>
  <c r="F40" i="1"/>
  <c r="G40" i="1"/>
  <c r="H40" i="1"/>
  <c r="I40" i="1"/>
  <c r="J40" i="1"/>
  <c r="C41" i="1"/>
  <c r="D41" i="1"/>
  <c r="E41" i="1"/>
  <c r="F41" i="1"/>
  <c r="G41" i="1"/>
  <c r="H41" i="1"/>
  <c r="I41" i="1"/>
  <c r="J41" i="1"/>
  <c r="C42" i="1"/>
  <c r="D42" i="1"/>
  <c r="E42" i="1"/>
  <c r="F42" i="1"/>
  <c r="G42" i="1"/>
  <c r="H42" i="1"/>
  <c r="I42" i="1"/>
  <c r="J42" i="1"/>
  <c r="C43" i="1"/>
  <c r="D43" i="1"/>
  <c r="E43" i="1"/>
  <c r="F43" i="1"/>
  <c r="G43" i="1"/>
  <c r="H43" i="1"/>
  <c r="I43" i="1"/>
  <c r="J43" i="1"/>
  <c r="B36" i="1"/>
  <c r="B37" i="1"/>
  <c r="B38" i="1"/>
  <c r="B39" i="1"/>
  <c r="B40" i="1"/>
  <c r="B41" i="1"/>
  <c r="B42" i="1"/>
  <c r="B43" i="1"/>
  <c r="B35" i="1"/>
  <c r="B24" i="1" a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30" i="1"/>
  <c r="D30" i="1"/>
  <c r="E30" i="1"/>
  <c r="F30" i="1"/>
  <c r="G30" i="1"/>
  <c r="H30" i="1"/>
  <c r="I30" i="1"/>
  <c r="J30" i="1"/>
  <c r="C31" i="1"/>
  <c r="D31" i="1"/>
  <c r="E31" i="1"/>
  <c r="F31" i="1"/>
  <c r="G31" i="1"/>
  <c r="H31" i="1"/>
  <c r="I31" i="1"/>
  <c r="J31" i="1"/>
  <c r="C32" i="1"/>
  <c r="D32" i="1"/>
  <c r="E32" i="1"/>
  <c r="F32" i="1"/>
  <c r="G32" i="1"/>
  <c r="H32" i="1"/>
  <c r="I32" i="1"/>
  <c r="J32" i="1"/>
  <c r="B25" i="1"/>
  <c r="B26" i="1"/>
  <c r="B27" i="1"/>
  <c r="B28" i="1"/>
  <c r="B29" i="1"/>
  <c r="B30" i="1"/>
  <c r="B31" i="1"/>
  <c r="B32" i="1"/>
  <c r="B24" i="1"/>
  <c r="B67" i="1" a="1"/>
  <c r="B67" i="1"/>
  <c r="B68" i="1"/>
  <c r="B69" i="1"/>
  <c r="B70" i="1"/>
  <c r="B71" i="1"/>
  <c r="B72" i="1"/>
  <c r="B73" i="1"/>
  <c r="B74" i="1"/>
  <c r="B75" i="1"/>
  <c r="B46" i="1" a="1"/>
  <c r="B46" i="1"/>
  <c r="C46" i="1"/>
  <c r="D46" i="1"/>
  <c r="E46" i="1"/>
  <c r="F46" i="1"/>
  <c r="G46" i="1"/>
  <c r="H46" i="1"/>
  <c r="I46" i="1"/>
  <c r="J46" i="1"/>
  <c r="B47" i="1"/>
  <c r="C47" i="1"/>
  <c r="D47" i="1"/>
  <c r="E47" i="1"/>
  <c r="F47" i="1"/>
  <c r="G47" i="1"/>
  <c r="H47" i="1"/>
  <c r="I47" i="1"/>
  <c r="J47" i="1"/>
  <c r="B48" i="1"/>
  <c r="C48" i="1"/>
  <c r="D48" i="1"/>
  <c r="E48" i="1"/>
  <c r="F48" i="1"/>
  <c r="G48" i="1"/>
  <c r="H48" i="1"/>
  <c r="I48" i="1"/>
  <c r="J48" i="1"/>
  <c r="B49" i="1"/>
  <c r="C49" i="1"/>
  <c r="D49" i="1"/>
  <c r="E49" i="1"/>
  <c r="F49" i="1"/>
  <c r="G49" i="1"/>
  <c r="H49" i="1"/>
  <c r="I49" i="1"/>
  <c r="J49" i="1"/>
  <c r="B50" i="1"/>
  <c r="C50" i="1"/>
  <c r="D50" i="1"/>
  <c r="E50" i="1"/>
  <c r="F50" i="1"/>
  <c r="G50" i="1"/>
  <c r="H50" i="1"/>
  <c r="I50" i="1"/>
  <c r="J50" i="1"/>
  <c r="B51" i="1"/>
  <c r="C51" i="1"/>
  <c r="D51" i="1"/>
  <c r="E51" i="1"/>
  <c r="F51" i="1"/>
  <c r="G51" i="1"/>
  <c r="H51" i="1"/>
  <c r="I51" i="1"/>
  <c r="J51" i="1"/>
  <c r="B52" i="1"/>
  <c r="C52" i="1"/>
  <c r="D52" i="1"/>
  <c r="E52" i="1"/>
  <c r="F52" i="1"/>
  <c r="G52" i="1"/>
  <c r="H52" i="1"/>
  <c r="I52" i="1"/>
  <c r="J52" i="1"/>
  <c r="B53" i="1"/>
  <c r="C53" i="1"/>
  <c r="D53" i="1"/>
  <c r="E53" i="1"/>
  <c r="F53" i="1"/>
  <c r="G53" i="1"/>
  <c r="H53" i="1"/>
  <c r="I53" i="1"/>
  <c r="J53" i="1"/>
  <c r="B54" i="1"/>
  <c r="C54" i="1"/>
  <c r="D54" i="1"/>
  <c r="E54" i="1"/>
  <c r="F54" i="1"/>
  <c r="G54" i="1"/>
  <c r="H54" i="1"/>
  <c r="I54" i="1"/>
  <c r="J54" i="1"/>
  <c r="I60" i="1"/>
  <c r="M60" i="1"/>
  <c r="I59" i="1"/>
  <c r="L59" i="1"/>
  <c r="P59" i="1" a="1"/>
  <c r="P60" i="1"/>
  <c r="Q59" i="1"/>
  <c r="P59" i="1"/>
  <c r="Q60" i="1"/>
  <c r="C67" i="1" a="1"/>
  <c r="C67" i="1"/>
  <c r="C68" i="1"/>
  <c r="C69" i="1"/>
  <c r="C70" i="1"/>
  <c r="C71" i="1"/>
  <c r="C72" i="1"/>
  <c r="C73" i="1"/>
  <c r="C74" i="1"/>
  <c r="C75" i="1"/>
  <c r="F67" i="1" a="1"/>
  <c r="F67" i="1"/>
  <c r="F68" i="1"/>
  <c r="F69" i="1"/>
  <c r="F70" i="1"/>
  <c r="F71" i="1"/>
  <c r="F72" i="1"/>
  <c r="F73" i="1"/>
  <c r="F74" i="1"/>
  <c r="F75" i="1"/>
  <c r="L67" i="1" a="1"/>
  <c r="L67" i="1"/>
  <c r="L68" i="1"/>
  <c r="L69" i="1"/>
  <c r="L70" i="1"/>
  <c r="L71" i="1"/>
  <c r="L72" i="1"/>
  <c r="L73" i="1"/>
  <c r="L74" i="1"/>
  <c r="L75" i="1"/>
  <c r="L76" i="1"/>
  <c r="G67" i="1" a="1"/>
  <c r="G73" i="1"/>
  <c r="H73" i="1"/>
  <c r="G67" i="1"/>
  <c r="G68" i="1"/>
  <c r="G69" i="1"/>
  <c r="G70" i="1"/>
  <c r="G71" i="1"/>
  <c r="G72" i="1"/>
  <c r="G74" i="1"/>
  <c r="G75" i="1"/>
  <c r="G76" i="1"/>
  <c r="H67" i="1"/>
  <c r="H75" i="1"/>
  <c r="H74" i="1"/>
  <c r="H72" i="1"/>
  <c r="H71" i="1"/>
  <c r="H70" i="1"/>
  <c r="H69" i="1"/>
  <c r="H68" i="1"/>
  <c r="M67" i="1"/>
  <c r="M75" i="1"/>
  <c r="M74" i="1"/>
  <c r="M73" i="1"/>
  <c r="M72" i="1"/>
  <c r="M71" i="1"/>
  <c r="M70" i="1"/>
  <c r="M69" i="1"/>
  <c r="M68" i="1"/>
</calcChain>
</file>

<file path=xl/connections.xml><?xml version="1.0" encoding="utf-8"?>
<connections xmlns="http://schemas.openxmlformats.org/spreadsheetml/2006/main">
  <connection id="1" name="corr.txt" type="6" refreshedVersion="0" background="1" saveData="1">
    <textPr fileType="mac" sourceFile="Macintosh HD:Users:jeongwon:Desktop:corr.txt" tab="0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<sst xmlns="http://schemas.openxmlformats.org/spreadsheetml/2006/main" count="186" uniqueCount="58">
  <si>
    <t>AUTO</t>
  </si>
  <si>
    <t>BANK</t>
  </si>
  <si>
    <t>BRES</t>
  </si>
  <si>
    <t>CHEM</t>
  </si>
  <si>
    <t>CONS</t>
  </si>
  <si>
    <t>CYCL</t>
  </si>
  <si>
    <t>CNYL</t>
  </si>
  <si>
    <t>ENGY</t>
  </si>
  <si>
    <t>FISV</t>
  </si>
  <si>
    <t>FBEV</t>
  </si>
  <si>
    <t>INDS</t>
  </si>
  <si>
    <t>INSU</t>
  </si>
  <si>
    <t>MEDA</t>
  </si>
  <si>
    <t>PHRM</t>
  </si>
  <si>
    <t>RETL</t>
  </si>
  <si>
    <t>TECH</t>
  </si>
  <si>
    <t>TELE</t>
  </si>
  <si>
    <t>UTLY</t>
  </si>
  <si>
    <t>Hist Return</t>
  </si>
  <si>
    <t>Hist Volatility</t>
  </si>
  <si>
    <t>Market cap</t>
  </si>
  <si>
    <t>ρij</t>
  </si>
  <si>
    <t>σiσj</t>
  </si>
  <si>
    <t>Ω</t>
  </si>
  <si>
    <t>P</t>
  </si>
  <si>
    <t>V</t>
  </si>
  <si>
    <t>Σ</t>
  </si>
  <si>
    <t>Σ^-1</t>
  </si>
  <si>
    <t>±</t>
  </si>
  <si>
    <t>with</t>
  </si>
  <si>
    <t>γ</t>
  </si>
  <si>
    <t>τ</t>
  </si>
  <si>
    <t>Equilibrium</t>
  </si>
  <si>
    <t>Ω^-1</t>
  </si>
  <si>
    <t>Diff</t>
  </si>
  <si>
    <t>Return, Π</t>
  </si>
  <si>
    <t>Weight</t>
  </si>
  <si>
    <t></t>
  </si>
  <si>
    <t></t>
  </si>
  <si>
    <t>Return, R</t>
  </si>
  <si>
    <t>Black-Litterman adjusted</t>
  </si>
  <si>
    <t>Black-Litterman adjusted, normalized weight</t>
  </si>
  <si>
    <t>1. Historical return is very different to equilibrium return</t>
  </si>
  <si>
    <t>e</t>
  </si>
  <si>
    <t>XLY</t>
  </si>
  <si>
    <t>XLP</t>
  </si>
  <si>
    <t>XLE</t>
  </si>
  <si>
    <t>XLF</t>
  </si>
  <si>
    <t>XLV</t>
  </si>
  <si>
    <t>XLI</t>
  </si>
  <si>
    <t>XLB</t>
  </si>
  <si>
    <t>XLK</t>
  </si>
  <si>
    <t>XLU</t>
  </si>
  <si>
    <t>3. Absolute view of bullish XLY is shown</t>
  </si>
  <si>
    <t>4. Relative view of XLY+XLV &gt; XLB+XLU is shown</t>
  </si>
  <si>
    <t>2. Black-litterman adjusted return is similar to equilibrium return</t>
  </si>
  <si>
    <t>1. Absolute view of bullish XLY increased its weight</t>
  </si>
  <si>
    <t>2. Relative view of XLY+XLV &gt; XLB+XLU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</si>
</sst>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E+00"/>
    <numFmt numFmtId="165" formatCode="0.0000E+00"/>
    <numFmt numFmtId="166" formatCode="0.000000"/>
    <numFmt numFmtId="167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theme="1" tint="0.499984740745262"/>
      <name val="Times New Roman"/>
    </font>
    <font>
      <sz val="12"/>
      <color theme="1" tint="0.499984740745262"/>
      <name val="Wingdings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9" fontId="0" fillId="0" borderId="0" xfId="0" applyNumberFormat="1"/>
    <xf numFmtId="0" fontId="3" fillId="0" borderId="0" xfId="0" applyFont="1"/>
    <xf numFmtId="0" fontId="3" fillId="2" borderId="0" xfId="0" applyFont="1" applyFill="1"/>
    <xf numFmtId="10" fontId="3" fillId="0" borderId="0" xfId="0" applyNumberFormat="1" applyFont="1"/>
    <xf numFmtId="9" fontId="3" fillId="0" borderId="0" xfId="0" applyNumberFormat="1" applyFont="1"/>
    <xf numFmtId="0" fontId="4" fillId="0" borderId="0" xfId="0" applyFont="1"/>
    <xf numFmtId="10" fontId="4" fillId="0" borderId="0" xfId="0" applyNumberFormat="1" applyFont="1"/>
    <xf numFmtId="10" fontId="4" fillId="3" borderId="0" xfId="0" applyNumberFormat="1" applyFont="1" applyFill="1"/>
    <xf numFmtId="0" fontId="5" fillId="3" borderId="0" xfId="0" applyFont="1" applyFill="1"/>
    <xf numFmtId="10" fontId="6" fillId="0" borderId="1" xfId="0" applyNumberFormat="1" applyFont="1" applyBorder="1"/>
    <xf numFmtId="0" fontId="3" fillId="0" borderId="0" xfId="0" applyFont="1" applyAlignment="1">
      <alignment horizontal="left" indent="1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0" fontId="3" fillId="0" borderId="0" xfId="0" applyNumberFormat="1" applyFont="1"/>
    <xf numFmtId="166" fontId="0" fillId="0" borderId="0" xfId="0" applyNumberForma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Hist Return</c:v>
                </c:pt>
              </c:strCache>
            </c:strRef>
          </c:tx>
          <c:invertIfNegative val="0"/>
          <c:cat>
            <c:strRef>
              <c:f>Sheet1!$A$2:$A$10</c:f>
              <c:strCache>
                <c:ptCount val="9"/>
                <c:pt idx="0">
                  <c:v>XLY</c:v>
                </c:pt>
                <c:pt idx="1">
                  <c:v>XLP</c:v>
                </c:pt>
                <c:pt idx="2">
                  <c:v>XLE</c:v>
                </c:pt>
                <c:pt idx="3">
                  <c:v>XLF</c:v>
                </c:pt>
                <c:pt idx="4">
                  <c:v>XLV</c:v>
                </c:pt>
                <c:pt idx="5">
                  <c:v>XLI</c:v>
                </c:pt>
                <c:pt idx="6">
                  <c:v>XLB</c:v>
                </c:pt>
                <c:pt idx="7">
                  <c:v>XLK</c:v>
                </c:pt>
                <c:pt idx="8">
                  <c:v>XLU</c:v>
                </c:pt>
              </c:strCache>
            </c:strRef>
          </c:cat>
          <c:val>
            <c:numRef>
              <c:f>Sheet1!$B$2:$B$10</c:f>
              <c:numCache>
                <c:formatCode>0.00%</c:formatCode>
                <c:ptCount val="9"/>
                <c:pt idx="0">
                  <c:v>0.0932318827134463</c:v>
                </c:pt>
                <c:pt idx="1">
                  <c:v>0.0664635364565835</c:v>
                </c:pt>
                <c:pt idx="2">
                  <c:v>0.102390465331145</c:v>
                </c:pt>
                <c:pt idx="3">
                  <c:v>0.0444404135316612</c:v>
                </c:pt>
                <c:pt idx="4">
                  <c:v>0.082293775673633</c:v>
                </c:pt>
                <c:pt idx="5">
                  <c:v>0.0831302994723781</c:v>
                </c:pt>
                <c:pt idx="6">
                  <c:v>0.0916284860212693</c:v>
                </c:pt>
                <c:pt idx="7">
                  <c:v>0.0573141010710724</c:v>
                </c:pt>
                <c:pt idx="8">
                  <c:v>0.0735065896246892</c:v>
                </c:pt>
              </c:numCache>
            </c:numRef>
          </c:val>
        </c:ser>
        <c:ser>
          <c:idx val="1"/>
          <c:order val="1"/>
          <c:tx>
            <c:strRef>
              <c:f>Sheet1!$A$65</c:f>
              <c:strCache>
                <c:ptCount val="1"/>
                <c:pt idx="0">
                  <c:v>Equilibrium</c:v>
                </c:pt>
              </c:strCache>
            </c:strRef>
          </c:tx>
          <c:invertIfNegative val="0"/>
          <c:cat>
            <c:strRef>
              <c:f>Sheet1!$A$2:$A$10</c:f>
              <c:strCache>
                <c:ptCount val="9"/>
                <c:pt idx="0">
                  <c:v>XLY</c:v>
                </c:pt>
                <c:pt idx="1">
                  <c:v>XLP</c:v>
                </c:pt>
                <c:pt idx="2">
                  <c:v>XLE</c:v>
                </c:pt>
                <c:pt idx="3">
                  <c:v>XLF</c:v>
                </c:pt>
                <c:pt idx="4">
                  <c:v>XLV</c:v>
                </c:pt>
                <c:pt idx="5">
                  <c:v>XLI</c:v>
                </c:pt>
                <c:pt idx="6">
                  <c:v>XLB</c:v>
                </c:pt>
                <c:pt idx="7">
                  <c:v>XLK</c:v>
                </c:pt>
                <c:pt idx="8">
                  <c:v>XLU</c:v>
                </c:pt>
              </c:strCache>
            </c:strRef>
          </c:cat>
          <c:val>
            <c:numRef>
              <c:f>Sheet1!$B$67:$B$75</c:f>
              <c:numCache>
                <c:formatCode>0.00%</c:formatCode>
                <c:ptCount val="9"/>
                <c:pt idx="0">
                  <c:v>0.0719841361067172</c:v>
                </c:pt>
                <c:pt idx="1">
                  <c:v>0.0342194050779541</c:v>
                </c:pt>
                <c:pt idx="2">
                  <c:v>0.0676711008333489</c:v>
                </c:pt>
                <c:pt idx="3">
                  <c:v>0.0832455041639855</c:v>
                </c:pt>
                <c:pt idx="4">
                  <c:v>0.0497992177688353</c:v>
                </c:pt>
                <c:pt idx="5">
                  <c:v>0.0752951615869218</c:v>
                </c:pt>
                <c:pt idx="6">
                  <c:v>0.0811210265954982</c:v>
                </c:pt>
                <c:pt idx="7">
                  <c:v>0.0815905412897506</c:v>
                </c:pt>
                <c:pt idx="8">
                  <c:v>0.0351888946128118</c:v>
                </c:pt>
              </c:numCache>
            </c:numRef>
          </c:val>
        </c:ser>
        <c:ser>
          <c:idx val="2"/>
          <c:order val="2"/>
          <c:tx>
            <c:strRef>
              <c:f>Sheet1!$E$65</c:f>
              <c:strCache>
                <c:ptCount val="1"/>
                <c:pt idx="0">
                  <c:v>Black-Litterman adjusted</c:v>
                </c:pt>
              </c:strCache>
            </c:strRef>
          </c:tx>
          <c:invertIfNegative val="0"/>
          <c:cat>
            <c:strRef>
              <c:f>Sheet1!$A$2:$A$10</c:f>
              <c:strCache>
                <c:ptCount val="9"/>
                <c:pt idx="0">
                  <c:v>XLY</c:v>
                </c:pt>
                <c:pt idx="1">
                  <c:v>XLP</c:v>
                </c:pt>
                <c:pt idx="2">
                  <c:v>XLE</c:v>
                </c:pt>
                <c:pt idx="3">
                  <c:v>XLF</c:v>
                </c:pt>
                <c:pt idx="4">
                  <c:v>XLV</c:v>
                </c:pt>
                <c:pt idx="5">
                  <c:v>XLI</c:v>
                </c:pt>
                <c:pt idx="6">
                  <c:v>XLB</c:v>
                </c:pt>
                <c:pt idx="7">
                  <c:v>XLK</c:v>
                </c:pt>
                <c:pt idx="8">
                  <c:v>XLU</c:v>
                </c:pt>
              </c:strCache>
            </c:strRef>
          </c:cat>
          <c:val>
            <c:numRef>
              <c:f>Sheet1!$F$67:$F$75</c:f>
              <c:numCache>
                <c:formatCode>0.00%</c:formatCode>
                <c:ptCount val="9"/>
                <c:pt idx="0">
                  <c:v>0.0706748669871786</c:v>
                </c:pt>
                <c:pt idx="1">
                  <c:v>0.0305422481434275</c:v>
                </c:pt>
                <c:pt idx="2">
                  <c:v>0.0494017002846577</c:v>
                </c:pt>
                <c:pt idx="3">
                  <c:v>0.0794042793671589</c:v>
                </c:pt>
                <c:pt idx="4">
                  <c:v>0.0628383200222744</c:v>
                </c:pt>
                <c:pt idx="5">
                  <c:v>0.0673231108143538</c:v>
                </c:pt>
                <c:pt idx="6">
                  <c:v>0.0636029390082036</c:v>
                </c:pt>
                <c:pt idx="7">
                  <c:v>0.0892554555486235</c:v>
                </c:pt>
                <c:pt idx="8">
                  <c:v>0.0157791054859382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5897144"/>
        <c:axId val="2081726024"/>
      </c:barChart>
      <c:catAx>
        <c:axId val="2135897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726024"/>
        <c:crosses val="autoZero"/>
        <c:auto val="1"/>
        <c:lblAlgn val="ctr"/>
        <c:lblOffset val="100"/>
        <c:noMultiLvlLbl val="0"/>
      </c:catAx>
      <c:valAx>
        <c:axId val="20817260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358971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Sheet1!$A$65</c:f>
              <c:strCache>
                <c:ptCount val="1"/>
                <c:pt idx="0">
                  <c:v>Equilibrium</c:v>
                </c:pt>
              </c:strCache>
            </c:strRef>
          </c:tx>
          <c:invertIfNegative val="0"/>
          <c:cat>
            <c:strRef>
              <c:f>Sheet1!$A$67:$A$75</c:f>
              <c:strCache>
                <c:ptCount val="9"/>
                <c:pt idx="0">
                  <c:v>XLY</c:v>
                </c:pt>
                <c:pt idx="1">
                  <c:v>XLP</c:v>
                </c:pt>
                <c:pt idx="2">
                  <c:v>XLE</c:v>
                </c:pt>
                <c:pt idx="3">
                  <c:v>XLF</c:v>
                </c:pt>
                <c:pt idx="4">
                  <c:v>XLV</c:v>
                </c:pt>
                <c:pt idx="5">
                  <c:v>XLI</c:v>
                </c:pt>
                <c:pt idx="6">
                  <c:v>XLB</c:v>
                </c:pt>
                <c:pt idx="7">
                  <c:v>XLK</c:v>
                </c:pt>
                <c:pt idx="8">
                  <c:v>XLU</c:v>
                </c:pt>
              </c:strCache>
            </c:strRef>
          </c:cat>
          <c:val>
            <c:numRef>
              <c:f>Sheet1!$C$67:$C$75</c:f>
              <c:numCache>
                <c:formatCode>0.00%</c:formatCode>
                <c:ptCount val="9"/>
                <c:pt idx="0">
                  <c:v>0.1142</c:v>
                </c:pt>
                <c:pt idx="1">
                  <c:v>0.1036</c:v>
                </c:pt>
                <c:pt idx="2">
                  <c:v>0.142</c:v>
                </c:pt>
                <c:pt idx="3">
                  <c:v>0.176399999999999</c:v>
                </c:pt>
                <c:pt idx="4">
                  <c:v>0.1346</c:v>
                </c:pt>
                <c:pt idx="5">
                  <c:v>0.0745000000000014</c:v>
                </c:pt>
                <c:pt idx="6">
                  <c:v>0.0260999999999999</c:v>
                </c:pt>
                <c:pt idx="7">
                  <c:v>0.1432</c:v>
                </c:pt>
                <c:pt idx="8">
                  <c:v>0.0853999999999996</c:v>
                </c:pt>
              </c:numCache>
            </c:numRef>
          </c:val>
        </c:ser>
        <c:ser>
          <c:idx val="1"/>
          <c:order val="1"/>
          <c:tx>
            <c:strRef>
              <c:f>Sheet1!$E$65</c:f>
              <c:strCache>
                <c:ptCount val="1"/>
                <c:pt idx="0">
                  <c:v>Black-Litterman adjusted</c:v>
                </c:pt>
              </c:strCache>
            </c:strRef>
          </c:tx>
          <c:invertIfNegative val="0"/>
          <c:cat>
            <c:strRef>
              <c:f>Sheet1!$A$67:$A$75</c:f>
              <c:strCache>
                <c:ptCount val="9"/>
                <c:pt idx="0">
                  <c:v>XLY</c:v>
                </c:pt>
                <c:pt idx="1">
                  <c:v>XLP</c:v>
                </c:pt>
                <c:pt idx="2">
                  <c:v>XLE</c:v>
                </c:pt>
                <c:pt idx="3">
                  <c:v>XLF</c:v>
                </c:pt>
                <c:pt idx="4">
                  <c:v>XLV</c:v>
                </c:pt>
                <c:pt idx="5">
                  <c:v>XLI</c:v>
                </c:pt>
                <c:pt idx="6">
                  <c:v>XLB</c:v>
                </c:pt>
                <c:pt idx="7">
                  <c:v>XLK</c:v>
                </c:pt>
                <c:pt idx="8">
                  <c:v>XLU</c:v>
                </c:pt>
              </c:strCache>
            </c:strRef>
          </c:cat>
          <c:val>
            <c:numRef>
              <c:f>Sheet1!$G$67:$G$75</c:f>
              <c:numCache>
                <c:formatCode>0.00%</c:formatCode>
                <c:ptCount val="9"/>
                <c:pt idx="0">
                  <c:v>0.107536125325113</c:v>
                </c:pt>
                <c:pt idx="1">
                  <c:v>0.103599999999996</c:v>
                </c:pt>
                <c:pt idx="2">
                  <c:v>0.142000000000001</c:v>
                </c:pt>
                <c:pt idx="3">
                  <c:v>0.176399999999997</c:v>
                </c:pt>
                <c:pt idx="4">
                  <c:v>0.783026874497624</c:v>
                </c:pt>
                <c:pt idx="5">
                  <c:v>0.0744999999999966</c:v>
                </c:pt>
                <c:pt idx="6">
                  <c:v>-0.254464011379855</c:v>
                </c:pt>
                <c:pt idx="7">
                  <c:v>0.143199999999999</c:v>
                </c:pt>
                <c:pt idx="8">
                  <c:v>-0.275798988442876</c:v>
                </c:pt>
              </c:numCache>
            </c:numRef>
          </c:val>
        </c:ser>
        <c:ser>
          <c:idx val="2"/>
          <c:order val="2"/>
          <c:tx>
            <c:strRef>
              <c:f>Sheet1!$K$65</c:f>
              <c:strCache>
                <c:ptCount val="1"/>
                <c:pt idx="0">
                  <c:v>Black-Litterman adjusted, normalized weight</c:v>
                </c:pt>
              </c:strCache>
            </c:strRef>
          </c:tx>
          <c:invertIfNegative val="0"/>
          <c:cat>
            <c:strRef>
              <c:f>Sheet1!$A$67:$A$75</c:f>
              <c:strCache>
                <c:ptCount val="9"/>
                <c:pt idx="0">
                  <c:v>XLY</c:v>
                </c:pt>
                <c:pt idx="1">
                  <c:v>XLP</c:v>
                </c:pt>
                <c:pt idx="2">
                  <c:v>XLE</c:v>
                </c:pt>
                <c:pt idx="3">
                  <c:v>XLF</c:v>
                </c:pt>
                <c:pt idx="4">
                  <c:v>XLV</c:v>
                </c:pt>
                <c:pt idx="5">
                  <c:v>XLI</c:v>
                </c:pt>
                <c:pt idx="6">
                  <c:v>XLB</c:v>
                </c:pt>
                <c:pt idx="7">
                  <c:v>XLK</c:v>
                </c:pt>
                <c:pt idx="8">
                  <c:v>XLU</c:v>
                </c:pt>
              </c:strCache>
            </c:strRef>
          </c:cat>
          <c:val>
            <c:numRef>
              <c:f>Sheet1!$L$67:$L$75</c:f>
              <c:numCache>
                <c:formatCode>0.00%</c:formatCode>
                <c:ptCount val="9"/>
                <c:pt idx="0">
                  <c:v>0.107536125325113</c:v>
                </c:pt>
                <c:pt idx="1">
                  <c:v>0.103599999999998</c:v>
                </c:pt>
                <c:pt idx="2">
                  <c:v>0.142000000000001</c:v>
                </c:pt>
                <c:pt idx="3">
                  <c:v>0.176399999999997</c:v>
                </c:pt>
                <c:pt idx="4">
                  <c:v>0.783026874497626</c:v>
                </c:pt>
                <c:pt idx="5">
                  <c:v>0.0744999999999964</c:v>
                </c:pt>
                <c:pt idx="6">
                  <c:v>-0.254464011379856</c:v>
                </c:pt>
                <c:pt idx="7">
                  <c:v>0.143199999999999</c:v>
                </c:pt>
                <c:pt idx="8">
                  <c:v>-0.275798988442875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677528"/>
        <c:axId val="2136646392"/>
      </c:barChart>
      <c:catAx>
        <c:axId val="2086677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646392"/>
        <c:crosses val="autoZero"/>
        <c:auto val="1"/>
        <c:lblAlgn val="ctr"/>
        <c:lblOffset val="100"/>
        <c:noMultiLvlLbl val="0"/>
      </c:catAx>
      <c:valAx>
        <c:axId val="21366463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866775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78</xdr:row>
      <xdr:rowOff>0</xdr:rowOff>
    </xdr:from>
    <xdr:to>
      <xdr:col>11</xdr:col>
      <xdr:colOff>393700</xdr:colOff>
      <xdr:row>106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108</xdr:row>
      <xdr:rowOff>0</xdr:rowOff>
    </xdr:from>
    <xdr:to>
      <xdr:col>11</xdr:col>
      <xdr:colOff>381000</xdr:colOff>
      <xdr:row>136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r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topLeftCell="A45" workbookViewId="0">
      <selection activeCell="G56" sqref="G56"/>
    </sheetView>
  </sheetViews>
  <sheetFormatPr baseColWidth="10" defaultRowHeight="15" x14ac:dyDescent="0"/>
  <cols>
    <col min="1" max="16384" width="10.83203125" style="2"/>
  </cols>
  <sheetData>
    <row r="1" spans="1:10">
      <c r="B1" s="3" t="s">
        <v>18</v>
      </c>
      <c r="C1" s="3" t="s">
        <v>19</v>
      </c>
      <c r="D1" s="3" t="s">
        <v>20</v>
      </c>
    </row>
    <row r="2" spans="1:10">
      <c r="A2" s="2" t="s">
        <v>44</v>
      </c>
      <c r="B2" s="4">
        <v>9.3231882713446304E-2</v>
      </c>
      <c r="C2" s="4">
        <v>0.18604920150531401</v>
      </c>
      <c r="D2" s="4">
        <v>0.1142</v>
      </c>
    </row>
    <row r="3" spans="1:10">
      <c r="A3" s="2" t="s">
        <v>45</v>
      </c>
      <c r="B3" s="4">
        <v>6.6463536456583497E-2</v>
      </c>
      <c r="C3" s="4">
        <v>0.121432040980645</v>
      </c>
      <c r="D3" s="4">
        <v>0.1036</v>
      </c>
    </row>
    <row r="4" spans="1:10">
      <c r="A4" s="2" t="s">
        <v>46</v>
      </c>
      <c r="B4" s="4">
        <v>0.102390465331145</v>
      </c>
      <c r="C4" s="4">
        <v>0.218847864729939</v>
      </c>
      <c r="D4" s="4">
        <v>0.14199999999999999</v>
      </c>
    </row>
    <row r="5" spans="1:10">
      <c r="A5" s="2" t="s">
        <v>47</v>
      </c>
      <c r="B5" s="4">
        <v>4.4440413531661199E-2</v>
      </c>
      <c r="C5" s="4">
        <v>0.21870092706470301</v>
      </c>
      <c r="D5" s="4">
        <v>0.1764</v>
      </c>
    </row>
    <row r="6" spans="1:10">
      <c r="A6" s="2" t="s">
        <v>48</v>
      </c>
      <c r="B6" s="4">
        <v>8.2293775673632996E-2</v>
      </c>
      <c r="C6" s="4">
        <v>0.14126332772553801</v>
      </c>
      <c r="D6" s="4">
        <v>0.1346</v>
      </c>
    </row>
    <row r="7" spans="1:10">
      <c r="A7" s="2" t="s">
        <v>49</v>
      </c>
      <c r="B7" s="4">
        <v>8.31302994723781E-2</v>
      </c>
      <c r="C7" s="4">
        <v>0.186681638177251</v>
      </c>
      <c r="D7" s="4">
        <v>7.4499999999999997E-2</v>
      </c>
    </row>
    <row r="8" spans="1:10">
      <c r="A8" s="2" t="s">
        <v>50</v>
      </c>
      <c r="B8" s="4">
        <v>9.1628486021269301E-2</v>
      </c>
      <c r="C8" s="4">
        <v>0.220654343985205</v>
      </c>
      <c r="D8" s="4">
        <v>2.6100000000000002E-2</v>
      </c>
    </row>
    <row r="9" spans="1:10">
      <c r="A9" s="2" t="s">
        <v>51</v>
      </c>
      <c r="B9" s="4">
        <v>5.7314101071072397E-2</v>
      </c>
      <c r="C9" s="4">
        <v>0.243276828273051</v>
      </c>
      <c r="D9" s="4">
        <v>0.14319999999999999</v>
      </c>
    </row>
    <row r="10" spans="1:10">
      <c r="A10" s="2" t="s">
        <v>52</v>
      </c>
      <c r="B10" s="4">
        <v>7.35065896246892E-2</v>
      </c>
      <c r="C10" s="4">
        <v>0.15178681849249101</v>
      </c>
      <c r="D10" s="4">
        <v>8.5400000000000004E-2</v>
      </c>
    </row>
    <row r="11" spans="1:10">
      <c r="B11" s="4"/>
      <c r="C11" s="4"/>
      <c r="D11" s="4"/>
    </row>
    <row r="12" spans="1:10">
      <c r="A12" s="2" t="s">
        <v>21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48</v>
      </c>
      <c r="G12" s="2" t="s">
        <v>49</v>
      </c>
      <c r="H12" s="2" t="s">
        <v>50</v>
      </c>
      <c r="I12" s="2" t="s">
        <v>51</v>
      </c>
      <c r="J12" s="2" t="s">
        <v>52</v>
      </c>
    </row>
    <row r="13" spans="1:10">
      <c r="A13" s="2" t="s">
        <v>44</v>
      </c>
      <c r="B13" s="17">
        <v>1</v>
      </c>
      <c r="C13" s="17">
        <v>0.51600880733735999</v>
      </c>
      <c r="D13" s="17">
        <v>0.45062874985004597</v>
      </c>
      <c r="E13" s="17">
        <v>0.77947278591128499</v>
      </c>
      <c r="F13" s="17">
        <v>0.69274434580295596</v>
      </c>
      <c r="G13" s="17">
        <v>0.81924943297347996</v>
      </c>
      <c r="H13" s="17">
        <v>0.75152658867595301</v>
      </c>
      <c r="I13" s="17">
        <v>0.68886480777705095</v>
      </c>
      <c r="J13" s="17">
        <v>0.328960121322104</v>
      </c>
    </row>
    <row r="14" spans="1:10">
      <c r="A14" s="2" t="s">
        <v>45</v>
      </c>
      <c r="B14" s="17">
        <v>0.51600880733735999</v>
      </c>
      <c r="C14" s="17">
        <v>1</v>
      </c>
      <c r="D14" s="17">
        <v>0.36048547488376798</v>
      </c>
      <c r="E14" s="17">
        <v>0.56873990850888001</v>
      </c>
      <c r="F14" s="17">
        <v>0.52219895374884895</v>
      </c>
      <c r="G14" s="17">
        <v>0.545816113354743</v>
      </c>
      <c r="H14" s="17">
        <v>0.45524681447016602</v>
      </c>
      <c r="I14" s="17">
        <v>0.29342096510477</v>
      </c>
      <c r="J14" s="17">
        <v>0.53084517217851102</v>
      </c>
    </row>
    <row r="15" spans="1:10">
      <c r="A15" s="2" t="s">
        <v>46</v>
      </c>
      <c r="B15" s="17">
        <v>0.45062874985004597</v>
      </c>
      <c r="C15" s="17">
        <v>0.36048547488376798</v>
      </c>
      <c r="D15" s="17">
        <v>1</v>
      </c>
      <c r="E15" s="17">
        <v>0.47246009106285602</v>
      </c>
      <c r="F15" s="17">
        <v>0.40827863539898701</v>
      </c>
      <c r="G15" s="17">
        <v>0.61983817030310595</v>
      </c>
      <c r="H15" s="17">
        <v>0.66285127359118801</v>
      </c>
      <c r="I15" s="17">
        <v>0.39816302702193401</v>
      </c>
      <c r="J15" s="17">
        <v>0.43101051091389803</v>
      </c>
    </row>
    <row r="16" spans="1:10">
      <c r="A16" s="2" t="s">
        <v>47</v>
      </c>
      <c r="B16" s="17">
        <v>0.77947278591128499</v>
      </c>
      <c r="C16" s="17">
        <v>0.56873990850888001</v>
      </c>
      <c r="D16" s="17">
        <v>0.47246009106285602</v>
      </c>
      <c r="E16" s="17">
        <v>1</v>
      </c>
      <c r="F16" s="17">
        <v>0.64201790677514903</v>
      </c>
      <c r="G16" s="17">
        <v>0.78914742805094895</v>
      </c>
      <c r="H16" s="17">
        <v>0.69275714837634295</v>
      </c>
      <c r="I16" s="17">
        <v>0.51120383576094797</v>
      </c>
      <c r="J16" s="17">
        <v>0.379558544468374</v>
      </c>
    </row>
    <row r="17" spans="1:10">
      <c r="A17" s="2" t="s">
        <v>48</v>
      </c>
      <c r="B17" s="17">
        <v>0.69274434580295596</v>
      </c>
      <c r="C17" s="17">
        <v>0.52219895374884895</v>
      </c>
      <c r="D17" s="17">
        <v>0.40827863539898701</v>
      </c>
      <c r="E17" s="17">
        <v>0.64201790677514903</v>
      </c>
      <c r="F17" s="17">
        <v>1</v>
      </c>
      <c r="G17" s="17">
        <v>0.69393059474307595</v>
      </c>
      <c r="H17" s="17">
        <v>0.62197898387511796</v>
      </c>
      <c r="I17" s="17">
        <v>0.61550073971251396</v>
      </c>
      <c r="J17" s="17">
        <v>0.39155246029846402</v>
      </c>
    </row>
    <row r="18" spans="1:10">
      <c r="A18" s="2" t="s">
        <v>49</v>
      </c>
      <c r="B18" s="17">
        <v>0.81924943297347996</v>
      </c>
      <c r="C18" s="17">
        <v>0.545816113354743</v>
      </c>
      <c r="D18" s="17">
        <v>0.61983817030310595</v>
      </c>
      <c r="E18" s="17">
        <v>0.78914742805094895</v>
      </c>
      <c r="F18" s="17">
        <v>0.69393059474307595</v>
      </c>
      <c r="G18" s="17">
        <v>1</v>
      </c>
      <c r="H18" s="17">
        <v>0.85100068489927605</v>
      </c>
      <c r="I18" s="17">
        <v>0.653442756469929</v>
      </c>
      <c r="J18" s="17">
        <v>0.43955642129107098</v>
      </c>
    </row>
    <row r="19" spans="1:10">
      <c r="A19" s="2" t="s">
        <v>50</v>
      </c>
      <c r="B19" s="17">
        <v>0.75152658867595301</v>
      </c>
      <c r="C19" s="17">
        <v>0.45524681447016602</v>
      </c>
      <c r="D19" s="17">
        <v>0.66285127359118801</v>
      </c>
      <c r="E19" s="17">
        <v>0.69275714837634295</v>
      </c>
      <c r="F19" s="17">
        <v>0.62197898387511796</v>
      </c>
      <c r="G19" s="17">
        <v>0.85100068489927605</v>
      </c>
      <c r="H19" s="17">
        <v>1</v>
      </c>
      <c r="I19" s="17">
        <v>0.55216307213768701</v>
      </c>
      <c r="J19" s="17">
        <v>0.37568538212413</v>
      </c>
    </row>
    <row r="20" spans="1:10">
      <c r="A20" s="2" t="s">
        <v>51</v>
      </c>
      <c r="B20" s="17">
        <v>0.68886480777705095</v>
      </c>
      <c r="C20" s="17">
        <v>0.29342096510477</v>
      </c>
      <c r="D20" s="17">
        <v>0.39816302702193401</v>
      </c>
      <c r="E20" s="17">
        <v>0.51120383576094797</v>
      </c>
      <c r="F20" s="17">
        <v>0.61550073971251396</v>
      </c>
      <c r="G20" s="17">
        <v>0.653442756469929</v>
      </c>
      <c r="H20" s="17">
        <v>0.55216307213768701</v>
      </c>
      <c r="I20" s="17">
        <v>1</v>
      </c>
      <c r="J20" s="17">
        <v>0.19771373929764199</v>
      </c>
    </row>
    <row r="21" spans="1:10">
      <c r="A21" s="2" t="s">
        <v>52</v>
      </c>
      <c r="B21" s="17">
        <v>0.328960121322104</v>
      </c>
      <c r="C21" s="17">
        <v>0.53084517217851102</v>
      </c>
      <c r="D21" s="17">
        <v>0.43101051091389803</v>
      </c>
      <c r="E21" s="17">
        <v>0.379558544468374</v>
      </c>
      <c r="F21" s="17">
        <v>0.39155246029846402</v>
      </c>
      <c r="G21" s="17">
        <v>0.43955642129107098</v>
      </c>
      <c r="H21" s="17">
        <v>0.37568538212413</v>
      </c>
      <c r="I21" s="17">
        <v>0.19771373929764199</v>
      </c>
      <c r="J21" s="17">
        <v>1</v>
      </c>
    </row>
    <row r="22" spans="1:10">
      <c r="B22" s="4"/>
      <c r="C22" s="4"/>
      <c r="D22" s="4"/>
    </row>
    <row r="23" spans="1:10">
      <c r="A23" s="2" t="s">
        <v>22</v>
      </c>
      <c r="B23" s="2" t="s">
        <v>44</v>
      </c>
      <c r="C23" s="2" t="s">
        <v>45</v>
      </c>
      <c r="D23" s="2" t="s">
        <v>46</v>
      </c>
      <c r="E23" s="2" t="s">
        <v>47</v>
      </c>
      <c r="F23" s="2" t="s">
        <v>48</v>
      </c>
      <c r="G23" s="2" t="s">
        <v>49</v>
      </c>
      <c r="H23" s="2" t="s">
        <v>50</v>
      </c>
      <c r="I23" s="2" t="s">
        <v>51</v>
      </c>
      <c r="J23" s="2" t="s">
        <v>52</v>
      </c>
    </row>
    <row r="24" spans="1:10">
      <c r="A24" s="2" t="s">
        <v>44</v>
      </c>
      <c r="B24" s="17">
        <f t="array" ref="B24:J32">MMULT(C2:C10,TRANSPOSE(C2:C10))</f>
        <v>3.4614305380764938E-2</v>
      </c>
      <c r="C24" s="17">
        <v>2.2592334261609569E-2</v>
      </c>
      <c r="D24" s="17">
        <v>4.0716470484148122E-2</v>
      </c>
      <c r="E24" s="17">
        <v>4.0689132848859916E-2</v>
      </c>
      <c r="F24" s="17">
        <v>2.6281929325319833E-2</v>
      </c>
      <c r="G24" s="17">
        <v>3.4731969718581494E-2</v>
      </c>
      <c r="H24" s="17">
        <v>4.1052564507126278E-2</v>
      </c>
      <c r="I24" s="17">
        <v>4.5261459644946538E-2</v>
      </c>
      <c r="J24" s="17">
        <v>2.8239816379559982E-2</v>
      </c>
    </row>
    <row r="25" spans="1:10">
      <c r="A25" s="2" t="s">
        <v>45</v>
      </c>
      <c r="B25" s="17">
        <v>2.2592334261609569E-2</v>
      </c>
      <c r="C25" s="17">
        <v>1.4745740576725046E-2</v>
      </c>
      <c r="D25" s="17">
        <v>2.6575142878412606E-2</v>
      </c>
      <c r="E25" s="17">
        <v>2.655729993782607E-2</v>
      </c>
      <c r="F25" s="17">
        <v>1.7153894201429817E-2</v>
      </c>
      <c r="G25" s="17">
        <v>2.2669132337473887E-2</v>
      </c>
      <c r="H25" s="17">
        <v>2.6794507341368751E-2</v>
      </c>
      <c r="I25" s="17">
        <v>2.9541601780494465E-2</v>
      </c>
      <c r="J25" s="17">
        <v>1.8431783163501893E-2</v>
      </c>
    </row>
    <row r="26" spans="1:10">
      <c r="A26" s="2" t="s">
        <v>46</v>
      </c>
      <c r="B26" s="17">
        <v>4.0716470484148122E-2</v>
      </c>
      <c r="C26" s="17">
        <v>2.6575142878412606E-2</v>
      </c>
      <c r="D26" s="17">
        <v>4.7894387896853678E-2</v>
      </c>
      <c r="E26" s="17">
        <v>4.786223090256838E-2</v>
      </c>
      <c r="F26" s="17">
        <v>3.0915177637379585E-2</v>
      </c>
      <c r="G26" s="17">
        <v>4.0854877899378444E-2</v>
      </c>
      <c r="H26" s="17">
        <v>4.8289732024547574E-2</v>
      </c>
      <c r="I26" s="17">
        <v>5.3240614405829265E-2</v>
      </c>
      <c r="J26" s="17">
        <v>3.3218221121232475E-2</v>
      </c>
    </row>
    <row r="27" spans="1:10">
      <c r="A27" s="2" t="s">
        <v>47</v>
      </c>
      <c r="B27" s="17">
        <v>4.0689132848859916E-2</v>
      </c>
      <c r="C27" s="17">
        <v>2.655729993782607E-2</v>
      </c>
      <c r="D27" s="17">
        <v>4.786223090256838E-2</v>
      </c>
      <c r="E27" s="17">
        <v>4.7830095498960543E-2</v>
      </c>
      <c r="F27" s="17">
        <v>3.0894420733820128E-2</v>
      </c>
      <c r="G27" s="17">
        <v>4.0827447335322252E-2</v>
      </c>
      <c r="H27" s="17">
        <v>4.8257309590418206E-2</v>
      </c>
      <c r="I27" s="17">
        <v>5.3204867876676804E-2</v>
      </c>
      <c r="J27" s="17">
        <v>3.3195917920509591E-2</v>
      </c>
    </row>
    <row r="28" spans="1:10">
      <c r="A28" s="2" t="s">
        <v>48</v>
      </c>
      <c r="B28" s="17">
        <v>2.6281929325319833E-2</v>
      </c>
      <c r="C28" s="17">
        <v>1.7153894201429817E-2</v>
      </c>
      <c r="D28" s="17">
        <v>3.0915177637379585E-2</v>
      </c>
      <c r="E28" s="17">
        <v>3.0894420733820128E-2</v>
      </c>
      <c r="F28" s="17">
        <v>1.9955327760092758E-2</v>
      </c>
      <c r="G28" s="17">
        <v>2.6371269434173318E-2</v>
      </c>
      <c r="H28" s="17">
        <v>3.1170366908445612E-2</v>
      </c>
      <c r="I28" s="17">
        <v>3.4366094320365435E-2</v>
      </c>
      <c r="J28" s="17">
        <v>2.1441911085121512E-2</v>
      </c>
    </row>
    <row r="29" spans="1:10">
      <c r="A29" s="2" t="s">
        <v>49</v>
      </c>
      <c r="B29" s="17">
        <v>3.4731969718581494E-2</v>
      </c>
      <c r="C29" s="17">
        <v>2.2669132337473887E-2</v>
      </c>
      <c r="D29" s="17">
        <v>4.0854877899378444E-2</v>
      </c>
      <c r="E29" s="17">
        <v>4.0827447335322252E-2</v>
      </c>
      <c r="F29" s="17">
        <v>2.6371269434173318E-2</v>
      </c>
      <c r="G29" s="17">
        <v>3.4850034032542061E-2</v>
      </c>
      <c r="H29" s="17">
        <v>4.1192114406084723E-2</v>
      </c>
      <c r="I29" s="17">
        <v>4.5415316832578934E-2</v>
      </c>
      <c r="J29" s="17">
        <v>2.8335811929891278E-2</v>
      </c>
    </row>
    <row r="30" spans="1:10">
      <c r="A30" s="2" t="s">
        <v>50</v>
      </c>
      <c r="B30" s="17">
        <v>4.1052564507126278E-2</v>
      </c>
      <c r="C30" s="17">
        <v>2.6794507341368751E-2</v>
      </c>
      <c r="D30" s="17">
        <v>4.8289732024547574E-2</v>
      </c>
      <c r="E30" s="17">
        <v>4.8257309590418206E-2</v>
      </c>
      <c r="F30" s="17">
        <v>3.1170366908445612E-2</v>
      </c>
      <c r="G30" s="17">
        <v>4.1192114406084723E-2</v>
      </c>
      <c r="H30" s="17">
        <v>4.8688339519541178E-2</v>
      </c>
      <c r="I30" s="17">
        <v>5.3680088949391441E-2</v>
      </c>
      <c r="J30" s="17">
        <v>3.3492420860061989E-2</v>
      </c>
    </row>
    <row r="31" spans="1:10">
      <c r="A31" s="2" t="s">
        <v>51</v>
      </c>
      <c r="B31" s="17">
        <v>4.5261459644946538E-2</v>
      </c>
      <c r="C31" s="17">
        <v>2.9541601780494465E-2</v>
      </c>
      <c r="D31" s="17">
        <v>5.3240614405829265E-2</v>
      </c>
      <c r="E31" s="17">
        <v>5.3204867876676804E-2</v>
      </c>
      <c r="F31" s="17">
        <v>3.4366094320365435E-2</v>
      </c>
      <c r="G31" s="17">
        <v>4.5415316832578934E-2</v>
      </c>
      <c r="H31" s="17">
        <v>5.3680088949391441E-2</v>
      </c>
      <c r="I31" s="17">
        <v>5.9183615174595548E-2</v>
      </c>
      <c r="J31" s="17">
        <v>3.69262157765105E-2</v>
      </c>
    </row>
    <row r="32" spans="1:10">
      <c r="A32" s="2" t="s">
        <v>52</v>
      </c>
      <c r="B32" s="17">
        <v>2.8239816379559982E-2</v>
      </c>
      <c r="C32" s="17">
        <v>1.8431783163501893E-2</v>
      </c>
      <c r="D32" s="17">
        <v>3.3218221121232475E-2</v>
      </c>
      <c r="E32" s="17">
        <v>3.3195917920509591E-2</v>
      </c>
      <c r="F32" s="17">
        <v>2.1441911085121512E-2</v>
      </c>
      <c r="G32" s="17">
        <v>2.8335811929891278E-2</v>
      </c>
      <c r="H32" s="17">
        <v>3.3492420860061989E-2</v>
      </c>
      <c r="I32" s="17">
        <v>3.69262157765105E-2</v>
      </c>
      <c r="J32" s="17">
        <v>2.3039238268072412E-2</v>
      </c>
    </row>
    <row r="33" spans="1:19">
      <c r="B33" s="4"/>
      <c r="C33" s="4"/>
      <c r="D33" s="4"/>
    </row>
    <row r="34" spans="1:19">
      <c r="A34" s="3" t="s">
        <v>23</v>
      </c>
      <c r="B34" s="2" t="s">
        <v>44</v>
      </c>
      <c r="C34" s="2" t="s">
        <v>45</v>
      </c>
      <c r="D34" s="2" t="s">
        <v>46</v>
      </c>
      <c r="E34" s="2" t="s">
        <v>47</v>
      </c>
      <c r="F34" s="2" t="s">
        <v>48</v>
      </c>
      <c r="G34" s="2" t="s">
        <v>49</v>
      </c>
      <c r="H34" s="2" t="s">
        <v>50</v>
      </c>
      <c r="I34" s="2" t="s">
        <v>51</v>
      </c>
      <c r="J34" s="2" t="s">
        <v>52</v>
      </c>
    </row>
    <row r="35" spans="1:19">
      <c r="A35" s="2" t="s">
        <v>44</v>
      </c>
      <c r="B35" s="14">
        <f>B24*B13</f>
        <v>3.4614305380764938E-2</v>
      </c>
      <c r="C35" s="14">
        <f t="shared" ref="C35:J35" si="0">C24*C13</f>
        <v>1.1657843457300129E-2</v>
      </c>
      <c r="D35" s="14">
        <f t="shared" si="0"/>
        <v>1.8348012192577964E-2</v>
      </c>
      <c r="E35" s="14">
        <f t="shared" si="0"/>
        <v>3.1716071738015217E-2</v>
      </c>
      <c r="F35" s="14">
        <f t="shared" si="0"/>
        <v>1.8206657936908212E-2</v>
      </c>
      <c r="G35" s="14">
        <f t="shared" si="0"/>
        <v>2.8454146497999967E-2</v>
      </c>
      <c r="H35" s="14">
        <f t="shared" si="0"/>
        <v>3.0852093760440118E-2</v>
      </c>
      <c r="I35" s="14">
        <f t="shared" si="0"/>
        <v>3.1179026698024845E-2</v>
      </c>
      <c r="J35" s="14">
        <f t="shared" si="0"/>
        <v>9.2897734223339919E-3</v>
      </c>
      <c r="K35" s="14"/>
      <c r="L35" s="14"/>
      <c r="M35" s="14"/>
      <c r="N35" s="14"/>
      <c r="O35" s="14"/>
      <c r="P35" s="14"/>
      <c r="Q35" s="14"/>
      <c r="R35" s="14"/>
      <c r="S35" s="14"/>
    </row>
    <row r="36" spans="1:19">
      <c r="A36" s="2" t="s">
        <v>45</v>
      </c>
      <c r="B36" s="14">
        <f t="shared" ref="B36:J43" si="1">B25*B14</f>
        <v>1.1657843457300129E-2</v>
      </c>
      <c r="C36" s="14">
        <f t="shared" si="1"/>
        <v>1.4745740576725046E-2</v>
      </c>
      <c r="D36" s="14">
        <f t="shared" si="1"/>
        <v>9.5799530006285532E-3</v>
      </c>
      <c r="E36" s="14">
        <f t="shared" si="1"/>
        <v>1.5104196336882083E-2</v>
      </c>
      <c r="F36" s="14">
        <f t="shared" si="1"/>
        <v>8.9577456047050964E-3</v>
      </c>
      <c r="G36" s="14">
        <f t="shared" si="1"/>
        <v>1.2373177705564318E-2</v>
      </c>
      <c r="H36" s="14">
        <f t="shared" si="1"/>
        <v>1.2198114112455602E-2</v>
      </c>
      <c r="I36" s="14">
        <f t="shared" si="1"/>
        <v>8.6681253051734772E-3</v>
      </c>
      <c r="J36" s="14">
        <f t="shared" si="1"/>
        <v>9.7844231069861426E-3</v>
      </c>
      <c r="K36" s="14"/>
      <c r="L36" s="14"/>
      <c r="M36" s="14"/>
      <c r="N36" s="14"/>
      <c r="O36" s="14"/>
      <c r="P36" s="14"/>
      <c r="Q36" s="14"/>
      <c r="R36" s="14"/>
      <c r="S36" s="14"/>
    </row>
    <row r="37" spans="1:19">
      <c r="A37" s="2" t="s">
        <v>46</v>
      </c>
      <c r="B37" s="14">
        <f t="shared" si="1"/>
        <v>1.8348012192577964E-2</v>
      </c>
      <c r="C37" s="14">
        <f t="shared" si="1"/>
        <v>9.5799530006285532E-3</v>
      </c>
      <c r="D37" s="14">
        <f t="shared" si="1"/>
        <v>4.7894387896853678E-2</v>
      </c>
      <c r="E37" s="14">
        <f t="shared" si="1"/>
        <v>2.2612993970698898E-2</v>
      </c>
      <c r="F37" s="14">
        <f t="shared" si="1"/>
        <v>1.2622006538906617E-2</v>
      </c>
      <c r="G37" s="14">
        <f t="shared" si="1"/>
        <v>2.5323412765107536E-2</v>
      </c>
      <c r="H37" s="14">
        <f t="shared" si="1"/>
        <v>3.2008910373848537E-2</v>
      </c>
      <c r="I37" s="14">
        <f t="shared" si="1"/>
        <v>2.1198444192332567E-2</v>
      </c>
      <c r="J37" s="14">
        <f t="shared" si="1"/>
        <v>1.4317402457113248E-2</v>
      </c>
      <c r="K37" s="14"/>
      <c r="L37" s="14"/>
      <c r="M37" s="14"/>
      <c r="N37" s="14"/>
      <c r="O37" s="14"/>
      <c r="P37" s="14"/>
      <c r="Q37" s="14"/>
      <c r="R37" s="14"/>
      <c r="S37" s="14"/>
    </row>
    <row r="38" spans="1:19">
      <c r="A38" s="2" t="s">
        <v>47</v>
      </c>
      <c r="B38" s="14">
        <f t="shared" si="1"/>
        <v>3.1716071738015217E-2</v>
      </c>
      <c r="C38" s="14">
        <f t="shared" si="1"/>
        <v>1.5104196336882083E-2</v>
      </c>
      <c r="D38" s="14">
        <f t="shared" si="1"/>
        <v>2.2612993970698898E-2</v>
      </c>
      <c r="E38" s="14">
        <f t="shared" si="1"/>
        <v>4.7830095498960543E-2</v>
      </c>
      <c r="F38" s="14">
        <f t="shared" si="1"/>
        <v>1.9834771330557964E-2</v>
      </c>
      <c r="G38" s="14">
        <f t="shared" si="1"/>
        <v>3.2218875058555127E-2</v>
      </c>
      <c r="H38" s="14">
        <f t="shared" si="1"/>
        <v>3.343059618017246E-2</v>
      </c>
      <c r="I38" s="14">
        <f t="shared" si="1"/>
        <v>2.7198532539711624E-2</v>
      </c>
      <c r="J38" s="14">
        <f t="shared" si="1"/>
        <v>1.2599794288200234E-2</v>
      </c>
      <c r="K38" s="14"/>
      <c r="L38" s="14"/>
      <c r="M38" s="14"/>
      <c r="N38" s="14"/>
      <c r="O38" s="14"/>
      <c r="P38" s="14"/>
      <c r="Q38" s="14"/>
      <c r="R38" s="14"/>
      <c r="S38" s="14"/>
    </row>
    <row r="39" spans="1:19">
      <c r="A39" s="2" t="s">
        <v>48</v>
      </c>
      <c r="B39" s="14">
        <f t="shared" si="1"/>
        <v>1.8206657936908212E-2</v>
      </c>
      <c r="C39" s="14">
        <f t="shared" si="1"/>
        <v>8.9577456047050964E-3</v>
      </c>
      <c r="D39" s="14">
        <f t="shared" si="1"/>
        <v>1.2622006538906617E-2</v>
      </c>
      <c r="E39" s="14">
        <f t="shared" si="1"/>
        <v>1.9834771330557964E-2</v>
      </c>
      <c r="F39" s="14">
        <f t="shared" si="1"/>
        <v>1.9955327760092758E-2</v>
      </c>
      <c r="G39" s="14">
        <f t="shared" si="1"/>
        <v>1.829983068258579E-2</v>
      </c>
      <c r="H39" s="14">
        <f t="shared" si="1"/>
        <v>1.9387313136729603E-2</v>
      </c>
      <c r="I39" s="14">
        <f t="shared" si="1"/>
        <v>2.1152356475214951E-2</v>
      </c>
      <c r="J39" s="14">
        <f t="shared" si="1"/>
        <v>8.3956330388802354E-3</v>
      </c>
      <c r="K39" s="14"/>
      <c r="L39" s="14"/>
      <c r="M39" s="14"/>
      <c r="N39" s="14"/>
      <c r="O39" s="14"/>
      <c r="P39" s="14"/>
      <c r="Q39" s="14"/>
      <c r="R39" s="14"/>
      <c r="S39" s="14"/>
    </row>
    <row r="40" spans="1:19">
      <c r="A40" s="2" t="s">
        <v>49</v>
      </c>
      <c r="B40" s="14">
        <f t="shared" si="1"/>
        <v>2.8454146497999967E-2</v>
      </c>
      <c r="C40" s="14">
        <f t="shared" si="1"/>
        <v>1.2373177705564318E-2</v>
      </c>
      <c r="D40" s="14">
        <f t="shared" si="1"/>
        <v>2.5323412765107536E-2</v>
      </c>
      <c r="E40" s="14">
        <f t="shared" si="1"/>
        <v>3.2218875058555127E-2</v>
      </c>
      <c r="F40" s="14">
        <f t="shared" si="1"/>
        <v>1.829983068258579E-2</v>
      </c>
      <c r="G40" s="14">
        <f t="shared" si="1"/>
        <v>3.4850034032542061E-2</v>
      </c>
      <c r="H40" s="14">
        <f t="shared" si="1"/>
        <v>3.5054517572027433E-2</v>
      </c>
      <c r="I40" s="14">
        <f t="shared" si="1"/>
        <v>2.9676309817035545E-2</v>
      </c>
      <c r="J40" s="14">
        <f t="shared" si="1"/>
        <v>1.2455188086279845E-2</v>
      </c>
      <c r="K40" s="14"/>
      <c r="L40" s="14"/>
      <c r="M40" s="14"/>
      <c r="N40" s="14"/>
      <c r="O40" s="14"/>
      <c r="P40" s="14"/>
      <c r="Q40" s="14"/>
      <c r="R40" s="14"/>
      <c r="S40" s="14"/>
    </row>
    <row r="41" spans="1:19">
      <c r="A41" s="2" t="s">
        <v>50</v>
      </c>
      <c r="B41" s="14">
        <f t="shared" si="1"/>
        <v>3.0852093760440118E-2</v>
      </c>
      <c r="C41" s="14">
        <f t="shared" si="1"/>
        <v>1.2198114112455602E-2</v>
      </c>
      <c r="D41" s="14">
        <f t="shared" si="1"/>
        <v>3.2008910373848537E-2</v>
      </c>
      <c r="E41" s="14">
        <f t="shared" si="1"/>
        <v>3.343059618017246E-2</v>
      </c>
      <c r="F41" s="14">
        <f t="shared" si="1"/>
        <v>1.9387313136729603E-2</v>
      </c>
      <c r="G41" s="14">
        <f t="shared" si="1"/>
        <v>3.5054517572027433E-2</v>
      </c>
      <c r="H41" s="14">
        <f t="shared" si="1"/>
        <v>4.8688339519541178E-2</v>
      </c>
      <c r="I41" s="14">
        <f t="shared" si="1"/>
        <v>2.964016282692028E-2</v>
      </c>
      <c r="J41" s="14">
        <f t="shared" si="1"/>
        <v>1.2582612929074571E-2</v>
      </c>
      <c r="K41" s="14"/>
      <c r="L41" s="14"/>
      <c r="M41" s="14"/>
      <c r="N41" s="14"/>
      <c r="O41" s="14"/>
      <c r="P41" s="14"/>
      <c r="Q41" s="14"/>
      <c r="R41" s="14"/>
      <c r="S41" s="14"/>
    </row>
    <row r="42" spans="1:19">
      <c r="A42" s="2" t="s">
        <v>51</v>
      </c>
      <c r="B42" s="14">
        <f t="shared" si="1"/>
        <v>3.1179026698024845E-2</v>
      </c>
      <c r="C42" s="14">
        <f t="shared" si="1"/>
        <v>8.6681253051734772E-3</v>
      </c>
      <c r="D42" s="14">
        <f t="shared" si="1"/>
        <v>2.1198444192332567E-2</v>
      </c>
      <c r="E42" s="14">
        <f t="shared" si="1"/>
        <v>2.7198532539711624E-2</v>
      </c>
      <c r="F42" s="14">
        <f t="shared" si="1"/>
        <v>2.1152356475214951E-2</v>
      </c>
      <c r="G42" s="14">
        <f t="shared" si="1"/>
        <v>2.9676309817035545E-2</v>
      </c>
      <c r="H42" s="14">
        <f t="shared" si="1"/>
        <v>2.964016282692028E-2</v>
      </c>
      <c r="I42" s="14">
        <f t="shared" si="1"/>
        <v>5.9183615174595548E-2</v>
      </c>
      <c r="J42" s="14">
        <f t="shared" si="1"/>
        <v>7.3008201992854722E-3</v>
      </c>
      <c r="K42" s="14"/>
      <c r="L42" s="14"/>
      <c r="M42" s="14"/>
      <c r="N42" s="14"/>
      <c r="O42" s="14"/>
      <c r="P42" s="14"/>
      <c r="Q42" s="14"/>
      <c r="R42" s="14"/>
      <c r="S42" s="14"/>
    </row>
    <row r="43" spans="1:19">
      <c r="A43" s="2" t="s">
        <v>52</v>
      </c>
      <c r="B43" s="14">
        <f t="shared" si="1"/>
        <v>9.2897734223339919E-3</v>
      </c>
      <c r="C43" s="14">
        <f t="shared" si="1"/>
        <v>9.7844231069861426E-3</v>
      </c>
      <c r="D43" s="14">
        <f t="shared" si="1"/>
        <v>1.4317402457113248E-2</v>
      </c>
      <c r="E43" s="14">
        <f t="shared" si="1"/>
        <v>1.2599794288200234E-2</v>
      </c>
      <c r="F43" s="14">
        <f t="shared" si="1"/>
        <v>8.3956330388802354E-3</v>
      </c>
      <c r="G43" s="14">
        <f t="shared" si="1"/>
        <v>1.2455188086279845E-2</v>
      </c>
      <c r="H43" s="14">
        <f t="shared" si="1"/>
        <v>1.2582612929074571E-2</v>
      </c>
      <c r="I43" s="14">
        <f t="shared" si="1"/>
        <v>7.3008201992854722E-3</v>
      </c>
      <c r="J43" s="14">
        <f t="shared" si="1"/>
        <v>2.3039238268072412E-2</v>
      </c>
      <c r="K43" s="14"/>
      <c r="L43" s="14"/>
      <c r="M43" s="14"/>
      <c r="N43" s="14"/>
      <c r="O43" s="14"/>
      <c r="P43" s="14"/>
      <c r="Q43" s="14"/>
      <c r="R43" s="14"/>
      <c r="S43" s="14"/>
    </row>
    <row r="44" spans="1:19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spans="1:19">
      <c r="A45" s="3" t="s">
        <v>33</v>
      </c>
      <c r="B45" s="2" t="s">
        <v>44</v>
      </c>
      <c r="C45" s="2" t="s">
        <v>45</v>
      </c>
      <c r="D45" s="2" t="s">
        <v>46</v>
      </c>
      <c r="E45" s="2" t="s">
        <v>47</v>
      </c>
      <c r="F45" s="2" t="s">
        <v>48</v>
      </c>
      <c r="G45" s="2" t="s">
        <v>49</v>
      </c>
      <c r="H45" s="2" t="s">
        <v>50</v>
      </c>
      <c r="I45" s="2" t="s">
        <v>51</v>
      </c>
      <c r="J45" s="2" t="s">
        <v>52</v>
      </c>
    </row>
    <row r="46" spans="1:19">
      <c r="A46" s="2" t="s">
        <v>44</v>
      </c>
      <c r="B46" s="15">
        <f t="array" ref="B46:J54">MINVERSE(B35:J43)</f>
        <v>133.67335143105132</v>
      </c>
      <c r="C46" s="15">
        <v>-13.744065886235928</v>
      </c>
      <c r="D46" s="15">
        <v>14.225732078369481</v>
      </c>
      <c r="E46" s="15">
        <v>-33.703096470287385</v>
      </c>
      <c r="F46" s="15">
        <v>-13.031704788997244</v>
      </c>
      <c r="G46" s="15">
        <v>-30.00502294890908</v>
      </c>
      <c r="H46" s="15">
        <v>-26.293369730619272</v>
      </c>
      <c r="I46" s="15">
        <v>-25.763890432517897</v>
      </c>
      <c r="J46" s="15">
        <v>5.0228917869905025</v>
      </c>
      <c r="K46" s="15"/>
      <c r="L46" s="15"/>
      <c r="M46" s="15"/>
      <c r="N46" s="15"/>
      <c r="O46" s="15"/>
      <c r="P46" s="15"/>
      <c r="Q46" s="15"/>
      <c r="R46" s="15"/>
      <c r="S46" s="15"/>
    </row>
    <row r="47" spans="1:19">
      <c r="A47" s="2" t="s">
        <v>45</v>
      </c>
      <c r="B47" s="15">
        <v>-13.744065886235939</v>
      </c>
      <c r="C47" s="15">
        <v>128.88226094756232</v>
      </c>
      <c r="D47" s="15">
        <v>-0.43450750553573564</v>
      </c>
      <c r="E47" s="15">
        <v>-16.874567702910142</v>
      </c>
      <c r="F47" s="15">
        <v>-22.007173602776881</v>
      </c>
      <c r="G47" s="15">
        <v>-12.216690389345967</v>
      </c>
      <c r="H47" s="15">
        <v>8.0567163520258376</v>
      </c>
      <c r="I47" s="15">
        <v>10.26792271537102</v>
      </c>
      <c r="J47" s="15">
        <v>-32.723984850167</v>
      </c>
      <c r="K47" s="15"/>
      <c r="L47" s="15"/>
      <c r="M47" s="15"/>
      <c r="N47" s="15"/>
      <c r="O47" s="15"/>
      <c r="P47" s="15"/>
      <c r="Q47" s="15"/>
      <c r="R47" s="15"/>
      <c r="S47" s="15"/>
    </row>
    <row r="48" spans="1:19">
      <c r="A48" s="2" t="s">
        <v>46</v>
      </c>
      <c r="B48" s="15">
        <v>14.225732078369465</v>
      </c>
      <c r="C48" s="15">
        <v>-0.43450750553573908</v>
      </c>
      <c r="D48" s="15">
        <v>42.507213499542189</v>
      </c>
      <c r="E48" s="15">
        <v>-1.2129860303909159</v>
      </c>
      <c r="F48" s="15">
        <v>5.7848275827175488</v>
      </c>
      <c r="G48" s="15">
        <v>-12.133845075668972</v>
      </c>
      <c r="H48" s="15">
        <v>-23.418699603610275</v>
      </c>
      <c r="I48" s="15">
        <v>-4.8065530981493838</v>
      </c>
      <c r="J48" s="15">
        <v>-12.539029384141571</v>
      </c>
      <c r="K48" s="15"/>
      <c r="L48" s="15"/>
      <c r="M48" s="15"/>
      <c r="N48" s="15"/>
      <c r="O48" s="15"/>
      <c r="P48" s="15"/>
      <c r="Q48" s="15"/>
      <c r="R48" s="15"/>
      <c r="S48" s="15"/>
    </row>
    <row r="49" spans="1:19">
      <c r="A49" s="2" t="s">
        <v>47</v>
      </c>
      <c r="B49" s="15">
        <v>-33.703096470287385</v>
      </c>
      <c r="C49" s="15">
        <v>-16.874567702910156</v>
      </c>
      <c r="D49" s="15">
        <v>-1.2129860303909219</v>
      </c>
      <c r="E49" s="15">
        <v>70.472701356634076</v>
      </c>
      <c r="F49" s="15">
        <v>-10.281461177654943</v>
      </c>
      <c r="G49" s="15">
        <v>-34.584173259121734</v>
      </c>
      <c r="H49" s="15">
        <v>1.3846968913864452</v>
      </c>
      <c r="I49" s="15">
        <v>8.3493951376124258</v>
      </c>
      <c r="J49" s="15">
        <v>2.0104193037758753</v>
      </c>
      <c r="K49" s="15"/>
      <c r="L49" s="15"/>
      <c r="M49" s="15"/>
      <c r="N49" s="15"/>
      <c r="O49" s="15"/>
      <c r="P49" s="15"/>
      <c r="Q49" s="15"/>
      <c r="R49" s="15"/>
      <c r="S49" s="15"/>
    </row>
    <row r="50" spans="1:19">
      <c r="A50" s="2" t="s">
        <v>48</v>
      </c>
      <c r="B50" s="15">
        <v>-13.031704788997232</v>
      </c>
      <c r="C50" s="15">
        <v>-22.007173602776881</v>
      </c>
      <c r="D50" s="15">
        <v>5.7848275827175462</v>
      </c>
      <c r="E50" s="15">
        <v>-10.281461177654945</v>
      </c>
      <c r="F50" s="15">
        <v>122.85879296794904</v>
      </c>
      <c r="G50" s="15">
        <v>-10.319939070430392</v>
      </c>
      <c r="H50" s="15">
        <v>-9.5074494006528596</v>
      </c>
      <c r="I50" s="15">
        <v>-19.866088670706421</v>
      </c>
      <c r="J50" s="15">
        <v>-11.075174671171792</v>
      </c>
      <c r="K50" s="15"/>
      <c r="L50" s="15"/>
      <c r="M50" s="15"/>
      <c r="N50" s="15"/>
      <c r="O50" s="15"/>
      <c r="P50" s="15"/>
      <c r="Q50" s="15"/>
      <c r="R50" s="15"/>
      <c r="S50" s="15"/>
    </row>
    <row r="51" spans="1:19">
      <c r="A51" s="2" t="s">
        <v>49</v>
      </c>
      <c r="B51" s="15">
        <v>-30.005022948909119</v>
      </c>
      <c r="C51" s="15">
        <v>-12.216690389345949</v>
      </c>
      <c r="D51" s="15">
        <v>-12.133845075668981</v>
      </c>
      <c r="E51" s="15">
        <v>-34.584173259121727</v>
      </c>
      <c r="F51" s="15">
        <v>-10.319939070430399</v>
      </c>
      <c r="G51" s="15">
        <v>187.30105132894113</v>
      </c>
      <c r="H51" s="15">
        <v>-61.110989135011224</v>
      </c>
      <c r="I51" s="15">
        <v>-20.058031978094633</v>
      </c>
      <c r="J51" s="15">
        <v>-14.023885963698765</v>
      </c>
      <c r="K51" s="15"/>
      <c r="L51" s="15"/>
      <c r="M51" s="15"/>
      <c r="N51" s="15"/>
      <c r="O51" s="15"/>
      <c r="P51" s="15"/>
      <c r="Q51" s="15"/>
      <c r="R51" s="15"/>
      <c r="S51" s="15"/>
    </row>
    <row r="52" spans="1:19">
      <c r="A52" s="2" t="s">
        <v>50</v>
      </c>
      <c r="B52" s="15">
        <v>-26.293369730619236</v>
      </c>
      <c r="C52" s="15">
        <v>8.0567163520258216</v>
      </c>
      <c r="D52" s="15">
        <v>-23.418699603610264</v>
      </c>
      <c r="E52" s="15">
        <v>1.3846968913864519</v>
      </c>
      <c r="F52" s="15">
        <v>-9.5074494006528489</v>
      </c>
      <c r="G52" s="15">
        <v>-61.110989135011273</v>
      </c>
      <c r="H52" s="15">
        <v>91.084288247363304</v>
      </c>
      <c r="I52" s="15">
        <v>8.2149437318801866</v>
      </c>
      <c r="J52" s="15">
        <v>5.1300709512644991</v>
      </c>
      <c r="K52" s="15"/>
      <c r="L52" s="15"/>
      <c r="M52" s="15"/>
      <c r="N52" s="15"/>
      <c r="O52" s="15"/>
      <c r="P52" s="15"/>
      <c r="Q52" s="15"/>
      <c r="R52" s="15"/>
      <c r="S52" s="15"/>
    </row>
    <row r="53" spans="1:19">
      <c r="A53" s="2" t="s">
        <v>51</v>
      </c>
      <c r="B53" s="15">
        <v>-25.763890432517897</v>
      </c>
      <c r="C53" s="15">
        <v>10.267922715371016</v>
      </c>
      <c r="D53" s="15">
        <v>-4.8065530981493838</v>
      </c>
      <c r="E53" s="15">
        <v>8.3493951376124258</v>
      </c>
      <c r="F53" s="15">
        <v>-19.866088670706418</v>
      </c>
      <c r="G53" s="15">
        <v>-20.05803197809464</v>
      </c>
      <c r="H53" s="15">
        <v>8.2149437318801954</v>
      </c>
      <c r="I53" s="15">
        <v>39.20017921718668</v>
      </c>
      <c r="J53" s="15">
        <v>5.622917331402145</v>
      </c>
      <c r="K53" s="15"/>
      <c r="L53" s="15"/>
      <c r="M53" s="15"/>
      <c r="N53" s="15"/>
      <c r="O53" s="15"/>
      <c r="P53" s="15"/>
      <c r="Q53" s="15"/>
      <c r="R53" s="15"/>
      <c r="S53" s="15"/>
    </row>
    <row r="54" spans="1:19">
      <c r="A54" s="2" t="s">
        <v>52</v>
      </c>
      <c r="B54" s="15">
        <v>5.0228917869905167</v>
      </c>
      <c r="C54" s="15">
        <v>-32.723984850167</v>
      </c>
      <c r="D54" s="15">
        <v>-12.539029384141573</v>
      </c>
      <c r="E54" s="15">
        <v>2.0104193037758673</v>
      </c>
      <c r="F54" s="15">
        <v>-11.075174671171791</v>
      </c>
      <c r="G54" s="15">
        <v>-14.023885963698763</v>
      </c>
      <c r="H54" s="15">
        <v>5.1300709512644973</v>
      </c>
      <c r="I54" s="15">
        <v>5.6229173314021459</v>
      </c>
      <c r="J54" s="15">
        <v>69.002753610999832</v>
      </c>
      <c r="K54" s="15"/>
      <c r="L54" s="15"/>
      <c r="M54" s="15"/>
      <c r="N54" s="15"/>
      <c r="O54" s="15"/>
      <c r="P54" s="15"/>
      <c r="Q54" s="15"/>
      <c r="R54" s="15"/>
      <c r="S54" s="15"/>
    </row>
    <row r="55" spans="1:19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>
      <c r="A56" s="3" t="s">
        <v>24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-1</v>
      </c>
      <c r="L56" s="15"/>
      <c r="O56" s="15"/>
      <c r="Q56" s="15"/>
      <c r="R56" s="15"/>
    </row>
    <row r="57" spans="1:19">
      <c r="B57" s="2">
        <f>D2/(D2+D6)</f>
        <v>0.45900321543408362</v>
      </c>
      <c r="C57" s="2">
        <v>0</v>
      </c>
      <c r="D57" s="2">
        <v>0</v>
      </c>
      <c r="E57" s="2">
        <v>0</v>
      </c>
      <c r="F57" s="2">
        <f>D6/(D2+D6)</f>
        <v>0.54099678456591638</v>
      </c>
      <c r="G57" s="2">
        <v>0</v>
      </c>
      <c r="H57" s="2">
        <f>-D8/(D8+D10)</f>
        <v>-0.23408071748878925</v>
      </c>
      <c r="I57" s="2">
        <v>0</v>
      </c>
      <c r="J57" s="2">
        <f>-D10/(D8+D10)</f>
        <v>-0.76591928251121077</v>
      </c>
    </row>
    <row r="59" spans="1:19">
      <c r="A59" s="3" t="s">
        <v>25</v>
      </c>
      <c r="B59" s="4">
        <v>0.05</v>
      </c>
      <c r="C59" s="2" t="s">
        <v>28</v>
      </c>
      <c r="D59" s="4">
        <v>0.02</v>
      </c>
      <c r="E59" s="2" t="s">
        <v>29</v>
      </c>
      <c r="F59" s="5">
        <v>0.5</v>
      </c>
      <c r="H59" s="2" t="s">
        <v>43</v>
      </c>
      <c r="I59" s="4">
        <f>D59/NORMSINV((1+F59)/2)</f>
        <v>2.965204437011203E-2</v>
      </c>
      <c r="K59" s="3" t="s">
        <v>26</v>
      </c>
      <c r="L59" s="13">
        <f>I59^2</f>
        <v>8.7924373532709255E-4</v>
      </c>
      <c r="M59" s="2">
        <v>0</v>
      </c>
      <c r="O59" s="3" t="s">
        <v>27</v>
      </c>
      <c r="P59" s="12">
        <f t="array" ref="P59:Q60">MINVERSE(L59:M60)</f>
        <v>1137.3410577989325</v>
      </c>
      <c r="Q59" s="16">
        <v>0</v>
      </c>
    </row>
    <row r="60" spans="1:19">
      <c r="B60" s="4">
        <v>0.05</v>
      </c>
      <c r="C60" s="2" t="s">
        <v>28</v>
      </c>
      <c r="D60" s="4">
        <v>0.02</v>
      </c>
      <c r="E60" s="2" t="s">
        <v>29</v>
      </c>
      <c r="F60" s="5">
        <v>0.5</v>
      </c>
      <c r="I60" s="4">
        <f>D60/NORMSINV((1+F60)/2)</f>
        <v>2.965204437011203E-2</v>
      </c>
      <c r="L60" s="2">
        <v>0</v>
      </c>
      <c r="M60" s="13">
        <f>I60^2</f>
        <v>8.7924373532709255E-4</v>
      </c>
      <c r="P60" s="16">
        <v>0</v>
      </c>
      <c r="Q60" s="12">
        <v>1137.3410577989325</v>
      </c>
    </row>
    <row r="62" spans="1:19">
      <c r="A62" s="3" t="s">
        <v>30</v>
      </c>
      <c r="B62" s="2">
        <v>3</v>
      </c>
    </row>
    <row r="63" spans="1:19">
      <c r="A63" s="3" t="s">
        <v>31</v>
      </c>
      <c r="B63" s="2">
        <v>0.3</v>
      </c>
    </row>
    <row r="65" spans="1:16">
      <c r="A65" s="3" t="s">
        <v>32</v>
      </c>
      <c r="B65" s="3"/>
      <c r="C65" s="3"/>
      <c r="E65" s="3" t="s">
        <v>40</v>
      </c>
      <c r="F65" s="3"/>
      <c r="G65" s="3"/>
      <c r="H65" s="3"/>
      <c r="K65" s="3" t="s">
        <v>41</v>
      </c>
      <c r="L65" s="3"/>
      <c r="M65" s="3"/>
      <c r="N65" s="3"/>
    </row>
    <row r="66" spans="1:16">
      <c r="B66" s="2" t="s">
        <v>35</v>
      </c>
      <c r="C66" s="2" t="s">
        <v>36</v>
      </c>
      <c r="F66" s="2" t="s">
        <v>39</v>
      </c>
      <c r="G66" s="2" t="s">
        <v>36</v>
      </c>
      <c r="H66" s="6" t="s">
        <v>34</v>
      </c>
      <c r="I66" s="6"/>
      <c r="L66" s="2" t="s">
        <v>36</v>
      </c>
      <c r="M66" s="6" t="s">
        <v>34</v>
      </c>
      <c r="N66" s="6"/>
    </row>
    <row r="67" spans="1:16">
      <c r="A67" s="2" t="s">
        <v>44</v>
      </c>
      <c r="B67" s="4">
        <f t="array" ref="B67:B75">B62*MMULT(B35:J43,D2:D10)</f>
        <v>7.198413610671725E-2</v>
      </c>
      <c r="C67" s="4">
        <f t="array" ref="C67:C75">1/B62*MMULT(B46:J54,B67:B75)</f>
        <v>0.11419999999999977</v>
      </c>
      <c r="E67" s="2" t="s">
        <v>44</v>
      </c>
      <c r="F67" s="4">
        <f t="array" ref="F67:F75">MMULT(MINVERSE(1/B63*B46:J54+MMULT(MMULT(TRANSPOSE(B56:J57),P59:Q60),B56:J57)),(1/B63*MMULT(B46:J54,B67:B75)+MMULT(MMULT(TRANSPOSE(B56:J57),P59:Q60),B59:B60)))</f>
        <v>7.0674866987178619E-2</v>
      </c>
      <c r="G67" s="4">
        <f t="array" ref="G67:G75">1/B62*MMULT(B46:J54,F67:F75)</f>
        <v>0.1075361253251126</v>
      </c>
      <c r="H67" s="8">
        <f>G67-$C67</f>
        <v>-6.6638746748871741E-3</v>
      </c>
      <c r="I67" s="9" t="s">
        <v>37</v>
      </c>
      <c r="K67" s="2" t="s">
        <v>44</v>
      </c>
      <c r="L67" s="4">
        <f t="array" ref="L67:L75">MMULT(B46:J54,ROW(A46:A54)^0)/SUM(B46:J54)+1/B62*MMULT(B46:J54,(F67:F75-SUM(MMULT(B46:J54,F67:F75))/SUM(B46:J54)))</f>
        <v>0.1075361253251132</v>
      </c>
      <c r="M67" s="8">
        <f>L67-$C67</f>
        <v>-6.6638746748865774E-3</v>
      </c>
      <c r="N67" s="9" t="s">
        <v>37</v>
      </c>
      <c r="P67" s="4"/>
    </row>
    <row r="68" spans="1:16">
      <c r="A68" s="2" t="s">
        <v>45</v>
      </c>
      <c r="B68" s="4">
        <v>3.4219405077954124E-2</v>
      </c>
      <c r="C68" s="4">
        <v>0.10360000000000028</v>
      </c>
      <c r="E68" s="2" t="s">
        <v>45</v>
      </c>
      <c r="F68" s="4">
        <v>3.0542248143427486E-2</v>
      </c>
      <c r="G68" s="4">
        <v>0.10359999999999625</v>
      </c>
      <c r="H68" s="7">
        <f t="shared" ref="H68:H75" si="2">G68-$C68</f>
        <v>-4.0245584642661925E-15</v>
      </c>
      <c r="I68" s="6"/>
      <c r="K68" s="2" t="s">
        <v>45</v>
      </c>
      <c r="L68" s="4">
        <v>0.10359999999999847</v>
      </c>
      <c r="M68" s="7">
        <f t="shared" ref="M68:M75" si="3">L68-$C68</f>
        <v>-1.8041124150158794E-15</v>
      </c>
      <c r="N68" s="6"/>
      <c r="P68" s="4"/>
    </row>
    <row r="69" spans="1:16">
      <c r="A69" s="2" t="s">
        <v>46</v>
      </c>
      <c r="B69" s="4">
        <v>6.7671100833348929E-2</v>
      </c>
      <c r="C69" s="4">
        <v>0.14199999999999957</v>
      </c>
      <c r="E69" s="2" t="s">
        <v>46</v>
      </c>
      <c r="F69" s="4">
        <v>4.9401700284657735E-2</v>
      </c>
      <c r="G69" s="4">
        <v>0.1420000000000009</v>
      </c>
      <c r="H69" s="7">
        <f t="shared" si="2"/>
        <v>1.3322676295501878E-15</v>
      </c>
      <c r="I69" s="6"/>
      <c r="K69" s="2" t="s">
        <v>46</v>
      </c>
      <c r="L69" s="4">
        <v>0.14200000000000135</v>
      </c>
      <c r="M69" s="7">
        <f t="shared" si="3"/>
        <v>1.7763568394002505E-15</v>
      </c>
      <c r="N69" s="6"/>
      <c r="P69" s="4"/>
    </row>
    <row r="70" spans="1:16">
      <c r="A70" s="2" t="s">
        <v>47</v>
      </c>
      <c r="B70" s="4">
        <v>8.3245504163985504E-2</v>
      </c>
      <c r="C70" s="4">
        <v>0.17639999999999925</v>
      </c>
      <c r="E70" s="2" t="s">
        <v>47</v>
      </c>
      <c r="F70" s="4">
        <v>7.9404279367158881E-2</v>
      </c>
      <c r="G70" s="4">
        <v>0.17639999999999745</v>
      </c>
      <c r="H70" s="7">
        <f t="shared" si="2"/>
        <v>-1.8041124150158794E-15</v>
      </c>
      <c r="I70" s="6"/>
      <c r="K70" s="2" t="s">
        <v>47</v>
      </c>
      <c r="L70" s="4">
        <v>0.17639999999999678</v>
      </c>
      <c r="M70" s="7">
        <f t="shared" si="3"/>
        <v>-2.4702462297909733E-15</v>
      </c>
      <c r="N70" s="6"/>
      <c r="P70" s="4"/>
    </row>
    <row r="71" spans="1:16">
      <c r="A71" s="2" t="s">
        <v>48</v>
      </c>
      <c r="B71" s="4">
        <v>4.9799217768835356E-2</v>
      </c>
      <c r="C71" s="4">
        <v>0.13459999999999983</v>
      </c>
      <c r="E71" s="2" t="s">
        <v>48</v>
      </c>
      <c r="F71" s="4">
        <v>6.2838320022274408E-2</v>
      </c>
      <c r="G71" s="4">
        <v>0.7830268744976242</v>
      </c>
      <c r="H71" s="8">
        <f t="shared" si="2"/>
        <v>0.64842687449762437</v>
      </c>
      <c r="I71" s="9" t="s">
        <v>37</v>
      </c>
      <c r="K71" s="2" t="s">
        <v>48</v>
      </c>
      <c r="L71" s="4">
        <v>0.78302687449762565</v>
      </c>
      <c r="M71" s="8">
        <f t="shared" si="3"/>
        <v>0.64842687449762582</v>
      </c>
      <c r="N71" s="9" t="s">
        <v>37</v>
      </c>
      <c r="P71" s="4"/>
    </row>
    <row r="72" spans="1:16">
      <c r="A72" s="2" t="s">
        <v>49</v>
      </c>
      <c r="B72" s="4">
        <v>7.5295161586921774E-2</v>
      </c>
      <c r="C72" s="4">
        <v>7.4500000000001412E-2</v>
      </c>
      <c r="E72" s="2" t="s">
        <v>49</v>
      </c>
      <c r="F72" s="4">
        <v>6.732311081435377E-2</v>
      </c>
      <c r="G72" s="4">
        <v>7.4499999999996624E-2</v>
      </c>
      <c r="H72" s="7">
        <f t="shared" si="2"/>
        <v>-4.7878367936959876E-15</v>
      </c>
      <c r="I72" s="6"/>
      <c r="K72" s="2" t="s">
        <v>49</v>
      </c>
      <c r="L72" s="4">
        <v>7.4499999999996361E-2</v>
      </c>
      <c r="M72" s="7">
        <f t="shared" si="3"/>
        <v>-5.0515147620444623E-15</v>
      </c>
      <c r="N72" s="6"/>
      <c r="P72" s="4"/>
    </row>
    <row r="73" spans="1:16">
      <c r="A73" s="2" t="s">
        <v>50</v>
      </c>
      <c r="B73" s="4">
        <v>8.1121026595498205E-2</v>
      </c>
      <c r="C73" s="4">
        <v>2.6099999999999863E-2</v>
      </c>
      <c r="E73" s="2" t="s">
        <v>50</v>
      </c>
      <c r="F73" s="4">
        <v>6.3602939008203629E-2</v>
      </c>
      <c r="G73" s="4">
        <v>-0.25446401137985536</v>
      </c>
      <c r="H73" s="8">
        <f t="shared" si="2"/>
        <v>-0.2805640113798552</v>
      </c>
      <c r="I73" s="9" t="s">
        <v>38</v>
      </c>
      <c r="K73" s="2" t="s">
        <v>50</v>
      </c>
      <c r="L73" s="4">
        <v>-0.25446401137985608</v>
      </c>
      <c r="M73" s="8">
        <f t="shared" si="3"/>
        <v>-0.28056401137985593</v>
      </c>
      <c r="N73" s="9" t="s">
        <v>38</v>
      </c>
      <c r="P73" s="4"/>
    </row>
    <row r="74" spans="1:16">
      <c r="A74" s="2" t="s">
        <v>51</v>
      </c>
      <c r="B74" s="4">
        <v>8.1590541289750573E-2</v>
      </c>
      <c r="C74" s="4">
        <v>0.14319999999999988</v>
      </c>
      <c r="E74" s="2" t="s">
        <v>51</v>
      </c>
      <c r="F74" s="4">
        <v>8.9255455548623519E-2</v>
      </c>
      <c r="G74" s="4">
        <v>0.14319999999999888</v>
      </c>
      <c r="H74" s="7">
        <f t="shared" si="2"/>
        <v>-9.9920072216264089E-16</v>
      </c>
      <c r="I74" s="6"/>
      <c r="K74" s="2" t="s">
        <v>51</v>
      </c>
      <c r="L74" s="4">
        <v>0.14319999999999897</v>
      </c>
      <c r="M74" s="7">
        <f t="shared" si="3"/>
        <v>-9.1593399531575415E-16</v>
      </c>
      <c r="N74" s="6"/>
      <c r="P74" s="4"/>
    </row>
    <row r="75" spans="1:16">
      <c r="A75" s="2" t="s">
        <v>52</v>
      </c>
      <c r="B75" s="4">
        <v>3.5188894612811834E-2</v>
      </c>
      <c r="C75" s="4">
        <v>8.5399999999999615E-2</v>
      </c>
      <c r="E75" s="2" t="s">
        <v>52</v>
      </c>
      <c r="F75" s="4">
        <v>1.5779105485938194E-2</v>
      </c>
      <c r="G75" s="4">
        <v>-0.27579898844287581</v>
      </c>
      <c r="H75" s="8">
        <f t="shared" si="2"/>
        <v>-0.36119898844287546</v>
      </c>
      <c r="I75" s="9" t="s">
        <v>38</v>
      </c>
      <c r="K75" s="2" t="s">
        <v>52</v>
      </c>
      <c r="L75" s="4">
        <v>-0.27579898844287509</v>
      </c>
      <c r="M75" s="8">
        <f t="shared" si="3"/>
        <v>-0.36119898844287468</v>
      </c>
      <c r="N75" s="9" t="s">
        <v>38</v>
      </c>
      <c r="P75" s="4"/>
    </row>
    <row r="76" spans="1:16">
      <c r="B76" s="4"/>
      <c r="C76" s="4"/>
      <c r="F76" s="4"/>
      <c r="G76" s="10">
        <f>SUM(G67:G75)</f>
        <v>0.999999999999996</v>
      </c>
      <c r="H76"/>
      <c r="I76"/>
      <c r="L76" s="10">
        <f>SUM(L67:L75)</f>
        <v>0.99999999999999956</v>
      </c>
      <c r="M76"/>
      <c r="N76"/>
      <c r="P76" s="4"/>
    </row>
    <row r="77" spans="1:16">
      <c r="B77" s="4"/>
      <c r="C77" s="4"/>
      <c r="F77" s="4"/>
      <c r="G77" s="4"/>
      <c r="H77"/>
      <c r="I77"/>
      <c r="L77" s="4"/>
      <c r="M77"/>
      <c r="N77"/>
      <c r="P77" s="4"/>
    </row>
    <row r="79" spans="1:16">
      <c r="M79" s="2" t="s">
        <v>42</v>
      </c>
    </row>
    <row r="80" spans="1:16">
      <c r="M80" s="2" t="s">
        <v>55</v>
      </c>
    </row>
    <row r="81" spans="13:13">
      <c r="M81" s="2" t="s">
        <v>53</v>
      </c>
    </row>
    <row r="82" spans="13:13">
      <c r="M82" s="2" t="s">
        <v>54</v>
      </c>
    </row>
    <row r="83" spans="13:13">
      <c r="M83" s="11"/>
    </row>
    <row r="84" spans="13:13">
      <c r="M84" s="11"/>
    </row>
    <row r="109" spans="13:13">
      <c r="M109" s="2" t="s">
        <v>56</v>
      </c>
    </row>
    <row r="110" spans="13:13">
      <c r="M110" s="2" t="s">
        <v>57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9" sqref="A1:S19"/>
    </sheetView>
  </sheetViews>
  <sheetFormatPr baseColWidth="10" defaultRowHeight="15" x14ac:dyDescent="0"/>
  <cols>
    <col min="1" max="1" width="6.33203125" bestFit="1" customWidth="1"/>
    <col min="2" max="2" width="5.83203125" bestFit="1" customWidth="1"/>
    <col min="3" max="3" width="5.6640625" bestFit="1" customWidth="1"/>
    <col min="4" max="4" width="6.1640625" bestFit="1" customWidth="1"/>
    <col min="5" max="5" width="5.83203125" bestFit="1" customWidth="1"/>
    <col min="6" max="12" width="5.6640625" bestFit="1" customWidth="1"/>
    <col min="13" max="14" width="6.33203125" bestFit="1" customWidth="1"/>
    <col min="15" max="19" width="5.6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>
      <c r="A2" t="s">
        <v>0</v>
      </c>
      <c r="B2" s="1">
        <v>1</v>
      </c>
      <c r="C2" s="1">
        <v>0.74</v>
      </c>
      <c r="D2" s="1">
        <v>0.73</v>
      </c>
      <c r="E2" s="1">
        <v>0.83</v>
      </c>
      <c r="F2" s="1">
        <v>0.78</v>
      </c>
      <c r="G2" s="1">
        <v>0.75</v>
      </c>
      <c r="H2" s="1">
        <v>0.73</v>
      </c>
      <c r="I2" s="1">
        <v>0.55000000000000004</v>
      </c>
      <c r="J2" s="1">
        <v>0.73</v>
      </c>
      <c r="K2" s="1">
        <v>0.71</v>
      </c>
      <c r="L2" s="1">
        <v>0.79</v>
      </c>
      <c r="M2" s="1">
        <v>0.72</v>
      </c>
      <c r="N2" s="1">
        <v>0.46</v>
      </c>
      <c r="O2" s="1">
        <v>0.43</v>
      </c>
      <c r="P2" s="1">
        <v>0.68</v>
      </c>
      <c r="Q2" s="1">
        <v>0.69</v>
      </c>
      <c r="R2" s="1">
        <v>0.65</v>
      </c>
      <c r="S2" s="1">
        <v>0.64</v>
      </c>
    </row>
    <row r="3" spans="1:19">
      <c r="A3" t="s">
        <v>1</v>
      </c>
      <c r="B3" s="1">
        <v>0.74</v>
      </c>
      <c r="C3" s="1">
        <v>1</v>
      </c>
      <c r="D3" s="1">
        <v>0.63</v>
      </c>
      <c r="E3" s="1">
        <v>0.73</v>
      </c>
      <c r="F3" s="1">
        <v>0.74</v>
      </c>
      <c r="G3" s="1">
        <v>0.75</v>
      </c>
      <c r="H3" s="1">
        <v>0.71</v>
      </c>
      <c r="I3" s="1">
        <v>0.59</v>
      </c>
      <c r="J3" s="1">
        <v>0.92</v>
      </c>
      <c r="K3" s="1">
        <v>0.75</v>
      </c>
      <c r="L3" s="1">
        <v>0.75</v>
      </c>
      <c r="M3" s="1">
        <v>0.87</v>
      </c>
      <c r="N3" s="1">
        <v>0.39</v>
      </c>
      <c r="O3" s="1">
        <v>0.63</v>
      </c>
      <c r="P3" s="1">
        <v>0.62</v>
      </c>
      <c r="Q3" s="1">
        <v>0.67</v>
      </c>
      <c r="R3" s="1">
        <v>0.59</v>
      </c>
      <c r="S3" s="1">
        <v>0.64</v>
      </c>
    </row>
    <row r="4" spans="1:19">
      <c r="A4" t="s">
        <v>2</v>
      </c>
      <c r="B4" s="1">
        <v>0.73</v>
      </c>
      <c r="C4" s="1">
        <v>0.63</v>
      </c>
      <c r="D4" s="1">
        <v>1</v>
      </c>
      <c r="E4" s="1">
        <v>0.83</v>
      </c>
      <c r="F4" s="1">
        <v>0.81</v>
      </c>
      <c r="G4" s="1">
        <v>0.78</v>
      </c>
      <c r="H4" s="1">
        <v>0.6</v>
      </c>
      <c r="I4" s="1">
        <v>0.66</v>
      </c>
      <c r="J4" s="1">
        <v>0.69</v>
      </c>
      <c r="K4" s="1">
        <v>0.56000000000000005</v>
      </c>
      <c r="L4" s="1">
        <v>0.78</v>
      </c>
      <c r="M4" s="1">
        <v>0.56000000000000005</v>
      </c>
      <c r="N4" s="1">
        <v>0.44</v>
      </c>
      <c r="O4" s="1">
        <v>0.31</v>
      </c>
      <c r="P4" s="1">
        <v>0.59</v>
      </c>
      <c r="Q4" s="1">
        <v>0.62</v>
      </c>
      <c r="R4" s="1">
        <v>0.52</v>
      </c>
      <c r="S4" s="1">
        <v>0.41</v>
      </c>
    </row>
    <row r="5" spans="1:19">
      <c r="A5" t="s">
        <v>3</v>
      </c>
      <c r="B5" s="1">
        <v>0.83</v>
      </c>
      <c r="C5" s="1">
        <v>0.73</v>
      </c>
      <c r="D5" s="1">
        <v>0.83</v>
      </c>
      <c r="E5" s="1">
        <v>1</v>
      </c>
      <c r="F5" s="1">
        <v>0.85</v>
      </c>
      <c r="G5" s="1">
        <v>0.82</v>
      </c>
      <c r="H5" s="1">
        <v>0.72</v>
      </c>
      <c r="I5" s="1">
        <v>0.67</v>
      </c>
      <c r="J5" s="1">
        <v>0.72</v>
      </c>
      <c r="K5" s="1">
        <v>0.74</v>
      </c>
      <c r="L5" s="1">
        <v>0.82</v>
      </c>
      <c r="M5" s="1">
        <v>0.7</v>
      </c>
      <c r="N5" s="1">
        <v>0.51</v>
      </c>
      <c r="O5" s="1">
        <v>0.45</v>
      </c>
      <c r="P5" s="1">
        <v>0.69</v>
      </c>
      <c r="Q5" s="1">
        <v>0.65</v>
      </c>
      <c r="R5" s="1">
        <v>0.56999999999999995</v>
      </c>
      <c r="S5" s="1">
        <v>0.56999999999999995</v>
      </c>
    </row>
    <row r="6" spans="1:19">
      <c r="A6" t="s">
        <v>4</v>
      </c>
      <c r="B6" s="1">
        <v>0.78</v>
      </c>
      <c r="C6" s="1">
        <v>0.74</v>
      </c>
      <c r="D6" s="1">
        <v>0.81</v>
      </c>
      <c r="E6" s="1">
        <v>0.85</v>
      </c>
      <c r="F6" s="1">
        <v>1</v>
      </c>
      <c r="G6" s="1">
        <v>0.9</v>
      </c>
      <c r="H6" s="1">
        <v>0.72</v>
      </c>
      <c r="I6" s="1">
        <v>0.66</v>
      </c>
      <c r="J6" s="1">
        <v>0.75</v>
      </c>
      <c r="K6" s="1">
        <v>0.76</v>
      </c>
      <c r="L6" s="1">
        <v>0.89</v>
      </c>
      <c r="M6" s="1">
        <v>0.64</v>
      </c>
      <c r="N6" s="1">
        <v>0.54</v>
      </c>
      <c r="O6" s="1">
        <v>0.39</v>
      </c>
      <c r="P6" s="1">
        <v>0.67</v>
      </c>
      <c r="Q6" s="1">
        <v>0.66</v>
      </c>
      <c r="R6" s="1">
        <v>0.63</v>
      </c>
      <c r="S6" s="1">
        <v>0.64</v>
      </c>
    </row>
    <row r="7" spans="1:19">
      <c r="A7" t="s">
        <v>5</v>
      </c>
      <c r="B7" s="1">
        <v>0.75</v>
      </c>
      <c r="C7" s="1">
        <v>0.75</v>
      </c>
      <c r="D7" s="1">
        <v>0.78</v>
      </c>
      <c r="E7" s="1">
        <v>0.82</v>
      </c>
      <c r="F7" s="1">
        <v>0.9</v>
      </c>
      <c r="G7" s="1">
        <v>1</v>
      </c>
      <c r="H7" s="1">
        <v>0.67</v>
      </c>
      <c r="I7" s="1">
        <v>0.64</v>
      </c>
      <c r="J7" s="1">
        <v>0.79</v>
      </c>
      <c r="K7" s="1">
        <v>0.7</v>
      </c>
      <c r="L7" s="1">
        <v>0.87</v>
      </c>
      <c r="M7" s="1">
        <v>0.63</v>
      </c>
      <c r="N7" s="1">
        <v>0.57999999999999996</v>
      </c>
      <c r="O7" s="1">
        <v>0.43</v>
      </c>
      <c r="P7" s="1">
        <v>0.67</v>
      </c>
      <c r="Q7" s="1">
        <v>0.7</v>
      </c>
      <c r="R7" s="1">
        <v>0.63</v>
      </c>
      <c r="S7" s="1">
        <v>0.56000000000000005</v>
      </c>
    </row>
    <row r="8" spans="1:19">
      <c r="A8" t="s">
        <v>6</v>
      </c>
      <c r="B8" s="1">
        <v>0.73</v>
      </c>
      <c r="C8" s="1">
        <v>0.71</v>
      </c>
      <c r="D8" s="1">
        <v>0.6</v>
      </c>
      <c r="E8" s="1">
        <v>0.72</v>
      </c>
      <c r="F8" s="1">
        <v>0.72</v>
      </c>
      <c r="G8" s="1">
        <v>0.67</v>
      </c>
      <c r="H8" s="1">
        <v>1</v>
      </c>
      <c r="I8" s="1">
        <v>0.55000000000000004</v>
      </c>
      <c r="J8" s="1">
        <v>0.69</v>
      </c>
      <c r="K8" s="1">
        <v>0.75</v>
      </c>
      <c r="L8" s="1">
        <v>0.69</v>
      </c>
      <c r="M8" s="1">
        <v>0.74</v>
      </c>
      <c r="N8" s="1">
        <v>0.41</v>
      </c>
      <c r="O8" s="1">
        <v>0.57999999999999996</v>
      </c>
      <c r="P8" s="1">
        <v>0.73</v>
      </c>
      <c r="Q8" s="1">
        <v>0.53</v>
      </c>
      <c r="R8" s="1">
        <v>0.59</v>
      </c>
      <c r="S8" s="1">
        <v>0.71</v>
      </c>
    </row>
    <row r="9" spans="1:19">
      <c r="A9" t="s">
        <v>7</v>
      </c>
      <c r="B9" s="1">
        <v>0.55000000000000004</v>
      </c>
      <c r="C9" s="1">
        <v>0.59</v>
      </c>
      <c r="D9" s="1">
        <v>0.66</v>
      </c>
      <c r="E9" s="1">
        <v>0.67</v>
      </c>
      <c r="F9" s="1">
        <v>0.66</v>
      </c>
      <c r="G9" s="1">
        <v>0.64</v>
      </c>
      <c r="H9" s="1">
        <v>0.55000000000000004</v>
      </c>
      <c r="I9" s="1">
        <v>1</v>
      </c>
      <c r="J9" s="1">
        <v>0.59</v>
      </c>
      <c r="K9" s="1">
        <v>0.59</v>
      </c>
      <c r="L9" s="1">
        <v>0.59</v>
      </c>
      <c r="M9" s="1">
        <v>0.54</v>
      </c>
      <c r="N9" s="1">
        <v>0.28000000000000003</v>
      </c>
      <c r="O9" s="1">
        <v>0.43</v>
      </c>
      <c r="P9" s="1">
        <v>0.55000000000000004</v>
      </c>
      <c r="Q9" s="1">
        <v>0.43</v>
      </c>
      <c r="R9" s="1">
        <v>0.32</v>
      </c>
      <c r="S9" s="1">
        <v>0.46</v>
      </c>
    </row>
    <row r="10" spans="1:19">
      <c r="A10" t="s">
        <v>8</v>
      </c>
      <c r="B10" s="1">
        <v>0.73</v>
      </c>
      <c r="C10" s="1">
        <v>0.92</v>
      </c>
      <c r="D10" s="1">
        <v>0.69</v>
      </c>
      <c r="E10" s="1">
        <v>0.72</v>
      </c>
      <c r="F10" s="1">
        <v>0.75</v>
      </c>
      <c r="G10" s="1">
        <v>0.79</v>
      </c>
      <c r="H10" s="1">
        <v>0.69</v>
      </c>
      <c r="I10" s="1">
        <v>0.59</v>
      </c>
      <c r="J10" s="1">
        <v>1</v>
      </c>
      <c r="K10" s="1">
        <v>0.75</v>
      </c>
      <c r="L10" s="1">
        <v>0.73</v>
      </c>
      <c r="M10" s="1">
        <v>0.85</v>
      </c>
      <c r="N10" s="1">
        <v>0.39</v>
      </c>
      <c r="O10" s="1">
        <v>0.61</v>
      </c>
      <c r="P10" s="1">
        <v>0.57999999999999996</v>
      </c>
      <c r="Q10" s="1">
        <v>0.64</v>
      </c>
      <c r="R10" s="1">
        <v>0.56999999999999995</v>
      </c>
      <c r="S10" s="1">
        <v>0.57999999999999996</v>
      </c>
    </row>
    <row r="11" spans="1:19">
      <c r="A11" t="s">
        <v>9</v>
      </c>
      <c r="B11" s="1">
        <v>0.71</v>
      </c>
      <c r="C11" s="1">
        <v>0.75</v>
      </c>
      <c r="D11" s="1">
        <v>0.56000000000000005</v>
      </c>
      <c r="E11" s="1">
        <v>0.74</v>
      </c>
      <c r="F11" s="1">
        <v>0.76</v>
      </c>
      <c r="G11" s="1">
        <v>0.7</v>
      </c>
      <c r="H11" s="1">
        <v>0.75</v>
      </c>
      <c r="I11" s="1">
        <v>0.59</v>
      </c>
      <c r="J11" s="1">
        <v>0.75</v>
      </c>
      <c r="K11" s="1">
        <v>1</v>
      </c>
      <c r="L11" s="1">
        <v>0.62</v>
      </c>
      <c r="M11" s="1">
        <v>0.74</v>
      </c>
      <c r="N11" s="1">
        <v>0.27</v>
      </c>
      <c r="O11" s="1">
        <v>0.63</v>
      </c>
      <c r="P11" s="1">
        <v>0.61</v>
      </c>
      <c r="Q11" s="1">
        <v>0.4</v>
      </c>
      <c r="R11" s="1">
        <v>0.41</v>
      </c>
      <c r="S11" s="1">
        <v>0.66</v>
      </c>
    </row>
    <row r="12" spans="1:19">
      <c r="A12" t="s">
        <v>10</v>
      </c>
      <c r="B12" s="1">
        <v>0.79</v>
      </c>
      <c r="C12" s="1">
        <v>0.75</v>
      </c>
      <c r="D12" s="1">
        <v>0.78</v>
      </c>
      <c r="E12" s="1">
        <v>0.82</v>
      </c>
      <c r="F12" s="1">
        <v>0.89</v>
      </c>
      <c r="G12" s="1">
        <v>0.87</v>
      </c>
      <c r="H12" s="1">
        <v>0.69</v>
      </c>
      <c r="I12" s="1">
        <v>0.59</v>
      </c>
      <c r="J12" s="1">
        <v>0.73</v>
      </c>
      <c r="K12" s="1">
        <v>0.62</v>
      </c>
      <c r="L12" s="1">
        <v>1</v>
      </c>
      <c r="M12" s="1">
        <v>0.65</v>
      </c>
      <c r="N12" s="1">
        <v>0.72</v>
      </c>
      <c r="O12" s="1">
        <v>0.38</v>
      </c>
      <c r="P12" s="1">
        <v>0.68</v>
      </c>
      <c r="Q12" s="1">
        <v>0.82</v>
      </c>
      <c r="R12" s="1">
        <v>0.77</v>
      </c>
      <c r="S12" s="1">
        <v>0.67</v>
      </c>
    </row>
    <row r="13" spans="1:19">
      <c r="A13" t="s">
        <v>11</v>
      </c>
      <c r="B13" s="1">
        <v>0.72</v>
      </c>
      <c r="C13" s="1">
        <v>0.87</v>
      </c>
      <c r="D13" s="1">
        <v>0.56000000000000005</v>
      </c>
      <c r="E13" s="1">
        <v>0.7</v>
      </c>
      <c r="F13" s="1">
        <v>0.64</v>
      </c>
      <c r="G13" s="1">
        <v>0.63</v>
      </c>
      <c r="H13" s="1">
        <v>0.74</v>
      </c>
      <c r="I13" s="1">
        <v>0.54</v>
      </c>
      <c r="J13" s="1">
        <v>0.85</v>
      </c>
      <c r="K13" s="1">
        <v>0.74</v>
      </c>
      <c r="L13" s="1">
        <v>0.65</v>
      </c>
      <c r="M13" s="1">
        <v>1</v>
      </c>
      <c r="N13" s="1">
        <v>0.36</v>
      </c>
      <c r="O13" s="1">
        <v>0.67</v>
      </c>
      <c r="P13" s="1">
        <v>0.61</v>
      </c>
      <c r="Q13" s="1">
        <v>0.6</v>
      </c>
      <c r="R13" s="1">
        <v>0.56000000000000005</v>
      </c>
      <c r="S13" s="1">
        <v>0.68</v>
      </c>
    </row>
    <row r="14" spans="1:19">
      <c r="A14" t="s">
        <v>12</v>
      </c>
      <c r="B14" s="1">
        <v>0.46</v>
      </c>
      <c r="C14" s="1">
        <v>0.39</v>
      </c>
      <c r="D14" s="1">
        <v>0.44</v>
      </c>
      <c r="E14" s="1">
        <v>0.51</v>
      </c>
      <c r="F14" s="1">
        <v>0.54</v>
      </c>
      <c r="G14" s="1">
        <v>0.57999999999999996</v>
      </c>
      <c r="H14" s="1">
        <v>0.41</v>
      </c>
      <c r="I14" s="1">
        <v>0.28000000000000003</v>
      </c>
      <c r="J14" s="1">
        <v>0.39</v>
      </c>
      <c r="K14" s="1">
        <v>0.27</v>
      </c>
      <c r="L14" s="1">
        <v>0.72</v>
      </c>
      <c r="M14" s="1">
        <v>0.36</v>
      </c>
      <c r="N14" s="1">
        <v>1</v>
      </c>
      <c r="O14" s="1">
        <v>0.21</v>
      </c>
      <c r="P14" s="1">
        <v>0.42</v>
      </c>
      <c r="Q14" s="1">
        <v>0.75</v>
      </c>
      <c r="R14" s="1">
        <v>0.77</v>
      </c>
      <c r="S14" s="1">
        <v>0.56999999999999995</v>
      </c>
    </row>
    <row r="15" spans="1:19">
      <c r="A15" t="s">
        <v>13</v>
      </c>
      <c r="B15" s="1">
        <v>0.43</v>
      </c>
      <c r="C15" s="1">
        <v>0.63</v>
      </c>
      <c r="D15" s="1">
        <v>0.31</v>
      </c>
      <c r="E15" s="1">
        <v>0.45</v>
      </c>
      <c r="F15" s="1">
        <v>0.39</v>
      </c>
      <c r="G15" s="1">
        <v>0.43</v>
      </c>
      <c r="H15" s="1">
        <v>0.57999999999999996</v>
      </c>
      <c r="I15" s="1">
        <v>0.43</v>
      </c>
      <c r="J15" s="1">
        <v>0.61</v>
      </c>
      <c r="K15" s="1">
        <v>0.63</v>
      </c>
      <c r="L15" s="1">
        <v>0.38</v>
      </c>
      <c r="M15" s="1">
        <v>0.67</v>
      </c>
      <c r="N15" s="1">
        <v>0.21</v>
      </c>
      <c r="O15" s="1">
        <v>1</v>
      </c>
      <c r="P15" s="1">
        <v>0.43</v>
      </c>
      <c r="Q15" s="1">
        <v>0.35</v>
      </c>
      <c r="R15" s="1">
        <v>0.37</v>
      </c>
      <c r="S15" s="1">
        <v>0.57999999999999996</v>
      </c>
    </row>
    <row r="16" spans="1:19">
      <c r="A16" t="s">
        <v>14</v>
      </c>
      <c r="B16" s="1">
        <v>0.68</v>
      </c>
      <c r="C16" s="1">
        <v>0.62</v>
      </c>
      <c r="D16" s="1">
        <v>0.59</v>
      </c>
      <c r="E16" s="1">
        <v>0.69</v>
      </c>
      <c r="F16" s="1">
        <v>0.67</v>
      </c>
      <c r="G16" s="1">
        <v>0.67</v>
      </c>
      <c r="H16" s="1">
        <v>0.73</v>
      </c>
      <c r="I16" s="1">
        <v>0.55000000000000004</v>
      </c>
      <c r="J16" s="1">
        <v>0.57999999999999996</v>
      </c>
      <c r="K16" s="1">
        <v>0.61</v>
      </c>
      <c r="L16" s="1">
        <v>0.68</v>
      </c>
      <c r="M16" s="1">
        <v>0.61</v>
      </c>
      <c r="N16" s="1">
        <v>0.42</v>
      </c>
      <c r="O16" s="1">
        <v>0.43</v>
      </c>
      <c r="P16" s="1">
        <v>1</v>
      </c>
      <c r="Q16" s="1">
        <v>0.52</v>
      </c>
      <c r="R16" s="1">
        <v>0.53</v>
      </c>
      <c r="S16" s="1">
        <v>0.56999999999999995</v>
      </c>
    </row>
    <row r="17" spans="1:19">
      <c r="A17" t="s">
        <v>15</v>
      </c>
      <c r="B17" s="1">
        <v>0.69</v>
      </c>
      <c r="C17" s="1">
        <v>0.67</v>
      </c>
      <c r="D17" s="1">
        <v>0.62</v>
      </c>
      <c r="E17" s="1">
        <v>0.65</v>
      </c>
      <c r="F17" s="1">
        <v>0.66</v>
      </c>
      <c r="G17" s="1">
        <v>0.7</v>
      </c>
      <c r="H17" s="1">
        <v>0.53</v>
      </c>
      <c r="I17" s="1">
        <v>0.43</v>
      </c>
      <c r="J17" s="1">
        <v>0.64</v>
      </c>
      <c r="K17" s="1">
        <v>0.4</v>
      </c>
      <c r="L17" s="1">
        <v>0.82</v>
      </c>
      <c r="M17" s="1">
        <v>0.6</v>
      </c>
      <c r="N17" s="1">
        <v>0.75</v>
      </c>
      <c r="O17" s="1">
        <v>0.35</v>
      </c>
      <c r="P17" s="1">
        <v>0.52</v>
      </c>
      <c r="Q17" s="1">
        <v>1</v>
      </c>
      <c r="R17" s="1">
        <v>0.81</v>
      </c>
      <c r="S17" s="1">
        <v>0.55000000000000004</v>
      </c>
    </row>
    <row r="18" spans="1:19">
      <c r="A18" t="s">
        <v>16</v>
      </c>
      <c r="B18" s="1">
        <v>0.65</v>
      </c>
      <c r="C18" s="1">
        <v>0.59</v>
      </c>
      <c r="D18" s="1">
        <v>0.52</v>
      </c>
      <c r="E18" s="1">
        <v>0.56999999999999995</v>
      </c>
      <c r="F18" s="1">
        <v>0.63</v>
      </c>
      <c r="G18" s="1">
        <v>0.63</v>
      </c>
      <c r="H18" s="1">
        <v>0.59</v>
      </c>
      <c r="I18" s="1">
        <v>0.32</v>
      </c>
      <c r="J18" s="1">
        <v>0.56999999999999995</v>
      </c>
      <c r="K18" s="1">
        <v>0.41</v>
      </c>
      <c r="L18" s="1">
        <v>0.77</v>
      </c>
      <c r="M18" s="1">
        <v>0.56000000000000005</v>
      </c>
      <c r="N18" s="1">
        <v>0.77</v>
      </c>
      <c r="O18" s="1">
        <v>0.37</v>
      </c>
      <c r="P18" s="1">
        <v>0.53</v>
      </c>
      <c r="Q18" s="1">
        <v>0.81</v>
      </c>
      <c r="R18" s="1">
        <v>1</v>
      </c>
      <c r="S18" s="1">
        <v>0.7</v>
      </c>
    </row>
    <row r="19" spans="1:19">
      <c r="A19" t="s">
        <v>17</v>
      </c>
      <c r="B19" s="1">
        <v>0.64</v>
      </c>
      <c r="C19" s="1">
        <v>0.64</v>
      </c>
      <c r="D19" s="1">
        <v>0.41</v>
      </c>
      <c r="E19" s="1">
        <v>0.56999999999999995</v>
      </c>
      <c r="F19" s="1">
        <v>0.64</v>
      </c>
      <c r="G19" s="1">
        <v>0.56000000000000005</v>
      </c>
      <c r="H19" s="1">
        <v>0.71</v>
      </c>
      <c r="I19" s="1">
        <v>0.46</v>
      </c>
      <c r="J19" s="1">
        <v>0.57999999999999996</v>
      </c>
      <c r="K19" s="1">
        <v>0.66</v>
      </c>
      <c r="L19" s="1">
        <v>0.67</v>
      </c>
      <c r="M19" s="1">
        <v>0.68</v>
      </c>
      <c r="N19" s="1">
        <v>0.56999999999999995</v>
      </c>
      <c r="O19" s="1">
        <v>0.57999999999999996</v>
      </c>
      <c r="P19" s="1">
        <v>0.56999999999999995</v>
      </c>
      <c r="Q19" s="1">
        <v>0.55000000000000004</v>
      </c>
      <c r="R19" s="1">
        <v>0.7</v>
      </c>
      <c r="S19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jeongwon</dc:creator>
  <cp:lastModifiedBy>jeongwon</cp:lastModifiedBy>
  <dcterms:created xsi:type="dcterms:W3CDTF">2016-04-23T18:33:23Z</dcterms:created>
  <dcterms:modified xsi:type="dcterms:W3CDTF">2016-04-24T16:43:15Z</dcterms:modified>
</cp:coreProperties>
</file>