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95" windowWidth="18195" windowHeight="11700"/>
  </bookViews>
  <sheets>
    <sheet name="SW_SB" sheetId="1" r:id="rId1"/>
    <sheet name="GB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9" i="2" l="1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<sst xmlns="http://schemas.openxmlformats.org/spreadsheetml/2006/main" count="241" uniqueCount="236">
  <si>
    <t>Barcode</t>
  </si>
  <si>
    <t>Grain Weight (g)</t>
  </si>
  <si>
    <t>Biomass Weight (g)</t>
  </si>
  <si>
    <t>cf13gpsw_284_22-l</t>
  </si>
  <si>
    <t>cf13gpsw_125_8-f</t>
  </si>
  <si>
    <t>cf13gpsb_101_10-e</t>
  </si>
  <si>
    <t>cf13gpsw_188_20-h</t>
  </si>
  <si>
    <t>cf13gpsw_136_19-f</t>
  </si>
  <si>
    <t>cf13gpsw_397_17-q</t>
  </si>
  <si>
    <t>cf13gpsw_30_14-b</t>
  </si>
  <si>
    <t>cf13gpsw_187_19-h</t>
  </si>
  <si>
    <t>cf13gpsw_260_21-k</t>
  </si>
  <si>
    <t>cf13gpsw_32_16-b</t>
  </si>
  <si>
    <t>cf13gpsw_227_10-j</t>
  </si>
  <si>
    <t>cf13gpsw_10_15-a</t>
  </si>
  <si>
    <t>cf13gpsw_372_14-p</t>
  </si>
  <si>
    <t>cf13gpsw_326_14-n</t>
  </si>
  <si>
    <t>cf13gpsw_69_5-d</t>
  </si>
  <si>
    <t>cf13gpsw_161_19-g</t>
  </si>
  <si>
    <t>cf13gpsw_418_15-r</t>
  </si>
  <si>
    <t>cf13gpsw_213_21-i</t>
  </si>
  <si>
    <t>cf13gpsw_324_12-n</t>
  </si>
  <si>
    <t>cf13gpsw_311_24-m</t>
  </si>
  <si>
    <t>Spilled</t>
  </si>
  <si>
    <t>cf13gpsw_336_24-n</t>
  </si>
  <si>
    <t>cf13gpsw_299_12-m</t>
  </si>
  <si>
    <t>cf13gpsw_149_7-g</t>
  </si>
  <si>
    <t>cf13gpsb_277_15-l</t>
  </si>
  <si>
    <t>cf13gpsw_251_12-k</t>
  </si>
  <si>
    <t>cf13gpsw_19_3-b</t>
  </si>
  <si>
    <t>cf13gpsw_300_13-m</t>
  </si>
  <si>
    <t>cf13gpsb_3_8-a</t>
  </si>
  <si>
    <t>cf13gpsw_349_13-o</t>
  </si>
  <si>
    <t>cf13gpsw_98_7-e</t>
  </si>
  <si>
    <t>cf13gpsw_393_13-q</t>
  </si>
  <si>
    <t>cf13gpsw_202_10-i</t>
  </si>
  <si>
    <t>cf13gpsb_205_13-i</t>
  </si>
  <si>
    <t>cf13gpsw_152_10-g</t>
  </si>
  <si>
    <t>cf13gpsw_298_11-m</t>
  </si>
  <si>
    <t>cf13gpsw_70_6-d</t>
  </si>
  <si>
    <t>cf13gpsb_128_11-f</t>
  </si>
  <si>
    <t>cf13gpsw_21_5-b</t>
  </si>
  <si>
    <t>cf13gpsw_0_5-a</t>
  </si>
  <si>
    <t>cf13gpsw_249_10-k</t>
  </si>
  <si>
    <t>cf13gpsw_124_7-f</t>
  </si>
  <si>
    <t>cf13gpsw_20_4-b</t>
  </si>
  <si>
    <t>cf13gpsw_97_6-e</t>
  </si>
  <si>
    <t>cf13gpsw_420_17-r</t>
  </si>
  <si>
    <t>cf13gpsb_302_15-m</t>
  </si>
  <si>
    <t>cf13gpsw_275_13-l</t>
  </si>
  <si>
    <t>cf13gpsw_348_12-o</t>
  </si>
  <si>
    <t>cf13gpsb_206_14-i</t>
  </si>
  <si>
    <t>cf13gpsw_46_7-c</t>
  </si>
  <si>
    <t>cf13gpsw_371_13-p</t>
  </si>
  <si>
    <t>cf13gpsw_99_8-e</t>
  </si>
  <si>
    <t>cf13gpsw_236_19-j</t>
  </si>
  <si>
    <t>cf13gpsw_350_14-o</t>
  </si>
  <si>
    <t>cf13gpsw_274_12-l</t>
  </si>
  <si>
    <t>cf13gpsw_228_11-j</t>
  </si>
  <si>
    <t>cf13gpsw_22_6-b</t>
  </si>
  <si>
    <t>cf13gpsw_203_11-i</t>
  </si>
  <si>
    <t>cf13gpsw_325_13-n</t>
  </si>
  <si>
    <t>cf13gpsb_399_19-q</t>
  </si>
  <si>
    <t>cf13gpsb_230_13-j</t>
  </si>
  <si>
    <t>cf13gpsw_373_15-p</t>
  </si>
  <si>
    <t>cf13gpsw_201_9-i</t>
  </si>
  <si>
    <t>cf13gpsb_74_10-d</t>
  </si>
  <si>
    <t>cf13gpsb_73_9-d</t>
  </si>
  <si>
    <t>cf13gpsw_395_15-q</t>
  </si>
  <si>
    <t>cf13gpsw_178_10-h</t>
  </si>
  <si>
    <t>cf13gpsw_225_8-j</t>
  </si>
  <si>
    <t>cf13gpsw_151_9-g</t>
  </si>
  <si>
    <t>cf13gpsw_44_5-c</t>
  </si>
  <si>
    <t>cf13gpsw_419_16-r</t>
  </si>
  <si>
    <t>cf13gpsb_180_12-h</t>
  </si>
  <si>
    <t>cf13gpsw_396_16-q</t>
  </si>
  <si>
    <t>cf13gpsw_135_18-f</t>
  </si>
  <si>
    <t>cf13gpsw_108_17-e</t>
  </si>
  <si>
    <t>cf13gpsw_239_22-j</t>
  </si>
  <si>
    <t>cf13gpsw_214_22-i</t>
  </si>
  <si>
    <t>cf13gpsw_160_18-g</t>
  </si>
  <si>
    <t>cf13gpsw_54_15-c</t>
  </si>
  <si>
    <t>cf13gpsw_162_20-g</t>
  </si>
  <si>
    <t>cf13gpsw_107_16-e</t>
  </si>
  <si>
    <t>cf13gpsw_18_2-b</t>
  </si>
  <si>
    <t>cf13gpsw_310_23-m</t>
  </si>
  <si>
    <t>cf13gpsw_309_22-m</t>
  </si>
  <si>
    <t>cf13gpsb_353_17-o</t>
  </si>
  <si>
    <t>cf13gpsw_212_20-i</t>
  </si>
  <si>
    <t>cf13gpsw_252_13-k</t>
  </si>
  <si>
    <t>cf13gpsw_71_7-d</t>
  </si>
  <si>
    <t>cf13gpsw_359_23-o</t>
  </si>
  <si>
    <t>cf13gpsw_81_17-d</t>
  </si>
  <si>
    <t>cf13gpsb_154_12-g</t>
  </si>
  <si>
    <t>cf13gpsw_68_4-d</t>
  </si>
  <si>
    <t>cf13gpsw_285_23-l</t>
  </si>
  <si>
    <t>cf13gpsw_72_8-d</t>
  </si>
  <si>
    <t>cf13gpsw_250_11-k</t>
  </si>
  <si>
    <t>cf13gpsw_123_6-f</t>
  </si>
  <si>
    <t>cf13gpsb_398_18-q</t>
  </si>
  <si>
    <t>cf13gpsw_150_8-g</t>
  </si>
  <si>
    <t>cf13gpsb_24_8-b</t>
  </si>
  <si>
    <t>cf13gpsw_96_5-e</t>
  </si>
  <si>
    <t>cf13gpsw_262_23-k</t>
  </si>
  <si>
    <t>cf13gpsb_254_15-k</t>
  </si>
  <si>
    <t>cf13gpsw_186_18-h</t>
  </si>
  <si>
    <t>cf13gpsw_43_4-c</t>
  </si>
  <si>
    <t>cf13gpsw_272_10-l</t>
  </si>
  <si>
    <t>cf13gpsw_237_20-j</t>
  </si>
  <si>
    <t>cf13gpsw_273_11-l</t>
  </si>
  <si>
    <t>cf13gpsw_9_14-a</t>
  </si>
  <si>
    <t>cf13gpsw_394_14-q</t>
  </si>
  <si>
    <t>cf13gpsb_48_9-c</t>
  </si>
  <si>
    <t>cf13gpsw_56_17-c</t>
  </si>
  <si>
    <t>cf13gpsw_238_21-j</t>
  </si>
  <si>
    <t>cf13gpsw_55_16-c</t>
  </si>
  <si>
    <t>cf13gpsw_226_9-j</t>
  </si>
  <si>
    <t>cf13gpsw_134_17-f</t>
  </si>
  <si>
    <t>cf13gpsw_31_15-b</t>
  </si>
  <si>
    <t>cf13gpsw_80_16-d</t>
  </si>
  <si>
    <t>cf13gpsw_177_9-h</t>
  </si>
  <si>
    <t>cf13gpsw_308_21-m</t>
  </si>
  <si>
    <t>cf13gpsw_335_23-n</t>
  </si>
  <si>
    <t>cf13gpsw_176_8-h</t>
  </si>
  <si>
    <t>cf13gpsw_323_11-n</t>
  </si>
  <si>
    <t>cf13gpsw_283_21-l</t>
  </si>
  <si>
    <t>cf13gpsb_303_16-m</t>
  </si>
  <si>
    <t>cf13gpsw_261_22-k</t>
  </si>
  <si>
    <t>cf13gpsb_329_17-n</t>
  </si>
  <si>
    <t>For the red ones, the air valve of the blowing machine was completely open and has blown some grain with the chaff</t>
  </si>
  <si>
    <t>Protein</t>
  </si>
  <si>
    <t>Moisture</t>
  </si>
  <si>
    <t>Starch</t>
  </si>
  <si>
    <t>WGlutDM</t>
  </si>
  <si>
    <t>Test Weight</t>
  </si>
  <si>
    <t>Grain weight</t>
  </si>
  <si>
    <t>cf13gpgb_378_20-p</t>
  </si>
  <si>
    <t>CF13GPGB_306_19-M</t>
  </si>
  <si>
    <t>CF13GPGB_332_20-N</t>
  </si>
  <si>
    <t>CF13GPGB_276_14-L</t>
  </si>
  <si>
    <t>CF13GPGB_25_9-B</t>
  </si>
  <si>
    <t>CF13GPGB_232_15-J</t>
  </si>
  <si>
    <t>CF13GPGB_233_16-J</t>
  </si>
  <si>
    <t>CF13GPGB_207_15-I</t>
  </si>
  <si>
    <t>cf13gpgb_102_11-e</t>
  </si>
  <si>
    <t>cf13gpgb_49_10-c</t>
  </si>
  <si>
    <t>cf13gpgb_333_21-N</t>
  </si>
  <si>
    <t>cf13gpgb_255_16-k</t>
  </si>
  <si>
    <t>cf13gpgb_354_18-o</t>
  </si>
  <si>
    <t>cf13gpgb_2_7-A</t>
  </si>
  <si>
    <t>cf13gpgb_278_16-L</t>
  </si>
  <si>
    <t>cf13gpgb_256_17-k</t>
  </si>
  <si>
    <t>cf13gpgb_356_20-o</t>
  </si>
  <si>
    <t>cf13gpgb_307_20-m</t>
  </si>
  <si>
    <t>cf13gpgb_210_18-i</t>
  </si>
  <si>
    <t>cf13gpgb_235_18-J</t>
  </si>
  <si>
    <t>cf13gpgb_401_21-q</t>
  </si>
  <si>
    <t>cf13gpgb_231_14-j</t>
  </si>
  <si>
    <t>cf13gpgb_280_18-l</t>
  </si>
  <si>
    <t>cf13gpgb_182_14-h</t>
  </si>
  <si>
    <t>cf13gpgb_211_19-i</t>
  </si>
  <si>
    <t>cf13gpgb_377_19-p</t>
  </si>
  <si>
    <t>CF13GPGB_153_11-g</t>
  </si>
  <si>
    <t>mouse damage</t>
  </si>
  <si>
    <t>CF13GPGB_26_10-B</t>
  </si>
  <si>
    <t>CF13GPGB_51_12-C</t>
  </si>
  <si>
    <t>CF13GPGB_355_19-O</t>
  </si>
  <si>
    <t>CF13GPGB_5_10-A</t>
  </si>
  <si>
    <t>CF13GPGB_126_9-F</t>
  </si>
  <si>
    <t>CF13GPGB_257_18-K</t>
  </si>
  <si>
    <t>CF13GPGB_253_14-k</t>
  </si>
  <si>
    <t>CF13GPGB_185_17-H</t>
  </si>
  <si>
    <t>CF13GPGB_209_17-I</t>
  </si>
  <si>
    <t>CF13GPGB_29_13-B</t>
  </si>
  <si>
    <t>cf13gpgb_330_18-n</t>
  </si>
  <si>
    <t>cf13gpgb_179_11-h</t>
  </si>
  <si>
    <t>cf13gpgb_374_16-p</t>
  </si>
  <si>
    <t>cf13gpgb_301_14-m</t>
  </si>
  <si>
    <t>cf13gpgb_305_18-m</t>
  </si>
  <si>
    <t>cf13gpgb_100_9-e</t>
  </si>
  <si>
    <t>cf13gpgb_352_16-o</t>
  </si>
  <si>
    <t>cf13gpgb_376_18-p</t>
  </si>
  <si>
    <t>cf13gpgb_1_6-a</t>
  </si>
  <si>
    <t>cf13gpgb_208_16-i</t>
  </si>
  <si>
    <t>cf13gpgb_8_13-a</t>
  </si>
  <si>
    <t>cf13gpgb_4_9-a</t>
  </si>
  <si>
    <t>cf13gpgb_304_17-m</t>
  </si>
  <si>
    <t>cf13gpgb_357_21-o</t>
  </si>
  <si>
    <t>cf13gpgb_127_10-f</t>
  </si>
  <si>
    <t>cf13gpgb_351_15-o</t>
  </si>
  <si>
    <t>cf13gpgb_400_20-q</t>
  </si>
  <si>
    <t>cf13gpgb_159_17-g</t>
  </si>
  <si>
    <t>cf13gpgb_234_17-j</t>
  </si>
  <si>
    <t>cf13gpgb_279_17-l</t>
  </si>
  <si>
    <t>cf13gpgb_327_15-n</t>
  </si>
  <si>
    <t>cf13gpgb_259_20-k</t>
  </si>
  <si>
    <t>cf13gpgb_281_19-l</t>
  </si>
  <si>
    <t>cf13gpgb_50_11-c</t>
  </si>
  <si>
    <t>cf13gpgb_358_22-o</t>
  </si>
  <si>
    <t>cf13gpgb_6_11-a</t>
  </si>
  <si>
    <t>cf13gpgb_229_12-j</t>
  </si>
  <si>
    <t>cf13gpgb_331_19-n</t>
  </si>
  <si>
    <t>cf13gpgb_375_17-p</t>
  </si>
  <si>
    <t>cf13gpgb_204_12-i</t>
  </si>
  <si>
    <t>cf13gpgb_28_12-b</t>
  </si>
  <si>
    <t>cf13gpgb_47_8-c</t>
  </si>
  <si>
    <t>cf13gpgb_158_16-g</t>
  </si>
  <si>
    <t>cf13gpgb_334_22-n</t>
  </si>
  <si>
    <t>cf13gpgb_258_19-k</t>
  </si>
  <si>
    <t>cf13gpgb_79_15-d</t>
  </si>
  <si>
    <t>cf13gpgb_27_11-b</t>
  </si>
  <si>
    <t>cf13gpgb_379_21-p</t>
  </si>
  <si>
    <t>cf13gpgb_282_20-l</t>
  </si>
  <si>
    <t>cf13gpgb_52_13-c</t>
  </si>
  <si>
    <t>cf13gpgb_421_18-r</t>
  </si>
  <si>
    <t>Mouse damage</t>
  </si>
  <si>
    <t>cf13gpsw_11_16-a</t>
  </si>
  <si>
    <t>insufficient sample</t>
  </si>
  <si>
    <t>CF13GPGB_334_22-N_Res</t>
  </si>
  <si>
    <t>CF13GPGB_258_19-K_Res</t>
  </si>
  <si>
    <t>CF13GPGB_158_16-G_Res</t>
  </si>
  <si>
    <t>CF13GPGB_28_12-B_Res</t>
  </si>
  <si>
    <t>cf13gpsb_328_16-n</t>
  </si>
  <si>
    <t>CF13GPSB_328_16-N_Re</t>
  </si>
  <si>
    <t>CF13GPSW_227_10-J_Re</t>
  </si>
  <si>
    <t>CF13GPSW_336_24-N_Re</t>
  </si>
  <si>
    <t>CF13GPSW_11_16-A_Re</t>
  </si>
  <si>
    <t>N%</t>
  </si>
  <si>
    <t>C%</t>
  </si>
  <si>
    <t>44.847  !</t>
  </si>
  <si>
    <t>45.256 !</t>
  </si>
  <si>
    <t>45.094 !</t>
  </si>
  <si>
    <t>0.36653 !</t>
  </si>
  <si>
    <t>0.3026 !</t>
  </si>
  <si>
    <t>0.60088 !</t>
  </si>
  <si>
    <t>45.064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</si>
</sst>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35"/>
  <sheetViews>
    <sheetView tabSelected="1" topLeftCell="A103" workbookViewId="0">
      <selection activeCell="F135" sqref="F135"/>
    </sheetView>
  </sheetViews>
  <sheetFormatPr defaultRowHeight="15" x14ac:dyDescent="0.25"/>
  <cols>
    <col min="1" max="1" width="23" customWidth="1"/>
    <col min="2" max="2" width="16.140625" customWidth="1"/>
    <col min="3" max="3" width="21.42578125" customWidth="1"/>
    <col min="4" max="4" width="9.5703125" style="3" customWidth="1"/>
    <col min="5" max="5" width="9.140625" style="3" customWidth="1"/>
    <col min="6" max="6" width="7.140625" style="3" customWidth="1"/>
    <col min="7" max="7" width="10.42578125" style="3" customWidth="1"/>
    <col min="8" max="8" width="11.85546875" style="3" customWidth="1"/>
  </cols>
  <sheetData>
    <row r="1" spans="1:28" x14ac:dyDescent="0.25">
      <c r="A1" t="s">
        <v>0</v>
      </c>
      <c r="B1" t="s">
        <v>1</v>
      </c>
      <c r="C1" t="s">
        <v>2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1" t="s">
        <v>129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t="s">
        <v>222</v>
      </c>
      <c r="B2">
        <v>763</v>
      </c>
      <c r="D2" s="3">
        <v>10</v>
      </c>
      <c r="E2" s="3">
        <v>7.7</v>
      </c>
      <c r="F2" s="3">
        <v>69.2</v>
      </c>
      <c r="H2" s="3">
        <v>55.1</v>
      </c>
    </row>
    <row r="3" spans="1:28" x14ac:dyDescent="0.25">
      <c r="A3" s="1" t="s">
        <v>3</v>
      </c>
      <c r="B3">
        <v>1088</v>
      </c>
      <c r="D3" s="3">
        <v>10</v>
      </c>
      <c r="E3" s="3">
        <v>9.9</v>
      </c>
      <c r="F3" s="3">
        <v>70.5</v>
      </c>
      <c r="G3" s="3">
        <v>27.9</v>
      </c>
      <c r="H3" s="3">
        <v>62.9</v>
      </c>
    </row>
    <row r="4" spans="1:28" x14ac:dyDescent="0.25">
      <c r="A4" s="1" t="s">
        <v>4</v>
      </c>
      <c r="B4">
        <v>460</v>
      </c>
      <c r="D4" s="3">
        <v>12</v>
      </c>
      <c r="E4" s="3">
        <v>9.8000000000000007</v>
      </c>
      <c r="F4" s="3">
        <v>68.099999999999994</v>
      </c>
      <c r="G4" s="3">
        <v>31.7</v>
      </c>
      <c r="H4" s="3">
        <v>54.2</v>
      </c>
    </row>
    <row r="5" spans="1:28" x14ac:dyDescent="0.25">
      <c r="A5" s="1" t="s">
        <v>5</v>
      </c>
      <c r="B5">
        <v>954</v>
      </c>
      <c r="D5" s="3">
        <v>10.8</v>
      </c>
      <c r="E5" s="3">
        <v>9.9</v>
      </c>
      <c r="F5" s="3">
        <v>64.3</v>
      </c>
      <c r="H5" s="3">
        <v>53.7</v>
      </c>
    </row>
    <row r="6" spans="1:28" x14ac:dyDescent="0.25">
      <c r="A6" s="1" t="s">
        <v>6</v>
      </c>
      <c r="B6">
        <v>1177</v>
      </c>
      <c r="D6" s="3">
        <v>9.5</v>
      </c>
      <c r="E6" s="3">
        <v>9.9</v>
      </c>
      <c r="F6" s="3">
        <v>70.900000000000006</v>
      </c>
      <c r="G6" s="3">
        <v>26.1</v>
      </c>
      <c r="H6" s="3">
        <v>62.2</v>
      </c>
    </row>
    <row r="7" spans="1:28" x14ac:dyDescent="0.25">
      <c r="A7" s="1" t="s">
        <v>7</v>
      </c>
      <c r="B7">
        <v>1117</v>
      </c>
      <c r="D7" s="3">
        <v>11.9</v>
      </c>
      <c r="E7" s="3">
        <v>9.6</v>
      </c>
      <c r="F7" s="3">
        <v>68.400000000000006</v>
      </c>
      <c r="G7" s="3">
        <v>32.5</v>
      </c>
      <c r="H7" s="3">
        <v>60.4</v>
      </c>
    </row>
    <row r="8" spans="1:28" x14ac:dyDescent="0.25">
      <c r="A8" s="1" t="s">
        <v>8</v>
      </c>
      <c r="B8">
        <v>869</v>
      </c>
      <c r="D8" s="3">
        <v>10.8</v>
      </c>
      <c r="E8" s="3">
        <v>10</v>
      </c>
      <c r="F8" s="3">
        <v>69.900000000000006</v>
      </c>
      <c r="G8" s="3">
        <v>29.4</v>
      </c>
      <c r="H8" s="3">
        <v>61.3</v>
      </c>
    </row>
    <row r="9" spans="1:28" x14ac:dyDescent="0.25">
      <c r="A9" s="1" t="s">
        <v>9</v>
      </c>
      <c r="B9">
        <v>721</v>
      </c>
      <c r="D9" s="3">
        <v>11.4</v>
      </c>
      <c r="E9" s="3">
        <v>9.8000000000000007</v>
      </c>
      <c r="F9" s="3">
        <v>69</v>
      </c>
      <c r="G9" s="3">
        <v>31.3</v>
      </c>
      <c r="H9" s="3">
        <v>60.5</v>
      </c>
    </row>
    <row r="10" spans="1:28" x14ac:dyDescent="0.25">
      <c r="A10" s="1" t="s">
        <v>10</v>
      </c>
      <c r="B10">
        <v>682</v>
      </c>
      <c r="D10" s="3">
        <v>10.5</v>
      </c>
      <c r="E10" s="3">
        <v>9.9</v>
      </c>
      <c r="F10" s="3">
        <v>70</v>
      </c>
      <c r="G10" s="3">
        <v>28</v>
      </c>
      <c r="H10" s="3">
        <v>57.8</v>
      </c>
    </row>
    <row r="11" spans="1:28" x14ac:dyDescent="0.25">
      <c r="A11" s="1" t="s">
        <v>11</v>
      </c>
      <c r="B11">
        <v>693</v>
      </c>
      <c r="D11" s="3">
        <v>12</v>
      </c>
      <c r="E11" s="3">
        <v>9.6</v>
      </c>
      <c r="F11" s="3">
        <v>68.8</v>
      </c>
      <c r="G11" s="3">
        <v>32.4</v>
      </c>
      <c r="H11" s="3">
        <v>58.5</v>
      </c>
    </row>
    <row r="12" spans="1:28" x14ac:dyDescent="0.25">
      <c r="A12" s="1" t="s">
        <v>12</v>
      </c>
      <c r="B12">
        <v>433</v>
      </c>
      <c r="D12" s="3">
        <v>13</v>
      </c>
      <c r="E12" s="3">
        <v>9.3000000000000007</v>
      </c>
      <c r="F12" s="3">
        <v>67.3</v>
      </c>
      <c r="G12" s="3">
        <v>34.299999999999997</v>
      </c>
      <c r="H12" s="3">
        <v>55.3</v>
      </c>
    </row>
    <row r="13" spans="1:28" x14ac:dyDescent="0.25">
      <c r="A13" s="1" t="s">
        <v>13</v>
      </c>
      <c r="B13">
        <v>463</v>
      </c>
      <c r="D13" s="3">
        <v>9.8000000000000007</v>
      </c>
      <c r="E13" s="3">
        <v>9.6999999999999993</v>
      </c>
      <c r="F13" s="3">
        <v>70.900000000000006</v>
      </c>
      <c r="G13" s="3">
        <v>26.6</v>
      </c>
      <c r="H13" s="3">
        <v>60.3</v>
      </c>
    </row>
    <row r="14" spans="1:28" x14ac:dyDescent="0.25">
      <c r="A14" s="1" t="s">
        <v>14</v>
      </c>
      <c r="B14">
        <v>769</v>
      </c>
      <c r="D14" s="3">
        <v>10.6</v>
      </c>
      <c r="E14" s="3">
        <v>9.6999999999999993</v>
      </c>
      <c r="F14" s="3">
        <v>70</v>
      </c>
      <c r="G14" s="3">
        <v>28.8</v>
      </c>
      <c r="H14" s="3">
        <v>60.3</v>
      </c>
    </row>
    <row r="15" spans="1:28" x14ac:dyDescent="0.25">
      <c r="A15" s="1" t="s">
        <v>15</v>
      </c>
      <c r="B15">
        <v>793</v>
      </c>
      <c r="D15" s="3">
        <v>9.4</v>
      </c>
      <c r="E15" s="3">
        <v>10.199999999999999</v>
      </c>
      <c r="F15" s="3">
        <v>71.099999999999994</v>
      </c>
      <c r="G15" s="3">
        <v>25.5</v>
      </c>
      <c r="H15" s="3">
        <v>61.6</v>
      </c>
    </row>
    <row r="16" spans="1:28" x14ac:dyDescent="0.25">
      <c r="A16" s="1" t="s">
        <v>16</v>
      </c>
      <c r="B16">
        <v>675</v>
      </c>
      <c r="D16" s="3">
        <v>11</v>
      </c>
      <c r="E16" s="3">
        <v>9.9</v>
      </c>
      <c r="F16" s="3">
        <v>69.400000000000006</v>
      </c>
      <c r="G16" s="3">
        <v>30.4</v>
      </c>
      <c r="H16" s="3">
        <v>60.1</v>
      </c>
    </row>
    <row r="17" spans="1:8" x14ac:dyDescent="0.25">
      <c r="A17" s="1" t="s">
        <v>17</v>
      </c>
      <c r="B17">
        <v>632</v>
      </c>
      <c r="D17" s="3">
        <v>11.7</v>
      </c>
      <c r="E17" s="3">
        <v>10</v>
      </c>
      <c r="F17" s="3">
        <v>69.099999999999994</v>
      </c>
      <c r="G17" s="3">
        <v>31.9</v>
      </c>
      <c r="H17" s="3">
        <v>57.9</v>
      </c>
    </row>
    <row r="18" spans="1:8" x14ac:dyDescent="0.25">
      <c r="A18" s="1" t="s">
        <v>18</v>
      </c>
      <c r="B18">
        <v>816</v>
      </c>
      <c r="D18" s="3">
        <v>9.9</v>
      </c>
      <c r="E18" s="3">
        <v>9.8000000000000007</v>
      </c>
      <c r="F18" s="3">
        <v>70</v>
      </c>
      <c r="G18" s="3">
        <v>27</v>
      </c>
      <c r="H18" s="3">
        <v>60.3</v>
      </c>
    </row>
    <row r="19" spans="1:8" x14ac:dyDescent="0.25">
      <c r="A19" s="1" t="s">
        <v>19</v>
      </c>
      <c r="B19">
        <v>763</v>
      </c>
      <c r="D19" s="3">
        <v>9</v>
      </c>
      <c r="E19" s="3">
        <v>9.9</v>
      </c>
      <c r="F19" s="3">
        <v>71.900000000000006</v>
      </c>
      <c r="G19" s="3">
        <v>23.4</v>
      </c>
      <c r="H19" s="3">
        <v>60.9</v>
      </c>
    </row>
    <row r="20" spans="1:8" x14ac:dyDescent="0.25">
      <c r="A20" s="1" t="s">
        <v>20</v>
      </c>
      <c r="B20">
        <v>946</v>
      </c>
      <c r="D20" s="3">
        <v>9.1</v>
      </c>
      <c r="E20" s="3">
        <v>10</v>
      </c>
      <c r="F20" s="3">
        <v>71.2</v>
      </c>
      <c r="G20" s="3">
        <v>24.6</v>
      </c>
      <c r="H20" s="3">
        <v>63.5</v>
      </c>
    </row>
    <row r="21" spans="1:8" x14ac:dyDescent="0.25">
      <c r="A21" s="1" t="s">
        <v>21</v>
      </c>
      <c r="B21">
        <v>570</v>
      </c>
      <c r="D21" s="3">
        <v>9.9</v>
      </c>
      <c r="E21" s="3">
        <v>10</v>
      </c>
      <c r="F21" s="3">
        <v>71.2</v>
      </c>
      <c r="G21" s="3">
        <v>25.7</v>
      </c>
      <c r="H21" s="3">
        <v>58.2</v>
      </c>
    </row>
    <row r="22" spans="1:8" x14ac:dyDescent="0.25">
      <c r="A22" s="1" t="s">
        <v>22</v>
      </c>
      <c r="B22">
        <v>980</v>
      </c>
      <c r="C22" t="s">
        <v>23</v>
      </c>
      <c r="D22" s="3">
        <v>9.1</v>
      </c>
      <c r="E22" s="3">
        <v>9.8000000000000007</v>
      </c>
      <c r="F22" s="3">
        <v>71.3</v>
      </c>
      <c r="G22" s="3">
        <v>24.5</v>
      </c>
      <c r="H22" s="3">
        <v>63</v>
      </c>
    </row>
    <row r="23" spans="1:8" x14ac:dyDescent="0.25">
      <c r="A23" s="1" t="s">
        <v>24</v>
      </c>
      <c r="B23">
        <v>787</v>
      </c>
      <c r="D23" s="3">
        <v>9.8000000000000007</v>
      </c>
      <c r="E23" s="3">
        <v>9.9</v>
      </c>
      <c r="F23" s="3">
        <v>70.599999999999994</v>
      </c>
      <c r="G23" s="3">
        <v>26.4</v>
      </c>
      <c r="H23" s="3">
        <v>60.6</v>
      </c>
    </row>
    <row r="24" spans="1:8" x14ac:dyDescent="0.25">
      <c r="A24" s="1" t="s">
        <v>25</v>
      </c>
      <c r="B24">
        <v>851</v>
      </c>
      <c r="D24" s="3">
        <v>10</v>
      </c>
      <c r="E24" s="3">
        <v>9.9</v>
      </c>
      <c r="F24" s="3">
        <v>70.599999999999994</v>
      </c>
      <c r="G24" s="3">
        <v>26.9</v>
      </c>
      <c r="H24" s="3">
        <v>60.4</v>
      </c>
    </row>
    <row r="25" spans="1:8" x14ac:dyDescent="0.25">
      <c r="A25" s="1" t="s">
        <v>26</v>
      </c>
      <c r="B25">
        <v>678</v>
      </c>
      <c r="D25" s="3">
        <v>10.6</v>
      </c>
      <c r="E25" s="3">
        <v>9.1</v>
      </c>
      <c r="F25" s="3">
        <v>72.7</v>
      </c>
      <c r="G25" s="3">
        <v>28.3</v>
      </c>
      <c r="H25" s="3">
        <v>61.1</v>
      </c>
    </row>
    <row r="26" spans="1:8" x14ac:dyDescent="0.25">
      <c r="A26" s="1" t="s">
        <v>27</v>
      </c>
      <c r="B26">
        <v>941</v>
      </c>
      <c r="D26" s="3">
        <v>10.3</v>
      </c>
      <c r="E26" s="3">
        <v>9</v>
      </c>
      <c r="F26" s="3">
        <v>63.5</v>
      </c>
      <c r="H26" s="3">
        <v>54.4</v>
      </c>
    </row>
    <row r="27" spans="1:8" x14ac:dyDescent="0.25">
      <c r="A27" s="1" t="s">
        <v>28</v>
      </c>
      <c r="B27">
        <v>645</v>
      </c>
      <c r="D27" s="3">
        <v>8.9</v>
      </c>
      <c r="E27" s="3">
        <v>9.1999999999999993</v>
      </c>
      <c r="F27" s="3">
        <v>74.400000000000006</v>
      </c>
      <c r="G27" s="3">
        <v>22.9</v>
      </c>
      <c r="H27" s="3">
        <v>60.5</v>
      </c>
    </row>
    <row r="28" spans="1:8" x14ac:dyDescent="0.25">
      <c r="A28" s="1" t="s">
        <v>29</v>
      </c>
      <c r="B28">
        <v>466</v>
      </c>
      <c r="D28" s="3">
        <v>9.5</v>
      </c>
      <c r="E28" s="3">
        <v>9.1999999999999993</v>
      </c>
      <c r="F28" s="3">
        <v>73</v>
      </c>
      <c r="G28" s="3">
        <v>24</v>
      </c>
      <c r="H28" s="3">
        <v>58.6</v>
      </c>
    </row>
    <row r="29" spans="1:8" x14ac:dyDescent="0.25">
      <c r="A29" s="1" t="s">
        <v>30</v>
      </c>
      <c r="B29">
        <v>563</v>
      </c>
      <c r="D29" s="3">
        <v>9.6999999999999993</v>
      </c>
      <c r="E29" s="3">
        <v>9.1999999999999993</v>
      </c>
      <c r="F29" s="3">
        <v>72.8</v>
      </c>
      <c r="G29" s="3">
        <v>25.2</v>
      </c>
      <c r="H29" s="3">
        <v>58.3</v>
      </c>
    </row>
    <row r="30" spans="1:8" x14ac:dyDescent="0.25">
      <c r="A30" s="1" t="s">
        <v>31</v>
      </c>
      <c r="B30">
        <v>826</v>
      </c>
      <c r="D30" s="3">
        <v>12.2</v>
      </c>
      <c r="E30" s="3">
        <v>9.1999999999999993</v>
      </c>
      <c r="F30" s="3">
        <v>63</v>
      </c>
      <c r="H30" s="3">
        <v>53.3</v>
      </c>
    </row>
    <row r="31" spans="1:8" x14ac:dyDescent="0.25">
      <c r="A31" s="1" t="s">
        <v>32</v>
      </c>
      <c r="B31">
        <v>738</v>
      </c>
      <c r="D31" s="3">
        <v>8.6</v>
      </c>
      <c r="E31" s="3">
        <v>9.1999999999999993</v>
      </c>
      <c r="F31" s="3">
        <v>73.8</v>
      </c>
      <c r="G31" s="3">
        <v>22.4</v>
      </c>
      <c r="H31" s="3">
        <v>61.8</v>
      </c>
    </row>
    <row r="32" spans="1:8" x14ac:dyDescent="0.25">
      <c r="A32" s="1" t="s">
        <v>33</v>
      </c>
      <c r="B32">
        <v>544</v>
      </c>
      <c r="D32" s="3">
        <v>10.1</v>
      </c>
      <c r="E32" s="3">
        <v>9.1999999999999993</v>
      </c>
      <c r="F32" s="3">
        <v>72.5</v>
      </c>
      <c r="G32" s="3">
        <v>26.8</v>
      </c>
      <c r="H32" s="3">
        <v>58.8</v>
      </c>
    </row>
    <row r="33" spans="1:8" x14ac:dyDescent="0.25">
      <c r="A33" s="1" t="s">
        <v>34</v>
      </c>
      <c r="B33">
        <v>733</v>
      </c>
      <c r="D33" s="3">
        <v>10.8</v>
      </c>
      <c r="E33" s="3">
        <v>9.3000000000000007</v>
      </c>
      <c r="F33" s="3">
        <v>72.099999999999994</v>
      </c>
      <c r="G33" s="3">
        <v>28.5</v>
      </c>
      <c r="H33" s="3">
        <v>60.4</v>
      </c>
    </row>
    <row r="34" spans="1:8" x14ac:dyDescent="0.25">
      <c r="A34" s="1" t="s">
        <v>35</v>
      </c>
      <c r="B34">
        <v>616</v>
      </c>
      <c r="D34" s="3">
        <v>10.3</v>
      </c>
      <c r="E34" s="3">
        <v>9.1</v>
      </c>
      <c r="F34" s="3">
        <v>71.900000000000006</v>
      </c>
      <c r="G34" s="3">
        <v>26.3</v>
      </c>
      <c r="H34" s="3">
        <v>56.5</v>
      </c>
    </row>
    <row r="35" spans="1:8" x14ac:dyDescent="0.25">
      <c r="A35" s="1" t="s">
        <v>36</v>
      </c>
      <c r="B35">
        <v>996</v>
      </c>
      <c r="D35" s="3">
        <v>11.4</v>
      </c>
      <c r="E35" s="3">
        <v>9.4</v>
      </c>
      <c r="F35" s="3">
        <v>64</v>
      </c>
      <c r="H35" s="3">
        <v>52.8</v>
      </c>
    </row>
    <row r="36" spans="1:8" x14ac:dyDescent="0.25">
      <c r="A36" s="1" t="s">
        <v>37</v>
      </c>
      <c r="B36">
        <v>588</v>
      </c>
      <c r="D36" s="3">
        <v>12</v>
      </c>
      <c r="E36" s="3">
        <v>9.1999999999999993</v>
      </c>
      <c r="F36" s="3">
        <v>70.2</v>
      </c>
      <c r="G36" s="3">
        <v>31.3</v>
      </c>
      <c r="H36" s="3">
        <v>57.2</v>
      </c>
    </row>
    <row r="37" spans="1:8" x14ac:dyDescent="0.25">
      <c r="A37" s="1" t="s">
        <v>38</v>
      </c>
      <c r="B37">
        <v>762</v>
      </c>
      <c r="D37" s="3">
        <v>9.3000000000000007</v>
      </c>
      <c r="E37" s="3">
        <v>9.3000000000000007</v>
      </c>
      <c r="F37" s="3">
        <v>73.2</v>
      </c>
      <c r="G37" s="3">
        <v>24.1</v>
      </c>
      <c r="H37" s="3">
        <v>60.5</v>
      </c>
    </row>
    <row r="38" spans="1:8" x14ac:dyDescent="0.25">
      <c r="A38" s="1" t="s">
        <v>39</v>
      </c>
      <c r="B38">
        <v>418</v>
      </c>
      <c r="D38" s="3">
        <v>11.3</v>
      </c>
      <c r="E38" s="3">
        <v>9.1</v>
      </c>
      <c r="F38" s="3">
        <v>71</v>
      </c>
      <c r="G38" s="3">
        <v>30</v>
      </c>
      <c r="H38" s="3">
        <v>58.8</v>
      </c>
    </row>
    <row r="39" spans="1:8" x14ac:dyDescent="0.25">
      <c r="A39" s="1" t="s">
        <v>40</v>
      </c>
      <c r="B39">
        <v>1051</v>
      </c>
      <c r="D39" s="3">
        <v>10</v>
      </c>
      <c r="E39" s="3">
        <v>9.5</v>
      </c>
      <c r="F39" s="3">
        <v>65.3</v>
      </c>
      <c r="H39" s="3">
        <v>53.9</v>
      </c>
    </row>
    <row r="40" spans="1:8" x14ac:dyDescent="0.25">
      <c r="A40" s="1" t="s">
        <v>41</v>
      </c>
      <c r="B40">
        <v>503</v>
      </c>
      <c r="D40" s="3">
        <v>12.5</v>
      </c>
      <c r="E40" s="3">
        <v>7.3</v>
      </c>
      <c r="F40" s="3">
        <v>71.900000000000006</v>
      </c>
      <c r="G40" s="3">
        <v>32.1</v>
      </c>
      <c r="H40" s="3">
        <v>56.3</v>
      </c>
    </row>
    <row r="41" spans="1:8" x14ac:dyDescent="0.25">
      <c r="A41" s="1" t="s">
        <v>42</v>
      </c>
      <c r="B41">
        <v>461</v>
      </c>
      <c r="D41" s="3">
        <v>11.9</v>
      </c>
      <c r="E41" s="3">
        <v>7.6</v>
      </c>
      <c r="F41" s="3">
        <v>72</v>
      </c>
      <c r="G41" s="3">
        <v>30.1</v>
      </c>
      <c r="H41" s="3">
        <v>54.8</v>
      </c>
    </row>
    <row r="42" spans="1:8" x14ac:dyDescent="0.25">
      <c r="A42" s="1" t="s">
        <v>43</v>
      </c>
      <c r="B42">
        <v>727</v>
      </c>
      <c r="D42" s="3">
        <v>8.8000000000000007</v>
      </c>
      <c r="E42" s="3">
        <v>7.6</v>
      </c>
      <c r="F42" s="3">
        <v>75.400000000000006</v>
      </c>
      <c r="G42" s="3">
        <v>22.7</v>
      </c>
      <c r="H42" s="3">
        <v>60.3</v>
      </c>
    </row>
    <row r="43" spans="1:8" x14ac:dyDescent="0.25">
      <c r="A43" s="1" t="s">
        <v>44</v>
      </c>
      <c r="B43">
        <v>731</v>
      </c>
      <c r="D43" s="3">
        <v>9.6999999999999993</v>
      </c>
      <c r="E43" s="3">
        <v>8</v>
      </c>
      <c r="F43" s="3">
        <v>74.2</v>
      </c>
      <c r="G43" s="3">
        <v>26.4</v>
      </c>
      <c r="H43" s="3">
        <v>61.7</v>
      </c>
    </row>
    <row r="44" spans="1:8" x14ac:dyDescent="0.25">
      <c r="A44" s="1" t="s">
        <v>45</v>
      </c>
      <c r="B44">
        <v>504</v>
      </c>
      <c r="D44" s="3">
        <v>11.7</v>
      </c>
      <c r="E44" s="3">
        <v>7.5</v>
      </c>
      <c r="F44" s="3">
        <v>72.3</v>
      </c>
      <c r="G44" s="3">
        <v>30.7</v>
      </c>
      <c r="H44" s="3">
        <v>56.3</v>
      </c>
    </row>
    <row r="45" spans="1:8" x14ac:dyDescent="0.25">
      <c r="A45" s="1" t="s">
        <v>46</v>
      </c>
      <c r="B45">
        <v>523</v>
      </c>
      <c r="D45" s="3">
        <v>8.3000000000000007</v>
      </c>
      <c r="E45" s="3">
        <v>7.9</v>
      </c>
      <c r="F45" s="3">
        <v>75.7</v>
      </c>
      <c r="G45" s="3">
        <v>21.2</v>
      </c>
      <c r="H45" s="3">
        <v>60.2</v>
      </c>
    </row>
    <row r="46" spans="1:8" x14ac:dyDescent="0.25">
      <c r="A46" s="1" t="s">
        <v>47</v>
      </c>
      <c r="B46">
        <v>702</v>
      </c>
      <c r="D46" s="3">
        <v>10.199999999999999</v>
      </c>
      <c r="E46" s="3">
        <v>7.6</v>
      </c>
      <c r="F46" s="3">
        <v>74.2</v>
      </c>
      <c r="G46" s="3">
        <v>27.5</v>
      </c>
      <c r="H46" s="3">
        <v>59.9</v>
      </c>
    </row>
    <row r="47" spans="1:8" x14ac:dyDescent="0.25">
      <c r="A47" s="1" t="s">
        <v>48</v>
      </c>
      <c r="B47">
        <v>955</v>
      </c>
      <c r="D47" s="3">
        <v>10.3</v>
      </c>
      <c r="E47" s="3">
        <v>7.7</v>
      </c>
      <c r="F47" s="3">
        <v>66.7</v>
      </c>
      <c r="H47" s="3">
        <v>54.8</v>
      </c>
    </row>
    <row r="48" spans="1:8" x14ac:dyDescent="0.25">
      <c r="A48" s="1" t="s">
        <v>49</v>
      </c>
      <c r="B48">
        <v>623</v>
      </c>
      <c r="D48" s="3">
        <v>12.2</v>
      </c>
      <c r="E48" s="3">
        <v>7.5</v>
      </c>
      <c r="F48" s="3">
        <v>72.7</v>
      </c>
      <c r="G48" s="3">
        <v>31.8</v>
      </c>
      <c r="H48" s="3">
        <v>59.3</v>
      </c>
    </row>
    <row r="49" spans="1:8" x14ac:dyDescent="0.25">
      <c r="A49" s="1" t="s">
        <v>50</v>
      </c>
      <c r="B49">
        <v>843</v>
      </c>
      <c r="D49" s="3">
        <v>10.1</v>
      </c>
      <c r="E49" s="3">
        <v>6.9</v>
      </c>
      <c r="F49" s="3">
        <v>77.599999999999994</v>
      </c>
      <c r="G49" s="3">
        <v>24.1</v>
      </c>
      <c r="H49" s="3">
        <v>62.6</v>
      </c>
    </row>
    <row r="50" spans="1:8" x14ac:dyDescent="0.25">
      <c r="A50" s="1" t="s">
        <v>51</v>
      </c>
      <c r="B50">
        <v>838</v>
      </c>
      <c r="D50" s="3">
        <v>10.1</v>
      </c>
      <c r="E50" s="3">
        <v>7.7</v>
      </c>
      <c r="F50" s="3">
        <v>64.2</v>
      </c>
      <c r="H50" s="3">
        <v>54.4</v>
      </c>
    </row>
    <row r="51" spans="1:8" x14ac:dyDescent="0.25">
      <c r="A51" s="1" t="s">
        <v>52</v>
      </c>
      <c r="B51">
        <v>670</v>
      </c>
      <c r="D51" s="3">
        <v>10.8</v>
      </c>
      <c r="E51" s="3">
        <v>7.6</v>
      </c>
      <c r="F51" s="3">
        <v>73.8</v>
      </c>
      <c r="G51" s="3">
        <v>28.1</v>
      </c>
      <c r="H51" s="3">
        <v>58.4</v>
      </c>
    </row>
    <row r="52" spans="1:8" x14ac:dyDescent="0.25">
      <c r="A52" s="1" t="s">
        <v>53</v>
      </c>
      <c r="B52">
        <v>826</v>
      </c>
      <c r="D52" s="3">
        <v>10</v>
      </c>
      <c r="E52" s="3">
        <v>6.6</v>
      </c>
      <c r="F52" s="3">
        <v>76.5</v>
      </c>
      <c r="G52" s="3">
        <v>23.9</v>
      </c>
      <c r="H52" s="3">
        <v>61.5</v>
      </c>
    </row>
    <row r="53" spans="1:8" x14ac:dyDescent="0.25">
      <c r="A53" s="1" t="s">
        <v>54</v>
      </c>
      <c r="B53">
        <v>547</v>
      </c>
      <c r="D53" s="3">
        <v>11.8</v>
      </c>
      <c r="E53" s="3">
        <v>6.7</v>
      </c>
      <c r="F53" s="3">
        <v>75.099999999999994</v>
      </c>
      <c r="G53" s="3">
        <v>28.2</v>
      </c>
      <c r="H53" s="3">
        <v>58.6</v>
      </c>
    </row>
    <row r="54" spans="1:8" x14ac:dyDescent="0.25">
      <c r="A54" s="1" t="s">
        <v>55</v>
      </c>
      <c r="B54">
        <v>778</v>
      </c>
      <c r="D54" s="3">
        <v>10.8</v>
      </c>
      <c r="E54" s="3">
        <v>6.5</v>
      </c>
      <c r="F54" s="3">
        <v>76.099999999999994</v>
      </c>
      <c r="G54" s="3">
        <v>25.8</v>
      </c>
      <c r="H54" s="3">
        <v>60.1</v>
      </c>
    </row>
    <row r="55" spans="1:8" x14ac:dyDescent="0.25">
      <c r="A55" s="1" t="s">
        <v>56</v>
      </c>
      <c r="B55">
        <v>524</v>
      </c>
      <c r="D55" s="3">
        <v>10.8</v>
      </c>
      <c r="E55" s="3">
        <v>6.4</v>
      </c>
      <c r="F55" s="3">
        <v>77.5</v>
      </c>
      <c r="G55" s="3">
        <v>25.7</v>
      </c>
      <c r="H55" s="3">
        <v>60.8</v>
      </c>
    </row>
    <row r="56" spans="1:8" x14ac:dyDescent="0.25">
      <c r="A56" s="1" t="s">
        <v>57</v>
      </c>
      <c r="B56">
        <v>938</v>
      </c>
      <c r="D56" s="3">
        <v>10</v>
      </c>
      <c r="E56" s="3">
        <v>7.6</v>
      </c>
      <c r="F56" s="3">
        <v>75.2</v>
      </c>
      <c r="G56" s="3">
        <v>26.8</v>
      </c>
      <c r="H56" s="3">
        <v>62.1</v>
      </c>
    </row>
    <row r="57" spans="1:8" x14ac:dyDescent="0.25">
      <c r="A57" s="1" t="s">
        <v>58</v>
      </c>
      <c r="B57">
        <v>907</v>
      </c>
      <c r="D57" s="3">
        <v>9.5</v>
      </c>
      <c r="E57" s="3">
        <v>6.8</v>
      </c>
      <c r="F57" s="3">
        <v>78.7</v>
      </c>
      <c r="G57" s="3">
        <v>22.1</v>
      </c>
      <c r="H57" s="3">
        <v>61.2</v>
      </c>
    </row>
    <row r="58" spans="1:8" x14ac:dyDescent="0.25">
      <c r="A58" s="1" t="s">
        <v>59</v>
      </c>
      <c r="B58">
        <v>498</v>
      </c>
      <c r="D58" s="3">
        <v>8.6999999999999993</v>
      </c>
      <c r="E58" s="3">
        <v>6.9</v>
      </c>
      <c r="F58" s="3">
        <v>79.599999999999994</v>
      </c>
      <c r="G58" s="3">
        <v>21</v>
      </c>
      <c r="H58" s="3">
        <v>61.9</v>
      </c>
    </row>
    <row r="59" spans="1:8" x14ac:dyDescent="0.25">
      <c r="A59" s="1" t="s">
        <v>60</v>
      </c>
      <c r="B59">
        <v>891</v>
      </c>
      <c r="D59" s="3">
        <v>8.8000000000000007</v>
      </c>
      <c r="E59" s="3">
        <v>6.4</v>
      </c>
      <c r="F59" s="3">
        <v>79.2</v>
      </c>
      <c r="G59" s="3">
        <v>21.2</v>
      </c>
      <c r="H59" s="3">
        <v>60</v>
      </c>
    </row>
    <row r="60" spans="1:8" x14ac:dyDescent="0.25">
      <c r="A60" s="1" t="s">
        <v>61</v>
      </c>
      <c r="B60">
        <v>907</v>
      </c>
      <c r="D60" s="3">
        <v>10.4</v>
      </c>
      <c r="E60" s="3">
        <v>6.9</v>
      </c>
      <c r="F60" s="3">
        <v>76.900000000000006</v>
      </c>
      <c r="G60" s="3">
        <v>25.3</v>
      </c>
      <c r="H60" s="3">
        <v>61.2</v>
      </c>
    </row>
    <row r="61" spans="1:8" x14ac:dyDescent="0.25">
      <c r="A61" s="1" t="s">
        <v>62</v>
      </c>
      <c r="B61">
        <v>632</v>
      </c>
      <c r="D61" s="3">
        <v>10</v>
      </c>
      <c r="E61" s="3">
        <v>6.8</v>
      </c>
      <c r="F61" s="3">
        <v>67.900000000000006</v>
      </c>
      <c r="H61" s="3">
        <v>54.5</v>
      </c>
    </row>
    <row r="62" spans="1:8" x14ac:dyDescent="0.25">
      <c r="A62" s="1" t="s">
        <v>63</v>
      </c>
      <c r="B62">
        <v>812</v>
      </c>
      <c r="D62" s="3">
        <v>12.8</v>
      </c>
      <c r="E62" s="3">
        <v>8.6999999999999993</v>
      </c>
      <c r="F62" s="3">
        <v>63.5</v>
      </c>
      <c r="H62" s="3">
        <v>52</v>
      </c>
    </row>
    <row r="63" spans="1:8" x14ac:dyDescent="0.25">
      <c r="A63" s="1" t="s">
        <v>64</v>
      </c>
      <c r="B63">
        <v>875</v>
      </c>
      <c r="D63" s="3">
        <v>11.2</v>
      </c>
      <c r="E63" s="3">
        <v>6.8</v>
      </c>
      <c r="F63" s="3">
        <v>75.3</v>
      </c>
      <c r="G63" s="3">
        <v>28</v>
      </c>
      <c r="H63" s="3">
        <v>60.9</v>
      </c>
    </row>
    <row r="64" spans="1:8" x14ac:dyDescent="0.25">
      <c r="A64" s="1" t="s">
        <v>65</v>
      </c>
      <c r="B64">
        <v>658</v>
      </c>
      <c r="D64" s="3">
        <v>10.199999999999999</v>
      </c>
      <c r="E64" s="3">
        <v>8.9</v>
      </c>
      <c r="F64" s="3">
        <v>71.3</v>
      </c>
      <c r="G64" s="3">
        <v>27.6</v>
      </c>
      <c r="H64" s="3">
        <v>59.8</v>
      </c>
    </row>
    <row r="65" spans="1:9" x14ac:dyDescent="0.25">
      <c r="A65" s="1" t="s">
        <v>66</v>
      </c>
      <c r="B65">
        <v>733</v>
      </c>
      <c r="D65" s="3">
        <v>11.1</v>
      </c>
      <c r="E65" s="3">
        <v>6.9</v>
      </c>
      <c r="F65" s="3">
        <v>65.400000000000006</v>
      </c>
      <c r="H65" s="3">
        <v>53.9</v>
      </c>
    </row>
    <row r="66" spans="1:9" x14ac:dyDescent="0.25">
      <c r="A66" s="1" t="s">
        <v>67</v>
      </c>
      <c r="B66">
        <v>1266</v>
      </c>
      <c r="D66" s="3">
        <v>10.3</v>
      </c>
      <c r="E66" s="3">
        <v>6.6</v>
      </c>
      <c r="F66" s="3">
        <v>67.900000000000006</v>
      </c>
      <c r="H66" s="3">
        <v>55.7</v>
      </c>
      <c r="I66" s="3"/>
    </row>
    <row r="67" spans="1:9" x14ac:dyDescent="0.25">
      <c r="A67" s="1" t="s">
        <v>68</v>
      </c>
      <c r="B67">
        <v>753</v>
      </c>
      <c r="D67" s="3">
        <v>9.1</v>
      </c>
      <c r="E67" s="3">
        <v>7</v>
      </c>
      <c r="F67" s="3">
        <v>78.5</v>
      </c>
      <c r="G67" s="3">
        <v>22</v>
      </c>
      <c r="H67" s="3">
        <v>59.6</v>
      </c>
    </row>
    <row r="68" spans="1:9" x14ac:dyDescent="0.25">
      <c r="A68" s="1" t="s">
        <v>69</v>
      </c>
      <c r="B68">
        <v>870</v>
      </c>
      <c r="D68" s="3">
        <v>9.1999999999999993</v>
      </c>
      <c r="E68" s="3">
        <v>7.1</v>
      </c>
      <c r="F68" s="3">
        <v>77.400000000000006</v>
      </c>
      <c r="G68" s="3">
        <v>21.9</v>
      </c>
      <c r="H68" s="3">
        <v>62.2</v>
      </c>
    </row>
    <row r="69" spans="1:9" x14ac:dyDescent="0.25">
      <c r="A69" s="1" t="s">
        <v>70</v>
      </c>
      <c r="B69">
        <v>658</v>
      </c>
      <c r="D69" s="3">
        <v>9.8000000000000007</v>
      </c>
      <c r="E69" s="3">
        <v>6.8</v>
      </c>
      <c r="F69" s="3">
        <v>77.400000000000006</v>
      </c>
      <c r="G69" s="3">
        <v>23.6</v>
      </c>
      <c r="H69" s="3">
        <v>61.5</v>
      </c>
    </row>
    <row r="70" spans="1:9" x14ac:dyDescent="0.25">
      <c r="A70" s="1" t="s">
        <v>71</v>
      </c>
      <c r="B70">
        <v>558</v>
      </c>
      <c r="D70" s="3">
        <v>12.1</v>
      </c>
      <c r="E70" s="3">
        <v>6.6</v>
      </c>
      <c r="F70" s="3">
        <v>73.099999999999994</v>
      </c>
      <c r="G70" s="3">
        <v>28.1</v>
      </c>
      <c r="H70" s="3">
        <v>57.3</v>
      </c>
    </row>
    <row r="71" spans="1:9" x14ac:dyDescent="0.25">
      <c r="A71" s="1" t="s">
        <v>72</v>
      </c>
      <c r="B71">
        <v>500</v>
      </c>
      <c r="D71" s="3">
        <v>9.6999999999999993</v>
      </c>
      <c r="E71" s="3">
        <v>6.3</v>
      </c>
      <c r="F71" s="3">
        <v>79.2</v>
      </c>
      <c r="G71" s="3">
        <v>22.9</v>
      </c>
      <c r="H71" s="3">
        <v>59.6</v>
      </c>
    </row>
    <row r="72" spans="1:9" x14ac:dyDescent="0.25">
      <c r="A72" s="1" t="s">
        <v>73</v>
      </c>
      <c r="B72">
        <v>1246</v>
      </c>
      <c r="D72" s="3">
        <v>10.3</v>
      </c>
      <c r="E72" s="3">
        <v>6.5</v>
      </c>
      <c r="F72" s="3">
        <v>77.5</v>
      </c>
      <c r="G72" s="3">
        <v>25.2</v>
      </c>
      <c r="H72" s="3">
        <v>61.6</v>
      </c>
    </row>
    <row r="73" spans="1:9" x14ac:dyDescent="0.25">
      <c r="A73" s="1" t="s">
        <v>74</v>
      </c>
      <c r="B73">
        <v>890</v>
      </c>
      <c r="D73" s="3">
        <v>10.8</v>
      </c>
      <c r="E73" s="3">
        <v>6.4</v>
      </c>
      <c r="F73" s="3">
        <v>64.599999999999994</v>
      </c>
      <c r="H73" s="3">
        <v>52.8</v>
      </c>
    </row>
    <row r="74" spans="1:9" x14ac:dyDescent="0.25">
      <c r="A74" s="1" t="s">
        <v>75</v>
      </c>
      <c r="B74">
        <v>718</v>
      </c>
      <c r="D74" s="3">
        <v>9</v>
      </c>
      <c r="E74" s="3">
        <v>7.1</v>
      </c>
      <c r="F74" s="3">
        <v>78.599999999999994</v>
      </c>
      <c r="G74" s="3">
        <v>21.8</v>
      </c>
      <c r="H74" s="3">
        <v>60.9</v>
      </c>
    </row>
    <row r="75" spans="1:9" x14ac:dyDescent="0.25">
      <c r="A75" s="1" t="s">
        <v>76</v>
      </c>
      <c r="B75">
        <v>1049</v>
      </c>
      <c r="D75" s="3">
        <v>9.3000000000000007</v>
      </c>
      <c r="E75" s="3">
        <v>6.8</v>
      </c>
      <c r="F75" s="3">
        <v>78.400000000000006</v>
      </c>
      <c r="G75" s="3">
        <v>22.3</v>
      </c>
      <c r="H75" s="3">
        <v>62.7</v>
      </c>
    </row>
    <row r="76" spans="1:9" x14ac:dyDescent="0.25">
      <c r="A76" s="1" t="s">
        <v>77</v>
      </c>
      <c r="B76">
        <v>972</v>
      </c>
      <c r="D76" s="3">
        <v>9.8000000000000007</v>
      </c>
      <c r="E76" s="3">
        <v>6.6</v>
      </c>
      <c r="F76" s="3">
        <v>78.099999999999994</v>
      </c>
      <c r="G76" s="3">
        <v>23.9</v>
      </c>
      <c r="H76" s="3">
        <v>62.5</v>
      </c>
    </row>
    <row r="77" spans="1:9" x14ac:dyDescent="0.25">
      <c r="A77" s="1" t="s">
        <v>78</v>
      </c>
      <c r="B77">
        <v>499</v>
      </c>
      <c r="D77" s="3">
        <v>11.2</v>
      </c>
      <c r="E77" s="3">
        <v>6.6</v>
      </c>
      <c r="F77" s="3">
        <v>77</v>
      </c>
      <c r="G77" s="3">
        <v>27.9</v>
      </c>
      <c r="H77" s="3">
        <v>61.5</v>
      </c>
    </row>
    <row r="78" spans="1:9" x14ac:dyDescent="0.25">
      <c r="A78" s="1" t="s">
        <v>79</v>
      </c>
      <c r="B78">
        <v>897</v>
      </c>
      <c r="D78" s="3">
        <v>10.6</v>
      </c>
      <c r="E78" s="3">
        <v>6.8</v>
      </c>
      <c r="F78" s="3">
        <v>77.3</v>
      </c>
      <c r="G78" s="3">
        <v>26.8</v>
      </c>
      <c r="H78" s="3">
        <v>63.9</v>
      </c>
    </row>
    <row r="79" spans="1:9" x14ac:dyDescent="0.25">
      <c r="A79" s="1" t="s">
        <v>80</v>
      </c>
      <c r="B79">
        <v>1103</v>
      </c>
      <c r="D79" s="3">
        <v>9</v>
      </c>
      <c r="E79" s="3">
        <v>6.6</v>
      </c>
      <c r="F79" s="3">
        <v>78.400000000000006</v>
      </c>
      <c r="G79" s="3">
        <v>22</v>
      </c>
      <c r="H79" s="3">
        <v>61.8</v>
      </c>
    </row>
    <row r="80" spans="1:9" x14ac:dyDescent="0.25">
      <c r="A80" s="1" t="s">
        <v>81</v>
      </c>
      <c r="B80">
        <v>613</v>
      </c>
      <c r="D80" s="3">
        <v>10.199999999999999</v>
      </c>
      <c r="E80" s="3">
        <v>6.4</v>
      </c>
      <c r="F80" s="3">
        <v>78.2</v>
      </c>
      <c r="G80" s="3">
        <v>23.9</v>
      </c>
      <c r="H80" s="3">
        <v>61.6</v>
      </c>
    </row>
    <row r="81" spans="1:8" x14ac:dyDescent="0.25">
      <c r="A81" s="1" t="s">
        <v>82</v>
      </c>
      <c r="B81">
        <v>889</v>
      </c>
      <c r="D81" s="3">
        <v>9</v>
      </c>
      <c r="E81" s="3">
        <v>6.9</v>
      </c>
      <c r="F81" s="3">
        <v>78.900000000000006</v>
      </c>
      <c r="G81" s="3">
        <v>21.5</v>
      </c>
      <c r="H81" s="3">
        <v>62.1</v>
      </c>
    </row>
    <row r="82" spans="1:8" x14ac:dyDescent="0.25">
      <c r="A82" s="1" t="s">
        <v>83</v>
      </c>
      <c r="B82">
        <v>786</v>
      </c>
      <c r="D82" s="3">
        <v>10.9</v>
      </c>
      <c r="E82" s="3">
        <v>6.4</v>
      </c>
      <c r="F82" s="3">
        <v>76.8</v>
      </c>
      <c r="G82" s="3">
        <v>26.2</v>
      </c>
      <c r="H82" s="3">
        <v>61.1</v>
      </c>
    </row>
    <row r="83" spans="1:8" x14ac:dyDescent="0.25">
      <c r="A83" s="1" t="s">
        <v>84</v>
      </c>
      <c r="B83">
        <v>373</v>
      </c>
      <c r="D83" s="3">
        <v>12</v>
      </c>
      <c r="E83" s="3">
        <v>6.2</v>
      </c>
      <c r="F83" s="3">
        <v>73.599999999999994</v>
      </c>
      <c r="G83" s="3">
        <v>28.9</v>
      </c>
      <c r="H83" s="3">
        <v>55.5</v>
      </c>
    </row>
    <row r="84" spans="1:8" x14ac:dyDescent="0.25">
      <c r="A84" s="2" t="s">
        <v>85</v>
      </c>
      <c r="B84">
        <v>1138</v>
      </c>
      <c r="D84" s="3">
        <v>8.6999999999999993</v>
      </c>
      <c r="E84" s="3">
        <v>7</v>
      </c>
      <c r="F84" s="3">
        <v>78.400000000000006</v>
      </c>
      <c r="G84" s="3">
        <v>21.3</v>
      </c>
      <c r="H84" s="3">
        <v>62.1</v>
      </c>
    </row>
    <row r="85" spans="1:8" x14ac:dyDescent="0.25">
      <c r="A85" s="2" t="s">
        <v>86</v>
      </c>
      <c r="B85">
        <v>885</v>
      </c>
      <c r="D85" s="3">
        <v>8.8000000000000007</v>
      </c>
      <c r="E85" s="3">
        <v>6.8</v>
      </c>
      <c r="F85" s="3">
        <v>79.599999999999994</v>
      </c>
      <c r="G85" s="3">
        <v>21.3</v>
      </c>
      <c r="H85" s="3">
        <v>62.4</v>
      </c>
    </row>
    <row r="86" spans="1:8" x14ac:dyDescent="0.25">
      <c r="A86" s="2" t="s">
        <v>87</v>
      </c>
      <c r="B86">
        <v>888</v>
      </c>
      <c r="D86" s="3">
        <v>9.9</v>
      </c>
      <c r="E86" s="3">
        <v>6.5</v>
      </c>
      <c r="F86" s="3">
        <v>67.8</v>
      </c>
      <c r="H86" s="3">
        <v>56.1</v>
      </c>
    </row>
    <row r="87" spans="1:8" x14ac:dyDescent="0.25">
      <c r="A87" s="2" t="s">
        <v>88</v>
      </c>
      <c r="B87">
        <v>843</v>
      </c>
      <c r="D87" s="3">
        <v>10.3</v>
      </c>
      <c r="E87" s="3">
        <v>6.9</v>
      </c>
      <c r="F87" s="3">
        <v>77.8</v>
      </c>
      <c r="G87" s="3">
        <v>26</v>
      </c>
      <c r="H87" s="3">
        <v>61</v>
      </c>
    </row>
    <row r="88" spans="1:8" x14ac:dyDescent="0.25">
      <c r="A88" s="2" t="s">
        <v>89</v>
      </c>
      <c r="B88">
        <v>582</v>
      </c>
      <c r="D88" s="3">
        <v>11.2</v>
      </c>
      <c r="E88" s="3">
        <v>6.5</v>
      </c>
      <c r="F88" s="3">
        <v>77.3</v>
      </c>
      <c r="G88" s="3">
        <v>27.7</v>
      </c>
      <c r="H88" s="3">
        <v>60.1</v>
      </c>
    </row>
    <row r="89" spans="1:8" x14ac:dyDescent="0.25">
      <c r="A89" s="2" t="s">
        <v>90</v>
      </c>
      <c r="B89">
        <v>586</v>
      </c>
      <c r="D89" s="3">
        <v>10</v>
      </c>
      <c r="E89" s="3">
        <v>6.4</v>
      </c>
      <c r="F89" s="3">
        <v>78.7</v>
      </c>
      <c r="G89" s="3">
        <v>23.2</v>
      </c>
      <c r="H89" s="3">
        <v>60</v>
      </c>
    </row>
    <row r="90" spans="1:8" x14ac:dyDescent="0.25">
      <c r="A90" s="2" t="s">
        <v>91</v>
      </c>
      <c r="B90">
        <v>720</v>
      </c>
      <c r="D90" s="3">
        <v>13.3</v>
      </c>
      <c r="E90" s="3">
        <v>6.4</v>
      </c>
      <c r="F90" s="3">
        <v>71.5</v>
      </c>
      <c r="G90" s="3">
        <v>31.4</v>
      </c>
      <c r="H90" s="3">
        <v>56.3</v>
      </c>
    </row>
    <row r="91" spans="1:8" x14ac:dyDescent="0.25">
      <c r="A91" s="2" t="s">
        <v>92</v>
      </c>
      <c r="B91">
        <v>898</v>
      </c>
      <c r="D91" s="3">
        <v>9.4</v>
      </c>
      <c r="E91" s="3">
        <v>6.5</v>
      </c>
      <c r="F91" s="3">
        <v>78.900000000000006</v>
      </c>
      <c r="G91" s="3">
        <v>23</v>
      </c>
      <c r="H91" s="3">
        <v>62.5</v>
      </c>
    </row>
    <row r="92" spans="1:8" x14ac:dyDescent="0.25">
      <c r="A92" s="2" t="s">
        <v>93</v>
      </c>
      <c r="B92">
        <v>556</v>
      </c>
      <c r="D92" s="3">
        <v>12.4</v>
      </c>
      <c r="E92" s="3">
        <v>7.6</v>
      </c>
      <c r="F92" s="3">
        <v>63.2</v>
      </c>
      <c r="H92" s="3">
        <v>49.7</v>
      </c>
    </row>
    <row r="93" spans="1:8" x14ac:dyDescent="0.25">
      <c r="A93" s="2" t="s">
        <v>94</v>
      </c>
      <c r="B93">
        <v>566</v>
      </c>
      <c r="D93" s="3">
        <v>9.5</v>
      </c>
      <c r="E93" s="3">
        <v>7.5</v>
      </c>
      <c r="F93" s="3">
        <v>75.400000000000006</v>
      </c>
      <c r="G93" s="3">
        <v>23.5</v>
      </c>
      <c r="H93" s="3">
        <v>57.8</v>
      </c>
    </row>
    <row r="94" spans="1:8" x14ac:dyDescent="0.25">
      <c r="A94" s="2" t="s">
        <v>95</v>
      </c>
      <c r="B94">
        <v>1048</v>
      </c>
      <c r="D94" s="3">
        <v>9.1999999999999993</v>
      </c>
      <c r="E94" s="3">
        <v>7.7</v>
      </c>
      <c r="F94" s="3">
        <v>75.8</v>
      </c>
      <c r="G94" s="3">
        <v>24.1</v>
      </c>
      <c r="H94" s="3">
        <v>62.7</v>
      </c>
    </row>
    <row r="95" spans="1:8" x14ac:dyDescent="0.25">
      <c r="A95" s="2" t="s">
        <v>96</v>
      </c>
      <c r="B95">
        <v>662</v>
      </c>
      <c r="D95" s="3">
        <v>9.6</v>
      </c>
      <c r="E95" s="3">
        <v>6.8</v>
      </c>
      <c r="F95" s="3">
        <v>76.7</v>
      </c>
      <c r="G95" s="3">
        <v>22.4</v>
      </c>
      <c r="H95" s="3">
        <v>58.3</v>
      </c>
    </row>
    <row r="96" spans="1:8" x14ac:dyDescent="0.25">
      <c r="A96" s="2" t="s">
        <v>97</v>
      </c>
      <c r="B96">
        <v>512</v>
      </c>
      <c r="D96" s="3">
        <v>8.8000000000000007</v>
      </c>
      <c r="E96" s="3">
        <v>7.6</v>
      </c>
      <c r="F96" s="3">
        <v>75.7</v>
      </c>
      <c r="G96" s="3">
        <v>22.2</v>
      </c>
      <c r="H96" s="3">
        <v>60.4</v>
      </c>
    </row>
    <row r="97" spans="1:8" x14ac:dyDescent="0.25">
      <c r="A97" s="2" t="s">
        <v>98</v>
      </c>
      <c r="B97">
        <v>692</v>
      </c>
      <c r="D97" s="3">
        <v>9.6</v>
      </c>
      <c r="E97" s="3">
        <v>6.5</v>
      </c>
      <c r="F97" s="3">
        <v>77.5</v>
      </c>
      <c r="G97" s="3">
        <v>23</v>
      </c>
      <c r="H97" s="3">
        <v>56.7</v>
      </c>
    </row>
    <row r="98" spans="1:8" x14ac:dyDescent="0.25">
      <c r="A98" s="2" t="s">
        <v>99</v>
      </c>
      <c r="B98">
        <v>1004</v>
      </c>
      <c r="D98" s="3">
        <v>10.5</v>
      </c>
      <c r="E98" s="3">
        <v>6.8</v>
      </c>
      <c r="F98" s="3">
        <v>67.7</v>
      </c>
      <c r="H98" s="3">
        <v>55.4</v>
      </c>
    </row>
    <row r="99" spans="1:8" x14ac:dyDescent="0.25">
      <c r="A99" s="2" t="s">
        <v>100</v>
      </c>
      <c r="B99">
        <v>612</v>
      </c>
      <c r="D99" s="3">
        <v>10.1</v>
      </c>
      <c r="E99" s="3">
        <v>6.8</v>
      </c>
      <c r="F99" s="3">
        <v>77.7</v>
      </c>
      <c r="G99" s="3">
        <v>23.5</v>
      </c>
      <c r="H99" s="3">
        <v>59.8</v>
      </c>
    </row>
    <row r="100" spans="1:8" x14ac:dyDescent="0.25">
      <c r="A100" s="2" t="s">
        <v>101</v>
      </c>
      <c r="B100">
        <v>867</v>
      </c>
      <c r="D100" s="3">
        <v>10.3</v>
      </c>
      <c r="E100" s="3">
        <v>6.9</v>
      </c>
      <c r="F100" s="3">
        <v>66.2</v>
      </c>
      <c r="H100" s="3">
        <v>54.3</v>
      </c>
    </row>
    <row r="101" spans="1:8" x14ac:dyDescent="0.25">
      <c r="A101" s="2" t="s">
        <v>102</v>
      </c>
      <c r="B101">
        <v>497</v>
      </c>
      <c r="D101" s="3">
        <v>9.3000000000000007</v>
      </c>
      <c r="E101" s="3">
        <v>6.7</v>
      </c>
      <c r="F101" s="3">
        <v>77.599999999999994</v>
      </c>
      <c r="G101" s="3">
        <v>22.1</v>
      </c>
      <c r="H101" s="3">
        <v>58.8</v>
      </c>
    </row>
    <row r="102" spans="1:8" x14ac:dyDescent="0.25">
      <c r="A102" s="2" t="s">
        <v>103</v>
      </c>
      <c r="B102">
        <v>698</v>
      </c>
      <c r="D102" s="3">
        <v>8.8000000000000007</v>
      </c>
      <c r="E102" s="3">
        <v>6.8</v>
      </c>
      <c r="F102" s="3">
        <v>79.099999999999994</v>
      </c>
      <c r="G102" s="3">
        <v>21.3</v>
      </c>
      <c r="H102" s="3">
        <v>61.9</v>
      </c>
    </row>
    <row r="103" spans="1:8" x14ac:dyDescent="0.25">
      <c r="A103" s="2" t="s">
        <v>104</v>
      </c>
      <c r="B103">
        <v>697</v>
      </c>
      <c r="D103" s="3">
        <v>11.7</v>
      </c>
      <c r="E103" s="3">
        <v>6.2</v>
      </c>
      <c r="F103" s="3">
        <v>65.8</v>
      </c>
      <c r="H103" s="3">
        <v>53</v>
      </c>
    </row>
    <row r="104" spans="1:8" x14ac:dyDescent="0.25">
      <c r="A104" s="2" t="s">
        <v>105</v>
      </c>
      <c r="B104">
        <v>320</v>
      </c>
      <c r="D104" s="3">
        <v>12.8</v>
      </c>
      <c r="E104" s="3">
        <v>6.4</v>
      </c>
      <c r="F104" s="3">
        <v>72.3</v>
      </c>
      <c r="G104" s="3">
        <v>30.2</v>
      </c>
      <c r="H104" t="s">
        <v>217</v>
      </c>
    </row>
    <row r="105" spans="1:8" x14ac:dyDescent="0.25">
      <c r="A105" s="2" t="s">
        <v>106</v>
      </c>
      <c r="B105">
        <v>452</v>
      </c>
      <c r="D105" s="3">
        <v>9</v>
      </c>
      <c r="E105" s="3">
        <v>6.6</v>
      </c>
      <c r="F105" s="3">
        <v>78</v>
      </c>
      <c r="G105" s="3">
        <v>21.6</v>
      </c>
      <c r="H105" s="3">
        <v>59.1</v>
      </c>
    </row>
    <row r="106" spans="1:8" x14ac:dyDescent="0.25">
      <c r="A106" s="2" t="s">
        <v>107</v>
      </c>
      <c r="B106">
        <v>554</v>
      </c>
      <c r="D106" s="3">
        <v>9.9</v>
      </c>
      <c r="E106" s="3">
        <v>6.3</v>
      </c>
      <c r="F106" s="3">
        <v>77.5</v>
      </c>
      <c r="G106" s="3">
        <v>22</v>
      </c>
      <c r="H106" s="3">
        <v>56.6</v>
      </c>
    </row>
    <row r="107" spans="1:8" x14ac:dyDescent="0.25">
      <c r="A107" s="2" t="s">
        <v>108</v>
      </c>
      <c r="B107">
        <v>856</v>
      </c>
      <c r="D107" s="3">
        <v>9.6</v>
      </c>
      <c r="E107" s="3">
        <v>6.7</v>
      </c>
      <c r="F107" s="3">
        <v>78.2</v>
      </c>
      <c r="G107" s="3">
        <v>23.4</v>
      </c>
      <c r="H107" s="3">
        <v>62.9</v>
      </c>
    </row>
    <row r="108" spans="1:8" x14ac:dyDescent="0.25">
      <c r="A108" s="2" t="s">
        <v>109</v>
      </c>
      <c r="B108">
        <v>756</v>
      </c>
      <c r="D108" s="3">
        <v>9</v>
      </c>
      <c r="E108" s="3">
        <v>6.5</v>
      </c>
      <c r="F108" s="3">
        <v>78.900000000000006</v>
      </c>
      <c r="G108" s="3">
        <v>21.3</v>
      </c>
      <c r="H108" s="3">
        <v>60.1</v>
      </c>
    </row>
    <row r="109" spans="1:8" x14ac:dyDescent="0.25">
      <c r="A109" s="2" t="s">
        <v>110</v>
      </c>
      <c r="B109">
        <v>568</v>
      </c>
      <c r="D109" s="3">
        <v>10.8</v>
      </c>
      <c r="E109" s="3">
        <v>6.3</v>
      </c>
      <c r="F109" s="3">
        <v>78.099999999999994</v>
      </c>
      <c r="G109" s="3">
        <v>24</v>
      </c>
      <c r="H109" s="3">
        <v>57.9</v>
      </c>
    </row>
    <row r="110" spans="1:8" x14ac:dyDescent="0.25">
      <c r="A110" s="2" t="s">
        <v>111</v>
      </c>
      <c r="B110">
        <v>446</v>
      </c>
      <c r="D110" s="3">
        <v>10.6</v>
      </c>
      <c r="E110" s="3">
        <v>6.4</v>
      </c>
      <c r="F110" s="3">
        <v>77</v>
      </c>
      <c r="G110" s="3">
        <v>23.8</v>
      </c>
      <c r="H110" s="3">
        <v>58.1</v>
      </c>
    </row>
    <row r="111" spans="1:8" x14ac:dyDescent="0.25">
      <c r="A111" s="2" t="s">
        <v>112</v>
      </c>
      <c r="B111">
        <v>1018</v>
      </c>
      <c r="D111" s="3">
        <v>9.8000000000000007</v>
      </c>
      <c r="E111" s="3">
        <v>6.6</v>
      </c>
      <c r="F111" s="3">
        <v>69</v>
      </c>
      <c r="H111" s="3">
        <v>55.2</v>
      </c>
    </row>
    <row r="112" spans="1:8" x14ac:dyDescent="0.25">
      <c r="A112" s="2" t="s">
        <v>113</v>
      </c>
      <c r="B112">
        <v>772</v>
      </c>
      <c r="D112" s="3">
        <v>10.199999999999999</v>
      </c>
      <c r="E112" s="3">
        <v>6.4</v>
      </c>
      <c r="F112" s="3">
        <v>78.3</v>
      </c>
      <c r="G112" s="3">
        <v>23.6</v>
      </c>
      <c r="H112" s="3">
        <v>61.8</v>
      </c>
    </row>
    <row r="113" spans="1:8" x14ac:dyDescent="0.25">
      <c r="A113" s="2" t="s">
        <v>114</v>
      </c>
      <c r="B113">
        <v>892</v>
      </c>
      <c r="D113" s="3">
        <v>10.3</v>
      </c>
      <c r="E113" s="3">
        <v>6.6</v>
      </c>
      <c r="F113" s="3">
        <v>77.599999999999994</v>
      </c>
      <c r="G113" s="3">
        <v>25.3</v>
      </c>
      <c r="H113" s="3">
        <v>61.6</v>
      </c>
    </row>
    <row r="114" spans="1:8" x14ac:dyDescent="0.25">
      <c r="A114" s="2" t="s">
        <v>115</v>
      </c>
      <c r="B114">
        <v>857</v>
      </c>
      <c r="D114" s="3">
        <v>10.7</v>
      </c>
      <c r="E114" s="3">
        <v>6.3</v>
      </c>
      <c r="F114" s="3">
        <v>78</v>
      </c>
      <c r="G114" s="3">
        <v>25.5</v>
      </c>
      <c r="H114" s="3">
        <v>62.2</v>
      </c>
    </row>
    <row r="115" spans="1:8" x14ac:dyDescent="0.25">
      <c r="A115" s="2" t="s">
        <v>116</v>
      </c>
      <c r="B115">
        <v>554</v>
      </c>
      <c r="D115" s="3">
        <v>10.9</v>
      </c>
      <c r="E115" s="3">
        <v>6.5</v>
      </c>
      <c r="F115" s="3">
        <v>75.8</v>
      </c>
      <c r="G115" s="3">
        <v>25.1</v>
      </c>
      <c r="H115" s="3">
        <v>56.1</v>
      </c>
    </row>
    <row r="116" spans="1:8" x14ac:dyDescent="0.25">
      <c r="A116" s="2" t="s">
        <v>117</v>
      </c>
      <c r="B116">
        <v>766</v>
      </c>
      <c r="D116" s="3">
        <v>8.6</v>
      </c>
      <c r="E116" s="3">
        <v>6.9</v>
      </c>
      <c r="F116" s="3">
        <v>78.8</v>
      </c>
      <c r="G116" s="3">
        <v>20.9</v>
      </c>
      <c r="H116" s="3">
        <v>60.8</v>
      </c>
    </row>
    <row r="117" spans="1:8" x14ac:dyDescent="0.25">
      <c r="A117" s="2" t="s">
        <v>118</v>
      </c>
      <c r="B117">
        <v>774</v>
      </c>
      <c r="D117" s="3">
        <v>11.7</v>
      </c>
      <c r="E117" s="3">
        <v>6.3</v>
      </c>
      <c r="F117" s="3">
        <v>76</v>
      </c>
      <c r="G117" s="3">
        <v>27</v>
      </c>
      <c r="H117" s="3">
        <v>58.6</v>
      </c>
    </row>
    <row r="118" spans="1:8" x14ac:dyDescent="0.25">
      <c r="A118" s="2" t="s">
        <v>119</v>
      </c>
      <c r="B118">
        <v>919</v>
      </c>
      <c r="D118" s="3">
        <v>9.3000000000000007</v>
      </c>
      <c r="E118" s="3">
        <v>6.5</v>
      </c>
      <c r="F118" s="3">
        <v>79</v>
      </c>
      <c r="G118" s="3">
        <v>22.4</v>
      </c>
      <c r="H118" s="3">
        <v>62.1</v>
      </c>
    </row>
    <row r="119" spans="1:8" x14ac:dyDescent="0.25">
      <c r="A119" s="2" t="s">
        <v>120</v>
      </c>
      <c r="B119">
        <v>787</v>
      </c>
      <c r="D119" s="3">
        <v>9.6</v>
      </c>
      <c r="E119" s="3">
        <v>7</v>
      </c>
      <c r="F119" s="3">
        <v>77.3</v>
      </c>
      <c r="G119" s="3">
        <v>23.8</v>
      </c>
      <c r="H119" s="3">
        <v>61</v>
      </c>
    </row>
    <row r="120" spans="1:8" x14ac:dyDescent="0.25">
      <c r="A120" s="2" t="s">
        <v>121</v>
      </c>
      <c r="B120">
        <v>848</v>
      </c>
      <c r="D120" s="3">
        <v>9.3000000000000007</v>
      </c>
      <c r="E120" s="3">
        <v>6.7</v>
      </c>
      <c r="F120" s="3">
        <v>79.099999999999994</v>
      </c>
      <c r="G120" s="3">
        <v>22.7</v>
      </c>
      <c r="H120" s="3">
        <v>61.7</v>
      </c>
    </row>
    <row r="121" spans="1:8" x14ac:dyDescent="0.25">
      <c r="A121" s="2" t="s">
        <v>122</v>
      </c>
      <c r="B121">
        <v>963</v>
      </c>
      <c r="D121" s="3">
        <v>9.3000000000000007</v>
      </c>
      <c r="E121" s="3">
        <v>6.5</v>
      </c>
      <c r="F121" s="3">
        <v>78.2</v>
      </c>
      <c r="G121" s="3">
        <v>21.7</v>
      </c>
      <c r="H121" s="3">
        <v>60.2</v>
      </c>
    </row>
    <row r="122" spans="1:8" x14ac:dyDescent="0.25">
      <c r="A122" s="2" t="s">
        <v>123</v>
      </c>
      <c r="B122">
        <v>442</v>
      </c>
      <c r="D122" s="3">
        <v>10.5</v>
      </c>
      <c r="E122" s="3">
        <v>6.9</v>
      </c>
      <c r="F122" s="3">
        <v>76.900000000000006</v>
      </c>
      <c r="G122" s="3">
        <v>24.9</v>
      </c>
      <c r="H122" s="3">
        <v>59.7</v>
      </c>
    </row>
    <row r="123" spans="1:8" x14ac:dyDescent="0.25">
      <c r="A123" s="2" t="s">
        <v>124</v>
      </c>
      <c r="B123">
        <v>383</v>
      </c>
      <c r="D123" s="3">
        <v>10.9</v>
      </c>
      <c r="E123" s="3">
        <v>5.8</v>
      </c>
      <c r="F123" s="3">
        <v>75.3</v>
      </c>
      <c r="G123" s="3">
        <v>24.4</v>
      </c>
      <c r="H123" s="3">
        <v>58.7</v>
      </c>
    </row>
    <row r="124" spans="1:8" x14ac:dyDescent="0.25">
      <c r="A124" s="2" t="s">
        <v>125</v>
      </c>
      <c r="B124">
        <v>641</v>
      </c>
      <c r="D124" s="3">
        <v>10.1</v>
      </c>
      <c r="E124" s="3">
        <v>6.3</v>
      </c>
      <c r="F124" s="3">
        <v>77.3</v>
      </c>
      <c r="G124" s="3">
        <v>23.4</v>
      </c>
      <c r="H124" s="3">
        <v>58.9</v>
      </c>
    </row>
    <row r="125" spans="1:8" x14ac:dyDescent="0.25">
      <c r="A125" s="2" t="s">
        <v>126</v>
      </c>
      <c r="B125">
        <v>626</v>
      </c>
      <c r="D125" s="3">
        <v>10.9</v>
      </c>
      <c r="E125" s="3">
        <v>6.6</v>
      </c>
      <c r="F125" s="3">
        <v>65.8</v>
      </c>
      <c r="H125" s="3">
        <v>52.3</v>
      </c>
    </row>
    <row r="126" spans="1:8" x14ac:dyDescent="0.25">
      <c r="A126" s="2" t="s">
        <v>127</v>
      </c>
      <c r="B126">
        <v>733</v>
      </c>
      <c r="D126" s="3">
        <v>10.1</v>
      </c>
      <c r="E126" s="3">
        <v>6.7</v>
      </c>
      <c r="F126" s="3">
        <v>77.5</v>
      </c>
      <c r="G126" s="3">
        <v>24.2</v>
      </c>
      <c r="H126" s="3">
        <v>60</v>
      </c>
    </row>
    <row r="127" spans="1:8" x14ac:dyDescent="0.25">
      <c r="A127" s="2" t="s">
        <v>128</v>
      </c>
      <c r="B127">
        <v>789</v>
      </c>
      <c r="D127" s="3">
        <v>10.4</v>
      </c>
      <c r="E127" s="3">
        <v>6.6</v>
      </c>
      <c r="F127" s="3">
        <v>67.3</v>
      </c>
      <c r="H127" s="3">
        <v>55.5</v>
      </c>
    </row>
    <row r="128" spans="1:8" x14ac:dyDescent="0.25">
      <c r="A128" s="2" t="s">
        <v>216</v>
      </c>
      <c r="B128">
        <v>739</v>
      </c>
      <c r="D128" s="3">
        <v>13.2</v>
      </c>
      <c r="E128" s="3">
        <v>9.5</v>
      </c>
      <c r="F128" s="3">
        <v>67.599999999999994</v>
      </c>
      <c r="G128" s="3">
        <v>35.200000000000003</v>
      </c>
      <c r="H128" s="3">
        <v>57.1</v>
      </c>
    </row>
    <row r="129" spans="1:5" x14ac:dyDescent="0.25">
      <c r="A129" s="2"/>
    </row>
    <row r="131" spans="1:5" x14ac:dyDescent="0.25">
      <c r="D131" s="3" t="s">
        <v>227</v>
      </c>
      <c r="E131" s="3" t="s">
        <v>228</v>
      </c>
    </row>
    <row r="132" spans="1:5" x14ac:dyDescent="0.25">
      <c r="A132" t="s">
        <v>223</v>
      </c>
      <c r="C132">
        <v>1476</v>
      </c>
      <c r="D132" s="3" t="s">
        <v>232</v>
      </c>
      <c r="E132" s="4" t="s">
        <v>230</v>
      </c>
    </row>
    <row r="133" spans="1:5" x14ac:dyDescent="0.25">
      <c r="A133" t="s">
        <v>224</v>
      </c>
      <c r="C133">
        <v>1095</v>
      </c>
      <c r="D133" s="5">
        <v>0.45300000000000001</v>
      </c>
      <c r="E133" s="3" t="s">
        <v>231</v>
      </c>
    </row>
    <row r="134" spans="1:5" x14ac:dyDescent="0.25">
      <c r="A134" t="s">
        <v>225</v>
      </c>
      <c r="C134">
        <v>1839</v>
      </c>
      <c r="D134" s="3" t="s">
        <v>233</v>
      </c>
      <c r="E134" s="3" t="s">
        <v>229</v>
      </c>
    </row>
    <row r="135" spans="1:5" x14ac:dyDescent="0.25">
      <c r="A135" t="s">
        <v>226</v>
      </c>
      <c r="C135">
        <v>1914</v>
      </c>
      <c r="D135" s="3" t="s">
        <v>234</v>
      </c>
      <c r="E135" s="3" t="s">
        <v>235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6"/>
  <sheetViews>
    <sheetView topLeftCell="A58" workbookViewId="0">
      <selection activeCell="H88" sqref="H88"/>
    </sheetView>
  </sheetViews>
  <sheetFormatPr defaultRowHeight="15" x14ac:dyDescent="0.25"/>
  <cols>
    <col min="1" max="1" width="23.42578125" customWidth="1"/>
  </cols>
  <sheetData>
    <row r="1" spans="1:7" x14ac:dyDescent="0.25">
      <c r="A1" t="s">
        <v>0</v>
      </c>
      <c r="B1" t="s">
        <v>135</v>
      </c>
      <c r="F1" t="s">
        <v>227</v>
      </c>
      <c r="G1" t="s">
        <v>228</v>
      </c>
    </row>
    <row r="2" spans="1:7" x14ac:dyDescent="0.25">
      <c r="A2" t="s">
        <v>136</v>
      </c>
      <c r="B2">
        <f>527-20</f>
        <v>507</v>
      </c>
      <c r="F2">
        <v>3.3788999999999998</v>
      </c>
      <c r="G2">
        <v>46.454999999999998</v>
      </c>
    </row>
    <row r="3" spans="1:7" x14ac:dyDescent="0.25">
      <c r="A3" t="s">
        <v>137</v>
      </c>
      <c r="B3">
        <f>489-20</f>
        <v>469</v>
      </c>
      <c r="F3">
        <v>3.4411999999999998</v>
      </c>
      <c r="G3">
        <v>46.16</v>
      </c>
    </row>
    <row r="4" spans="1:7" x14ac:dyDescent="0.25">
      <c r="A4" t="s">
        <v>138</v>
      </c>
      <c r="B4">
        <f>352-20</f>
        <v>332</v>
      </c>
      <c r="F4">
        <v>3.3397000000000001</v>
      </c>
      <c r="G4">
        <v>45.3</v>
      </c>
    </row>
    <row r="5" spans="1:7" x14ac:dyDescent="0.25">
      <c r="A5" t="s">
        <v>139</v>
      </c>
      <c r="B5">
        <f>261-20</f>
        <v>241</v>
      </c>
      <c r="F5">
        <v>3.7254999999999998</v>
      </c>
      <c r="G5">
        <v>46.347999999999999</v>
      </c>
    </row>
    <row r="6" spans="1:7" x14ac:dyDescent="0.25">
      <c r="A6" t="s">
        <v>140</v>
      </c>
      <c r="B6">
        <f>460-20</f>
        <v>440</v>
      </c>
      <c r="F6">
        <v>3.5053999999999998</v>
      </c>
      <c r="G6">
        <v>46.645000000000003</v>
      </c>
    </row>
    <row r="7" spans="1:7" x14ac:dyDescent="0.25">
      <c r="A7" t="s">
        <v>141</v>
      </c>
      <c r="B7">
        <f>603-20</f>
        <v>583</v>
      </c>
      <c r="F7">
        <v>3.5464000000000002</v>
      </c>
      <c r="G7">
        <v>46.543999999999997</v>
      </c>
    </row>
    <row r="8" spans="1:7" x14ac:dyDescent="0.25">
      <c r="A8" t="s">
        <v>142</v>
      </c>
      <c r="B8">
        <f>837-20</f>
        <v>817</v>
      </c>
      <c r="F8">
        <v>3.3052999999999999</v>
      </c>
      <c r="G8">
        <v>46.341000000000001</v>
      </c>
    </row>
    <row r="9" spans="1:7" x14ac:dyDescent="0.25">
      <c r="A9" t="s">
        <v>143</v>
      </c>
      <c r="B9">
        <f>262-20</f>
        <v>242</v>
      </c>
      <c r="F9">
        <v>3.6686000000000001</v>
      </c>
      <c r="G9">
        <v>46.273000000000003</v>
      </c>
    </row>
    <row r="10" spans="1:7" x14ac:dyDescent="0.25">
      <c r="A10" t="s">
        <v>144</v>
      </c>
      <c r="B10">
        <f>490-20</f>
        <v>470</v>
      </c>
      <c r="F10">
        <v>3.5807000000000002</v>
      </c>
      <c r="G10">
        <v>46.338999999999999</v>
      </c>
    </row>
    <row r="11" spans="1:7" x14ac:dyDescent="0.25">
      <c r="A11" t="s">
        <v>145</v>
      </c>
      <c r="B11">
        <f>507-20</f>
        <v>487</v>
      </c>
      <c r="F11">
        <v>3.5346000000000002</v>
      </c>
      <c r="G11">
        <v>46.595999999999997</v>
      </c>
    </row>
    <row r="12" spans="1:7" x14ac:dyDescent="0.25">
      <c r="A12" t="s">
        <v>146</v>
      </c>
      <c r="B12">
        <f>562-20</f>
        <v>542</v>
      </c>
      <c r="F12">
        <v>3.3292000000000002</v>
      </c>
      <c r="G12">
        <v>46.576000000000001</v>
      </c>
    </row>
    <row r="13" spans="1:7" x14ac:dyDescent="0.25">
      <c r="A13" t="s">
        <v>147</v>
      </c>
      <c r="B13">
        <f>487-20</f>
        <v>467</v>
      </c>
      <c r="F13">
        <v>3.6318000000000001</v>
      </c>
      <c r="G13">
        <v>46.402000000000001</v>
      </c>
    </row>
    <row r="14" spans="1:7" x14ac:dyDescent="0.25">
      <c r="A14" t="s">
        <v>148</v>
      </c>
      <c r="B14">
        <f>479-20</f>
        <v>459</v>
      </c>
      <c r="F14">
        <v>3.4782999999999999</v>
      </c>
      <c r="G14">
        <v>46.31</v>
      </c>
    </row>
    <row r="15" spans="1:7" x14ac:dyDescent="0.25">
      <c r="A15" t="s">
        <v>149</v>
      </c>
      <c r="B15">
        <f>388-20</f>
        <v>368</v>
      </c>
      <c r="F15">
        <v>3.5874999999999999</v>
      </c>
      <c r="G15">
        <v>46.31</v>
      </c>
    </row>
    <row r="16" spans="1:7" x14ac:dyDescent="0.25">
      <c r="A16" t="s">
        <v>150</v>
      </c>
      <c r="B16">
        <f>510-20</f>
        <v>490</v>
      </c>
      <c r="F16">
        <v>3.6089000000000002</v>
      </c>
      <c r="G16">
        <v>47.183999999999997</v>
      </c>
    </row>
    <row r="17" spans="1:7" x14ac:dyDescent="0.25">
      <c r="A17" t="s">
        <v>151</v>
      </c>
      <c r="B17">
        <f>358-20</f>
        <v>338</v>
      </c>
      <c r="F17">
        <v>3.4872000000000001</v>
      </c>
      <c r="G17">
        <v>46.651000000000003</v>
      </c>
    </row>
    <row r="18" spans="1:7" x14ac:dyDescent="0.25">
      <c r="A18" t="s">
        <v>152</v>
      </c>
      <c r="B18">
        <f>615-20</f>
        <v>595</v>
      </c>
      <c r="F18">
        <v>3.2846000000000002</v>
      </c>
      <c r="G18">
        <v>46.46</v>
      </c>
    </row>
    <row r="19" spans="1:7" x14ac:dyDescent="0.25">
      <c r="A19" t="s">
        <v>153</v>
      </c>
      <c r="B19">
        <f>367-20</f>
        <v>347</v>
      </c>
      <c r="F19">
        <v>3.5935000000000001</v>
      </c>
      <c r="G19">
        <v>46.825000000000003</v>
      </c>
    </row>
    <row r="20" spans="1:7" x14ac:dyDescent="0.25">
      <c r="A20" t="s">
        <v>154</v>
      </c>
      <c r="B20">
        <f>549-20</f>
        <v>529</v>
      </c>
      <c r="F20">
        <v>3.6015000000000001</v>
      </c>
      <c r="G20">
        <v>46.710999999999999</v>
      </c>
    </row>
    <row r="21" spans="1:7" x14ac:dyDescent="0.25">
      <c r="A21" t="s">
        <v>155</v>
      </c>
      <c r="B21">
        <f>391-20</f>
        <v>371</v>
      </c>
      <c r="F21">
        <v>3.7231000000000001</v>
      </c>
      <c r="G21">
        <v>46.643000000000001</v>
      </c>
    </row>
    <row r="22" spans="1:7" x14ac:dyDescent="0.25">
      <c r="A22" t="s">
        <v>156</v>
      </c>
      <c r="B22">
        <f>514-20</f>
        <v>494</v>
      </c>
      <c r="F22">
        <v>3.3689</v>
      </c>
      <c r="G22">
        <v>46.68</v>
      </c>
    </row>
    <row r="23" spans="1:7" x14ac:dyDescent="0.25">
      <c r="A23" t="s">
        <v>157</v>
      </c>
      <c r="B23">
        <f>537-20</f>
        <v>517</v>
      </c>
      <c r="F23">
        <v>3.6179999999999999</v>
      </c>
      <c r="G23">
        <v>46.689</v>
      </c>
    </row>
    <row r="24" spans="1:7" x14ac:dyDescent="0.25">
      <c r="A24" t="s">
        <v>158</v>
      </c>
      <c r="B24">
        <f>392-20</f>
        <v>372</v>
      </c>
      <c r="F24">
        <v>3.6065</v>
      </c>
      <c r="G24">
        <v>46.405000000000001</v>
      </c>
    </row>
    <row r="25" spans="1:7" x14ac:dyDescent="0.25">
      <c r="A25" t="s">
        <v>159</v>
      </c>
      <c r="B25">
        <f>385-20</f>
        <v>365</v>
      </c>
      <c r="F25">
        <v>3.8988999999999998</v>
      </c>
      <c r="G25">
        <v>46.557000000000002</v>
      </c>
    </row>
    <row r="26" spans="1:7" x14ac:dyDescent="0.25">
      <c r="A26" t="s">
        <v>160</v>
      </c>
      <c r="B26">
        <f>449-20</f>
        <v>429</v>
      </c>
      <c r="F26">
        <v>3.8199000000000001</v>
      </c>
      <c r="G26">
        <v>46.637999999999998</v>
      </c>
    </row>
    <row r="27" spans="1:7" x14ac:dyDescent="0.25">
      <c r="A27" t="s">
        <v>161</v>
      </c>
      <c r="B27">
        <f>456-20</f>
        <v>436</v>
      </c>
      <c r="F27">
        <v>3.3818999999999999</v>
      </c>
      <c r="G27">
        <v>46.613999999999997</v>
      </c>
    </row>
    <row r="28" spans="1:7" x14ac:dyDescent="0.25">
      <c r="A28" t="s">
        <v>162</v>
      </c>
      <c r="B28">
        <f>216-20</f>
        <v>196</v>
      </c>
      <c r="C28" t="s">
        <v>163</v>
      </c>
      <c r="F28">
        <v>3.3849999999999998</v>
      </c>
      <c r="G28">
        <v>46.627000000000002</v>
      </c>
    </row>
    <row r="29" spans="1:7" x14ac:dyDescent="0.25">
      <c r="A29" t="s">
        <v>164</v>
      </c>
      <c r="B29">
        <f>346-20</f>
        <v>326</v>
      </c>
      <c r="F29">
        <v>3.4979</v>
      </c>
      <c r="G29">
        <v>46.808</v>
      </c>
    </row>
    <row r="30" spans="1:7" x14ac:dyDescent="0.25">
      <c r="A30" t="s">
        <v>165</v>
      </c>
      <c r="B30">
        <f>488-20</f>
        <v>468</v>
      </c>
      <c r="F30">
        <v>3.6892</v>
      </c>
      <c r="G30">
        <v>46.664999999999999</v>
      </c>
    </row>
    <row r="31" spans="1:7" x14ac:dyDescent="0.25">
      <c r="A31" t="s">
        <v>166</v>
      </c>
      <c r="B31">
        <f>469-20</f>
        <v>449</v>
      </c>
      <c r="F31">
        <v>3.3774999999999999</v>
      </c>
      <c r="G31">
        <v>46.628</v>
      </c>
    </row>
    <row r="32" spans="1:7" x14ac:dyDescent="0.25">
      <c r="A32" t="s">
        <v>167</v>
      </c>
      <c r="B32">
        <f>327-20</f>
        <v>307</v>
      </c>
      <c r="F32">
        <v>3.7606999999999999</v>
      </c>
      <c r="G32">
        <v>46.912999999999997</v>
      </c>
    </row>
    <row r="33" spans="1:7" x14ac:dyDescent="0.25">
      <c r="A33" t="s">
        <v>168</v>
      </c>
      <c r="B33">
        <f>461-20</f>
        <v>441</v>
      </c>
      <c r="F33">
        <v>3.4672999999999998</v>
      </c>
      <c r="G33">
        <v>46.122999999999998</v>
      </c>
    </row>
    <row r="34" spans="1:7" x14ac:dyDescent="0.25">
      <c r="A34" t="s">
        <v>169</v>
      </c>
      <c r="B34">
        <f>240-20</f>
        <v>220</v>
      </c>
      <c r="F34">
        <v>3.9030999999999998</v>
      </c>
      <c r="G34">
        <v>47.087000000000003</v>
      </c>
    </row>
    <row r="35" spans="1:7" x14ac:dyDescent="0.25">
      <c r="A35" t="s">
        <v>170</v>
      </c>
      <c r="B35">
        <f>390-20</f>
        <v>370</v>
      </c>
      <c r="F35">
        <v>3.1322000000000001</v>
      </c>
      <c r="G35">
        <v>46.215000000000003</v>
      </c>
    </row>
    <row r="36" spans="1:7" x14ac:dyDescent="0.25">
      <c r="A36" t="s">
        <v>171</v>
      </c>
      <c r="B36">
        <f>238-20</f>
        <v>218</v>
      </c>
      <c r="F36">
        <v>3.8067000000000002</v>
      </c>
      <c r="G36">
        <v>46.62</v>
      </c>
    </row>
    <row r="37" spans="1:7" x14ac:dyDescent="0.25">
      <c r="A37" t="s">
        <v>172</v>
      </c>
      <c r="B37">
        <f>372-20</f>
        <v>352</v>
      </c>
      <c r="F37">
        <v>3.5922999999999998</v>
      </c>
      <c r="G37">
        <v>46.542999999999999</v>
      </c>
    </row>
    <row r="38" spans="1:7" x14ac:dyDescent="0.25">
      <c r="A38" t="s">
        <v>173</v>
      </c>
      <c r="B38">
        <f>367-20</f>
        <v>347</v>
      </c>
      <c r="F38">
        <v>3.7248999999999999</v>
      </c>
      <c r="G38">
        <v>46.65</v>
      </c>
    </row>
    <row r="39" spans="1:7" x14ac:dyDescent="0.25">
      <c r="A39" t="s">
        <v>174</v>
      </c>
      <c r="B39">
        <f>513-20</f>
        <v>493</v>
      </c>
      <c r="F39">
        <v>3.2753000000000001</v>
      </c>
      <c r="G39">
        <v>46.143999999999998</v>
      </c>
    </row>
    <row r="40" spans="1:7" x14ac:dyDescent="0.25">
      <c r="A40" t="s">
        <v>175</v>
      </c>
      <c r="B40">
        <f>203-20</f>
        <v>183</v>
      </c>
      <c r="F40">
        <v>3.4220000000000002</v>
      </c>
      <c r="G40">
        <v>46.1</v>
      </c>
    </row>
    <row r="41" spans="1:7" x14ac:dyDescent="0.25">
      <c r="A41" t="s">
        <v>176</v>
      </c>
      <c r="B41">
        <f>457-20</f>
        <v>437</v>
      </c>
      <c r="F41">
        <v>3.5112999999999999</v>
      </c>
      <c r="G41">
        <v>46.527000000000001</v>
      </c>
    </row>
    <row r="42" spans="1:7" x14ac:dyDescent="0.25">
      <c r="A42" t="s">
        <v>177</v>
      </c>
      <c r="B42">
        <f>427-20</f>
        <v>407</v>
      </c>
      <c r="F42">
        <v>3.2564000000000002</v>
      </c>
      <c r="G42">
        <v>46.712000000000003</v>
      </c>
    </row>
    <row r="43" spans="1:7" x14ac:dyDescent="0.25">
      <c r="A43" t="s">
        <v>178</v>
      </c>
      <c r="B43">
        <f>429-20</f>
        <v>409</v>
      </c>
      <c r="F43">
        <v>3.4599000000000002</v>
      </c>
      <c r="G43">
        <v>46.429000000000002</v>
      </c>
    </row>
    <row r="44" spans="1:7" x14ac:dyDescent="0.25">
      <c r="A44" t="s">
        <v>179</v>
      </c>
      <c r="B44">
        <f>457-20</f>
        <v>437</v>
      </c>
      <c r="F44">
        <v>3.4055</v>
      </c>
      <c r="G44">
        <v>46.234000000000002</v>
      </c>
    </row>
    <row r="45" spans="1:7" x14ac:dyDescent="0.25">
      <c r="A45" t="s">
        <v>180</v>
      </c>
      <c r="B45">
        <f>481-20</f>
        <v>461</v>
      </c>
      <c r="F45">
        <v>3.3984999999999999</v>
      </c>
      <c r="G45">
        <v>46.404000000000003</v>
      </c>
    </row>
    <row r="46" spans="1:7" x14ac:dyDescent="0.25">
      <c r="A46" t="s">
        <v>181</v>
      </c>
      <c r="B46">
        <f>456-20</f>
        <v>436</v>
      </c>
      <c r="F46">
        <v>3.5546000000000002</v>
      </c>
      <c r="G46">
        <v>46.311</v>
      </c>
    </row>
    <row r="47" spans="1:7" x14ac:dyDescent="0.25">
      <c r="A47" t="s">
        <v>182</v>
      </c>
      <c r="B47">
        <f>225-20</f>
        <v>205</v>
      </c>
      <c r="F47">
        <v>3.5253999999999999</v>
      </c>
      <c r="G47">
        <v>46.140999999999998</v>
      </c>
    </row>
    <row r="48" spans="1:7" x14ac:dyDescent="0.25">
      <c r="A48" t="s">
        <v>183</v>
      </c>
      <c r="B48">
        <f>401-20</f>
        <v>381</v>
      </c>
      <c r="F48">
        <v>3.7513999999999998</v>
      </c>
      <c r="G48">
        <v>46.506999999999998</v>
      </c>
    </row>
    <row r="49" spans="1:7" x14ac:dyDescent="0.25">
      <c r="A49" t="s">
        <v>184</v>
      </c>
      <c r="B49">
        <f>510-20</f>
        <v>490</v>
      </c>
      <c r="F49">
        <v>3.5175999999999998</v>
      </c>
      <c r="G49">
        <v>46.497</v>
      </c>
    </row>
    <row r="50" spans="1:7" x14ac:dyDescent="0.25">
      <c r="A50" t="s">
        <v>185</v>
      </c>
      <c r="B50">
        <f>464-20</f>
        <v>444</v>
      </c>
      <c r="F50">
        <v>3.9095</v>
      </c>
      <c r="G50">
        <v>46.683</v>
      </c>
    </row>
    <row r="51" spans="1:7" x14ac:dyDescent="0.25">
      <c r="A51" t="s">
        <v>186</v>
      </c>
      <c r="B51">
        <f>471-20</f>
        <v>451</v>
      </c>
      <c r="F51">
        <v>3.2728999999999999</v>
      </c>
      <c r="G51">
        <v>46.024999999999999</v>
      </c>
    </row>
    <row r="52" spans="1:7" x14ac:dyDescent="0.25">
      <c r="A52" t="s">
        <v>187</v>
      </c>
      <c r="B52">
        <f>505-20</f>
        <v>485</v>
      </c>
      <c r="F52">
        <v>3.4236</v>
      </c>
      <c r="G52">
        <v>46.307000000000002</v>
      </c>
    </row>
    <row r="53" spans="1:7" x14ac:dyDescent="0.25">
      <c r="A53" t="s">
        <v>188</v>
      </c>
      <c r="B53">
        <f>515-20</f>
        <v>495</v>
      </c>
      <c r="F53">
        <v>3.8033999999999999</v>
      </c>
      <c r="G53">
        <v>46.55</v>
      </c>
    </row>
    <row r="54" spans="1:7" x14ac:dyDescent="0.25">
      <c r="A54" t="s">
        <v>189</v>
      </c>
      <c r="B54">
        <f>486-20</f>
        <v>466</v>
      </c>
      <c r="F54">
        <v>3.6019999999999999</v>
      </c>
      <c r="G54">
        <v>46.338999999999999</v>
      </c>
    </row>
    <row r="55" spans="1:7" x14ac:dyDescent="0.25">
      <c r="A55" t="s">
        <v>190</v>
      </c>
      <c r="B55">
        <f>543-20</f>
        <v>523</v>
      </c>
      <c r="F55">
        <v>3.5329000000000002</v>
      </c>
      <c r="G55">
        <v>46.41</v>
      </c>
    </row>
    <row r="56" spans="1:7" x14ac:dyDescent="0.25">
      <c r="A56" t="s">
        <v>191</v>
      </c>
      <c r="B56">
        <f>347-20</f>
        <v>327</v>
      </c>
      <c r="F56">
        <v>3.5057999999999998</v>
      </c>
      <c r="G56">
        <v>46.618000000000002</v>
      </c>
    </row>
    <row r="57" spans="1:7" x14ac:dyDescent="0.25">
      <c r="A57" t="s">
        <v>192</v>
      </c>
      <c r="B57">
        <f>412-20</f>
        <v>392</v>
      </c>
      <c r="F57">
        <v>3.6253000000000002</v>
      </c>
      <c r="G57">
        <v>46.170999999999999</v>
      </c>
    </row>
    <row r="58" spans="1:7" x14ac:dyDescent="0.25">
      <c r="A58" t="s">
        <v>193</v>
      </c>
      <c r="B58">
        <f>448-20</f>
        <v>428</v>
      </c>
      <c r="F58">
        <v>3.5710999999999999</v>
      </c>
      <c r="G58">
        <v>46.292000000000002</v>
      </c>
    </row>
    <row r="59" spans="1:7" x14ac:dyDescent="0.25">
      <c r="A59" t="s">
        <v>194</v>
      </c>
      <c r="B59">
        <f>405-20</f>
        <v>385</v>
      </c>
      <c r="F59">
        <v>3.5537999999999998</v>
      </c>
      <c r="G59">
        <v>46.567999999999998</v>
      </c>
    </row>
    <row r="60" spans="1:7" x14ac:dyDescent="0.25">
      <c r="A60" t="s">
        <v>195</v>
      </c>
      <c r="B60">
        <f>356-20</f>
        <v>336</v>
      </c>
      <c r="F60">
        <v>3.7793000000000001</v>
      </c>
      <c r="G60">
        <v>45.999000000000002</v>
      </c>
    </row>
    <row r="61" spans="1:7" x14ac:dyDescent="0.25">
      <c r="A61" t="s">
        <v>196</v>
      </c>
      <c r="B61">
        <f>246-20</f>
        <v>226</v>
      </c>
      <c r="F61">
        <v>3.6219000000000001</v>
      </c>
      <c r="G61">
        <v>46.322000000000003</v>
      </c>
    </row>
    <row r="62" spans="1:7" x14ac:dyDescent="0.25">
      <c r="A62" t="s">
        <v>197</v>
      </c>
      <c r="B62">
        <f>487-20</f>
        <v>467</v>
      </c>
      <c r="F62">
        <v>3.3538000000000001</v>
      </c>
      <c r="G62">
        <v>46.341999999999999</v>
      </c>
    </row>
    <row r="63" spans="1:7" x14ac:dyDescent="0.25">
      <c r="A63" t="s">
        <v>198</v>
      </c>
      <c r="B63">
        <f>458-20</f>
        <v>438</v>
      </c>
      <c r="F63">
        <v>3.5070999999999999</v>
      </c>
      <c r="G63">
        <v>46.238999999999997</v>
      </c>
    </row>
    <row r="64" spans="1:7" x14ac:dyDescent="0.25">
      <c r="A64" t="s">
        <v>199</v>
      </c>
      <c r="B64">
        <f>316-20</f>
        <v>296</v>
      </c>
      <c r="F64">
        <v>3.9043000000000001</v>
      </c>
      <c r="G64">
        <v>46.587000000000003</v>
      </c>
    </row>
    <row r="65" spans="1:7" x14ac:dyDescent="0.25">
      <c r="A65" t="s">
        <v>200</v>
      </c>
      <c r="B65">
        <f>274-20</f>
        <v>254</v>
      </c>
      <c r="F65">
        <v>3.6185</v>
      </c>
      <c r="G65">
        <v>46.091999999999999</v>
      </c>
    </row>
    <row r="66" spans="1:7" x14ac:dyDescent="0.25">
      <c r="A66" t="s">
        <v>201</v>
      </c>
      <c r="B66">
        <f>493-20</f>
        <v>473</v>
      </c>
      <c r="F66">
        <v>3.3304999999999998</v>
      </c>
      <c r="G66">
        <v>46.502000000000002</v>
      </c>
    </row>
    <row r="67" spans="1:7" x14ac:dyDescent="0.25">
      <c r="A67" t="s">
        <v>202</v>
      </c>
      <c r="B67">
        <f>437-20</f>
        <v>417</v>
      </c>
      <c r="F67">
        <v>3.2715000000000001</v>
      </c>
      <c r="G67">
        <v>46.66</v>
      </c>
    </row>
    <row r="68" spans="1:7" x14ac:dyDescent="0.25">
      <c r="A68" t="s">
        <v>203</v>
      </c>
      <c r="B68">
        <f>482-20</f>
        <v>462</v>
      </c>
      <c r="F68">
        <v>3.3340999999999998</v>
      </c>
      <c r="G68">
        <v>46.058999999999997</v>
      </c>
    </row>
    <row r="69" spans="1:7" x14ac:dyDescent="0.25">
      <c r="A69" t="s">
        <v>204</v>
      </c>
      <c r="B69">
        <f>325-20</f>
        <v>305</v>
      </c>
      <c r="F69">
        <v>3.7650999999999999</v>
      </c>
      <c r="G69">
        <v>46.661000000000001</v>
      </c>
    </row>
    <row r="70" spans="1:7" x14ac:dyDescent="0.25">
      <c r="A70" t="s">
        <v>205</v>
      </c>
      <c r="B70">
        <f>467-20</f>
        <v>447</v>
      </c>
      <c r="F70">
        <v>3.5209000000000001</v>
      </c>
      <c r="G70">
        <v>46.533000000000001</v>
      </c>
    </row>
    <row r="71" spans="1:7" x14ac:dyDescent="0.25">
      <c r="A71" t="s">
        <v>206</v>
      </c>
      <c r="B71">
        <f>163-20</f>
        <v>143</v>
      </c>
      <c r="F71">
        <v>3.4407999999999999</v>
      </c>
      <c r="G71">
        <v>46.28</v>
      </c>
    </row>
    <row r="72" spans="1:7" x14ac:dyDescent="0.25">
      <c r="A72" t="s">
        <v>207</v>
      </c>
      <c r="B72">
        <f>414-20</f>
        <v>394</v>
      </c>
      <c r="F72">
        <v>3.4984000000000002</v>
      </c>
      <c r="G72">
        <v>46.575000000000003</v>
      </c>
    </row>
    <row r="73" spans="1:7" x14ac:dyDescent="0.25">
      <c r="A73" t="s">
        <v>208</v>
      </c>
      <c r="B73">
        <f>234-20</f>
        <v>214</v>
      </c>
      <c r="F73">
        <v>3.5426000000000002</v>
      </c>
      <c r="G73">
        <v>46.442</v>
      </c>
    </row>
    <row r="74" spans="1:7" x14ac:dyDescent="0.25">
      <c r="A74" t="s">
        <v>209</v>
      </c>
      <c r="B74">
        <f>530-20</f>
        <v>510</v>
      </c>
      <c r="F74">
        <v>3.5726</v>
      </c>
      <c r="G74">
        <v>46.356000000000002</v>
      </c>
    </row>
    <row r="75" spans="1:7" x14ac:dyDescent="0.25">
      <c r="A75" t="s">
        <v>210</v>
      </c>
      <c r="B75">
        <f>291-20</f>
        <v>271</v>
      </c>
      <c r="F75">
        <v>3.7724000000000002</v>
      </c>
      <c r="G75">
        <v>46.758000000000003</v>
      </c>
    </row>
    <row r="76" spans="1:7" x14ac:dyDescent="0.25">
      <c r="A76" t="s">
        <v>211</v>
      </c>
      <c r="B76">
        <f>322-20</f>
        <v>302</v>
      </c>
      <c r="F76">
        <v>3.5933000000000002</v>
      </c>
      <c r="G76">
        <v>46.472999999999999</v>
      </c>
    </row>
    <row r="77" spans="1:7" x14ac:dyDescent="0.25">
      <c r="A77" t="s">
        <v>212</v>
      </c>
      <c r="B77">
        <f>365-20</f>
        <v>345</v>
      </c>
      <c r="F77">
        <v>3.5771999999999999</v>
      </c>
      <c r="G77">
        <v>46.444000000000003</v>
      </c>
    </row>
    <row r="78" spans="1:7" x14ac:dyDescent="0.25">
      <c r="A78" t="s">
        <v>213</v>
      </c>
      <c r="B78">
        <f>255-20</f>
        <v>235</v>
      </c>
      <c r="F78">
        <v>3.5348999999999999</v>
      </c>
      <c r="G78">
        <v>46.369</v>
      </c>
    </row>
    <row r="79" spans="1:7" x14ac:dyDescent="0.25">
      <c r="A79" t="s">
        <v>214</v>
      </c>
      <c r="B79">
        <f>98-20</f>
        <v>78</v>
      </c>
      <c r="C79" t="s">
        <v>215</v>
      </c>
      <c r="F79">
        <v>3.0261</v>
      </c>
      <c r="G79">
        <v>46.295999999999999</v>
      </c>
    </row>
    <row r="82" spans="1:7" x14ac:dyDescent="0.25">
      <c r="F82" t="s">
        <v>227</v>
      </c>
      <c r="G82" t="s">
        <v>228</v>
      </c>
    </row>
    <row r="83" spans="1:7" x14ac:dyDescent="0.25">
      <c r="A83" t="s">
        <v>218</v>
      </c>
      <c r="F83">
        <v>0.49754999999999999</v>
      </c>
      <c r="G83">
        <v>45.481000000000002</v>
      </c>
    </row>
    <row r="84" spans="1:7" x14ac:dyDescent="0.25">
      <c r="A84" t="s">
        <v>219</v>
      </c>
      <c r="F84">
        <v>0.49454999999999999</v>
      </c>
      <c r="G84">
        <v>45.09</v>
      </c>
    </row>
    <row r="85" spans="1:7" x14ac:dyDescent="0.25">
      <c r="A85" t="s">
        <v>220</v>
      </c>
      <c r="F85">
        <v>0.39232</v>
      </c>
      <c r="G85">
        <v>46.078000000000003</v>
      </c>
    </row>
    <row r="86" spans="1:7" x14ac:dyDescent="0.25">
      <c r="A86" t="s">
        <v>221</v>
      </c>
      <c r="F86">
        <v>0.45498</v>
      </c>
      <c r="G86">
        <v>45.765000000000001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SW_SB</vt:lpstr>
      <vt:lpstr>GB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Covered Storage</dc:creator>
  <cp:lastModifiedBy>Niedbala, Jack</cp:lastModifiedBy>
  <dcterms:created xsi:type="dcterms:W3CDTF">2013-08-13T18:29:05Z</dcterms:created>
  <dcterms:modified xsi:type="dcterms:W3CDTF">2014-04-25T22:25:27Z</dcterms:modified>
</cp:coreProperties>
</file>