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y Drive\ARS\ARS Projects\LTAR Projects\LTAR data managment\CAF CookEast Managment History\"/>
    </mc:Choice>
  </mc:AlternateContent>
  <bookViews>
    <workbookView xWindow="-105" yWindow="-105" windowWidth="46290" windowHeight="25530" firstSheet="1" activeTab="4"/>
  </bookViews>
  <sheets>
    <sheet name="Dictionary" sheetId="1" r:id="rId1"/>
    <sheet name="JWW_comments" sheetId="2" r:id="rId2"/>
    <sheet name="Genotypes" sheetId="8" r:id="rId3"/>
    <sheet name="Plantings" sheetId="3" r:id="rId4"/>
    <sheet name="Fertilizers" sheetId="9" r:id="rId5"/>
    <sheet name="Chemicals" sheetId="5" r:id="rId6"/>
    <sheet name="Tillage" sheetId="6" r:id="rId7"/>
    <sheet name="Harvests" sheetId="7" r:id="rId8"/>
  </sheets>
  <definedNames>
    <definedName name="_xlnm._FilterDatabase" localSheetId="4" hidden="1">Fertilizers!$A$4:$AM$167</definedName>
    <definedName name="_xlnm._FilterDatabase" localSheetId="3" hidden="1">Plantings!$G$1:$G$124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7" l="1"/>
  <c r="B24" i="9" l="1"/>
  <c r="Z166" i="9"/>
  <c r="U166" i="9"/>
  <c r="S166" i="9"/>
  <c r="R166" i="9" s="1"/>
  <c r="Z165" i="9"/>
  <c r="U165" i="9"/>
  <c r="S165" i="9"/>
  <c r="Z164" i="9"/>
  <c r="U164" i="9"/>
  <c r="S164" i="9"/>
  <c r="R164" i="9" s="1"/>
  <c r="Z163" i="9"/>
  <c r="U163" i="9"/>
  <c r="S163" i="9"/>
  <c r="Z162" i="9"/>
  <c r="U162" i="9"/>
  <c r="S162" i="9"/>
  <c r="Z161" i="9"/>
  <c r="U161" i="9"/>
  <c r="S161" i="9"/>
  <c r="Z160" i="9"/>
  <c r="U160" i="9"/>
  <c r="S160" i="9"/>
  <c r="Z159" i="9"/>
  <c r="U159" i="9"/>
  <c r="S159" i="9"/>
  <c r="Z158" i="9"/>
  <c r="U158" i="9"/>
  <c r="S158" i="9"/>
  <c r="Z157" i="9"/>
  <c r="U157" i="9"/>
  <c r="S157" i="9"/>
  <c r="AA156" i="9"/>
  <c r="U156" i="9"/>
  <c r="S156" i="9"/>
  <c r="Z155" i="9"/>
  <c r="U155" i="9"/>
  <c r="S155" i="9"/>
  <c r="Z154" i="9"/>
  <c r="U154" i="9"/>
  <c r="S154" i="9"/>
  <c r="AA153" i="9"/>
  <c r="U153" i="9"/>
  <c r="S153" i="9"/>
  <c r="Z152" i="9"/>
  <c r="U152" i="9"/>
  <c r="S152" i="9"/>
  <c r="Z151" i="9"/>
  <c r="U151" i="9"/>
  <c r="S151" i="9"/>
  <c r="Z150" i="9"/>
  <c r="U150" i="9"/>
  <c r="R150" i="9" s="1"/>
  <c r="S150" i="9"/>
  <c r="Z149" i="9"/>
  <c r="U149" i="9"/>
  <c r="S149" i="9"/>
  <c r="Z148" i="9"/>
  <c r="U148" i="9"/>
  <c r="S148" i="9"/>
  <c r="Z147" i="9"/>
  <c r="U147" i="9"/>
  <c r="S147" i="9"/>
  <c r="R147" i="9" s="1"/>
  <c r="Z146" i="9"/>
  <c r="U146" i="9"/>
  <c r="S146" i="9"/>
  <c r="Z145" i="9"/>
  <c r="U145" i="9"/>
  <c r="S145" i="9"/>
  <c r="Z144" i="9"/>
  <c r="U144" i="9"/>
  <c r="R144" i="9" s="1"/>
  <c r="S144" i="9"/>
  <c r="Z143" i="9"/>
  <c r="U143" i="9"/>
  <c r="S143" i="9"/>
  <c r="Z142" i="9"/>
  <c r="U142" i="9"/>
  <c r="S142" i="9"/>
  <c r="U141" i="9"/>
  <c r="S141" i="9"/>
  <c r="U139" i="9"/>
  <c r="S139" i="9"/>
  <c r="U138" i="9"/>
  <c r="S138" i="9"/>
  <c r="U137" i="9"/>
  <c r="S137" i="9"/>
  <c r="U136" i="9"/>
  <c r="S136" i="9"/>
  <c r="U135" i="9"/>
  <c r="S135" i="9"/>
  <c r="U134" i="9"/>
  <c r="S134" i="9"/>
  <c r="U133" i="9"/>
  <c r="S133" i="9"/>
  <c r="AA132" i="9"/>
  <c r="U132" i="9"/>
  <c r="S132" i="9"/>
  <c r="B132" i="9"/>
  <c r="B131" i="9"/>
  <c r="AA130" i="9"/>
  <c r="U130" i="9"/>
  <c r="S130" i="9"/>
  <c r="B130" i="9"/>
  <c r="U129" i="9"/>
  <c r="S129" i="9"/>
  <c r="B129" i="9"/>
  <c r="U128" i="9"/>
  <c r="S128" i="9"/>
  <c r="B128" i="9"/>
  <c r="AA127" i="9"/>
  <c r="U127" i="9"/>
  <c r="S127" i="9"/>
  <c r="B127" i="9"/>
  <c r="B126" i="9"/>
  <c r="U125" i="9"/>
  <c r="S125" i="9"/>
  <c r="B125" i="9"/>
  <c r="U124" i="9"/>
  <c r="S124" i="9"/>
  <c r="B124" i="9"/>
  <c r="U123" i="9"/>
  <c r="S123" i="9"/>
  <c r="B123" i="9"/>
  <c r="B122" i="9"/>
  <c r="AA121" i="9"/>
  <c r="U121" i="9"/>
  <c r="S121" i="9"/>
  <c r="B121" i="9"/>
  <c r="AA120" i="9"/>
  <c r="U120" i="9"/>
  <c r="S120" i="9"/>
  <c r="B120" i="9"/>
  <c r="B119" i="9"/>
  <c r="U118" i="9"/>
  <c r="S118" i="9"/>
  <c r="B118" i="9"/>
  <c r="U117" i="9"/>
  <c r="S117" i="9"/>
  <c r="B117" i="9"/>
  <c r="B116" i="9"/>
  <c r="AB115" i="9"/>
  <c r="AC115" i="9" s="1"/>
  <c r="AA115" i="9"/>
  <c r="B115" i="9"/>
  <c r="U114" i="9"/>
  <c r="S114" i="9"/>
  <c r="B114" i="9"/>
  <c r="AA113" i="9"/>
  <c r="AB113" i="9" s="1"/>
  <c r="AC113" i="9" s="1"/>
  <c r="B113" i="9"/>
  <c r="U112" i="9"/>
  <c r="S112" i="9"/>
  <c r="B112" i="9"/>
  <c r="B111" i="9"/>
  <c r="B110" i="9"/>
  <c r="AA105" i="9"/>
  <c r="U105" i="9"/>
  <c r="S105" i="9"/>
  <c r="B105" i="9"/>
  <c r="AA104" i="9"/>
  <c r="U104" i="9"/>
  <c r="S104" i="9"/>
  <c r="B104" i="9"/>
  <c r="U109" i="9"/>
  <c r="S109" i="9"/>
  <c r="W109" i="9" s="1"/>
  <c r="X109" i="9" s="1"/>
  <c r="B109" i="9"/>
  <c r="B108" i="9"/>
  <c r="U107" i="9"/>
  <c r="S107" i="9"/>
  <c r="B107" i="9"/>
  <c r="U106" i="9"/>
  <c r="S106" i="9"/>
  <c r="B106" i="9"/>
  <c r="AA103" i="9"/>
  <c r="AB103" i="9" s="1"/>
  <c r="AC103" i="9" s="1"/>
  <c r="B103" i="9"/>
  <c r="U102" i="9"/>
  <c r="S102" i="9"/>
  <c r="B102" i="9"/>
  <c r="AA101" i="9"/>
  <c r="AB101" i="9" s="1"/>
  <c r="AC101" i="9" s="1"/>
  <c r="B101" i="9"/>
  <c r="U100" i="9"/>
  <c r="S100" i="9"/>
  <c r="B100" i="9"/>
  <c r="B99" i="9"/>
  <c r="B98" i="9"/>
  <c r="U97" i="9"/>
  <c r="S97" i="9"/>
  <c r="W97" i="9" s="1"/>
  <c r="X97" i="9" s="1"/>
  <c r="B97" i="9"/>
  <c r="U96" i="9"/>
  <c r="S96" i="9"/>
  <c r="U95" i="9"/>
  <c r="S95" i="9"/>
  <c r="B95" i="9"/>
  <c r="U94" i="9"/>
  <c r="S94" i="9"/>
  <c r="B94" i="9"/>
  <c r="AA93" i="9"/>
  <c r="AB93" i="9" s="1"/>
  <c r="AC93" i="9" s="1"/>
  <c r="B93" i="9"/>
  <c r="U92" i="9"/>
  <c r="W92" i="9" s="1"/>
  <c r="X92" i="9" s="1"/>
  <c r="S92" i="9"/>
  <c r="B92" i="9"/>
  <c r="AA91" i="9"/>
  <c r="AB91" i="9" s="1"/>
  <c r="AC91" i="9" s="1"/>
  <c r="B91" i="9"/>
  <c r="U90" i="9"/>
  <c r="S90" i="9"/>
  <c r="B90" i="9"/>
  <c r="B89" i="9"/>
  <c r="B88" i="9"/>
  <c r="U87" i="9"/>
  <c r="S87" i="9"/>
  <c r="B87" i="9"/>
  <c r="U86" i="9"/>
  <c r="S86" i="9"/>
  <c r="B86" i="9"/>
  <c r="U85" i="9"/>
  <c r="S85" i="9"/>
  <c r="B85" i="9"/>
  <c r="U84" i="9"/>
  <c r="S84" i="9"/>
  <c r="B84" i="9"/>
  <c r="AA83" i="9"/>
  <c r="AB83" i="9" s="1"/>
  <c r="AC83" i="9" s="1"/>
  <c r="B83" i="9"/>
  <c r="U82" i="9"/>
  <c r="S82" i="9"/>
  <c r="B82" i="9"/>
  <c r="AA80" i="9"/>
  <c r="AB80" i="9" s="1"/>
  <c r="AC80" i="9" s="1"/>
  <c r="B80" i="9"/>
  <c r="U79" i="9"/>
  <c r="S79" i="9"/>
  <c r="B79" i="9"/>
  <c r="Q78" i="9"/>
  <c r="O78" i="9"/>
  <c r="B78" i="9"/>
  <c r="AA77" i="9"/>
  <c r="AB77" i="9" s="1"/>
  <c r="AC77" i="9" s="1"/>
  <c r="B77" i="9"/>
  <c r="U76" i="9"/>
  <c r="S76" i="9"/>
  <c r="W76" i="9" s="1"/>
  <c r="X76" i="9" s="1"/>
  <c r="B76" i="9"/>
  <c r="B75" i="9"/>
  <c r="B74" i="9"/>
  <c r="B73" i="9"/>
  <c r="U72" i="9"/>
  <c r="S72" i="9"/>
  <c r="B72" i="9"/>
  <c r="U71" i="9"/>
  <c r="S71" i="9"/>
  <c r="B71" i="9"/>
  <c r="B70" i="9"/>
  <c r="U69" i="9"/>
  <c r="S69" i="9"/>
  <c r="B69" i="9"/>
  <c r="U68" i="9"/>
  <c r="S68" i="9"/>
  <c r="B68" i="9"/>
  <c r="B67" i="9"/>
  <c r="U66" i="9"/>
  <c r="S66" i="9"/>
  <c r="B66" i="9"/>
  <c r="AA65" i="9"/>
  <c r="AB65" i="9" s="1"/>
  <c r="AC65" i="9" s="1"/>
  <c r="B65" i="9"/>
  <c r="B64" i="9"/>
  <c r="Q63" i="9"/>
  <c r="O63" i="9"/>
  <c r="B63" i="9"/>
  <c r="U62" i="9"/>
  <c r="S62" i="9"/>
  <c r="B62" i="9"/>
  <c r="B61" i="9"/>
  <c r="B60" i="9"/>
  <c r="U59" i="9"/>
  <c r="S59" i="9"/>
  <c r="B59" i="9"/>
  <c r="U58" i="9"/>
  <c r="Z58" i="9" s="1"/>
  <c r="B58" i="9"/>
  <c r="U57" i="9"/>
  <c r="S57" i="9"/>
  <c r="B57" i="9"/>
  <c r="U56" i="9"/>
  <c r="S56" i="9"/>
  <c r="B56" i="9"/>
  <c r="B55" i="9"/>
  <c r="U54" i="9"/>
  <c r="S54" i="9"/>
  <c r="B54" i="9"/>
  <c r="AA53" i="9"/>
  <c r="AB53" i="9" s="1"/>
  <c r="AC53" i="9" s="1"/>
  <c r="B53" i="9"/>
  <c r="B52" i="9"/>
  <c r="U51" i="9"/>
  <c r="Y51" i="9" s="1"/>
  <c r="B51" i="9"/>
  <c r="U50" i="9"/>
  <c r="S50" i="9"/>
  <c r="B50" i="9"/>
  <c r="B49" i="9"/>
  <c r="B48" i="9"/>
  <c r="B47" i="9"/>
  <c r="U46" i="9"/>
  <c r="S46" i="9"/>
  <c r="B46" i="9"/>
  <c r="T45" i="9"/>
  <c r="Z45" i="9" s="1"/>
  <c r="B45" i="9"/>
  <c r="U44" i="9"/>
  <c r="S44" i="9"/>
  <c r="B44" i="9"/>
  <c r="U43" i="9"/>
  <c r="S43" i="9"/>
  <c r="B43" i="9"/>
  <c r="T42" i="9"/>
  <c r="Y42" i="9" s="1"/>
  <c r="B42" i="9"/>
  <c r="U41" i="9"/>
  <c r="S41" i="9"/>
  <c r="B41" i="9"/>
  <c r="B40" i="9"/>
  <c r="B39" i="9"/>
  <c r="U38" i="9"/>
  <c r="S38" i="9"/>
  <c r="B38" i="9"/>
  <c r="AA37" i="9"/>
  <c r="AB37" i="9" s="1"/>
  <c r="AC37" i="9" s="1"/>
  <c r="B37" i="9"/>
  <c r="T36" i="9"/>
  <c r="Z36" i="9" s="1"/>
  <c r="B36" i="9"/>
  <c r="U35" i="9"/>
  <c r="S35" i="9"/>
  <c r="B35" i="9"/>
  <c r="B34" i="9"/>
  <c r="B33" i="9"/>
  <c r="U32" i="9"/>
  <c r="S32" i="9"/>
  <c r="B32" i="9"/>
  <c r="T31" i="9"/>
  <c r="Y31" i="9" s="1"/>
  <c r="B31" i="9"/>
  <c r="U30" i="9"/>
  <c r="S30" i="9"/>
  <c r="B30" i="9"/>
  <c r="U29" i="9"/>
  <c r="S29" i="9"/>
  <c r="B29" i="9"/>
  <c r="U28" i="9"/>
  <c r="S28" i="9"/>
  <c r="B28" i="9"/>
  <c r="B27" i="9"/>
  <c r="U26" i="9"/>
  <c r="S26" i="9"/>
  <c r="B26" i="9"/>
  <c r="AA25" i="9"/>
  <c r="AB25" i="9" s="1"/>
  <c r="AC25" i="9" s="1"/>
  <c r="B25" i="9"/>
  <c r="T23" i="9"/>
  <c r="Z23" i="9" s="1"/>
  <c r="B23" i="9"/>
  <c r="U22" i="9"/>
  <c r="S22" i="9"/>
  <c r="B22" i="9"/>
  <c r="B21" i="9"/>
  <c r="B20" i="9"/>
  <c r="B19" i="9"/>
  <c r="U18" i="9"/>
  <c r="S18" i="9"/>
  <c r="W18" i="9" s="1"/>
  <c r="X18" i="9" s="1"/>
  <c r="B18" i="9"/>
  <c r="B17" i="9"/>
  <c r="T16" i="9"/>
  <c r="Y16" i="9" s="1"/>
  <c r="B16" i="9"/>
  <c r="U15" i="9"/>
  <c r="S15" i="9"/>
  <c r="B15" i="9"/>
  <c r="B14" i="9"/>
  <c r="U13" i="9"/>
  <c r="W13" i="9" s="1"/>
  <c r="X13" i="9" s="1"/>
  <c r="S13" i="9"/>
  <c r="B13" i="9"/>
  <c r="B12" i="9"/>
  <c r="U11" i="9"/>
  <c r="S11" i="9"/>
  <c r="B11" i="9"/>
  <c r="B10" i="9"/>
  <c r="U9" i="9"/>
  <c r="S9" i="9"/>
  <c r="B9" i="9"/>
  <c r="B8" i="9"/>
  <c r="U7" i="9"/>
  <c r="S7" i="9"/>
  <c r="B7" i="9"/>
  <c r="U6" i="9"/>
  <c r="S6" i="9"/>
  <c r="B6" i="9"/>
  <c r="U5" i="9"/>
  <c r="S5" i="9"/>
  <c r="B5" i="9"/>
  <c r="W28" i="9" l="1"/>
  <c r="X28" i="9" s="1"/>
  <c r="R149" i="9"/>
  <c r="R162" i="9"/>
  <c r="W6" i="9"/>
  <c r="X6" i="9" s="1"/>
  <c r="W15" i="9"/>
  <c r="X15" i="9" s="1"/>
  <c r="R160" i="9"/>
  <c r="W5" i="9"/>
  <c r="X5" i="9" s="1"/>
  <c r="R158" i="9"/>
  <c r="R145" i="9"/>
  <c r="R143" i="9"/>
  <c r="R151" i="9"/>
  <c r="W71" i="9"/>
  <c r="X71" i="9" s="1"/>
  <c r="W54" i="9"/>
  <c r="X54" i="9" s="1"/>
  <c r="W43" i="9"/>
  <c r="X43" i="9" s="1"/>
  <c r="Y43" i="9" s="1"/>
  <c r="W62" i="9"/>
  <c r="X62" i="9" s="1"/>
  <c r="AA62" i="9" s="1"/>
  <c r="W84" i="9"/>
  <c r="X84" i="9" s="1"/>
  <c r="W106" i="9"/>
  <c r="X106" i="9" s="1"/>
  <c r="Y106" i="9" s="1"/>
  <c r="W117" i="9"/>
  <c r="X117" i="9" s="1"/>
  <c r="V153" i="9"/>
  <c r="Z153" i="9" s="1"/>
  <c r="AB153" i="9" s="1"/>
  <c r="AC153" i="9" s="1"/>
  <c r="W129" i="9"/>
  <c r="X129" i="9" s="1"/>
  <c r="Z51" i="9"/>
  <c r="V132" i="9"/>
  <c r="Z132" i="9" s="1"/>
  <c r="AB132" i="9" s="1"/>
  <c r="AC132" i="9" s="1"/>
  <c r="Z16" i="9"/>
  <c r="W44" i="9"/>
  <c r="X44" i="9" s="1"/>
  <c r="Z44" i="9" s="1"/>
  <c r="W59" i="9"/>
  <c r="X59" i="9" s="1"/>
  <c r="Z59" i="9" s="1"/>
  <c r="W102" i="9"/>
  <c r="X102" i="9" s="1"/>
  <c r="AA102" i="9" s="1"/>
  <c r="W118" i="9"/>
  <c r="X118" i="9" s="1"/>
  <c r="W112" i="9"/>
  <c r="X112" i="9" s="1"/>
  <c r="W26" i="9"/>
  <c r="X26" i="9" s="1"/>
  <c r="W32" i="9"/>
  <c r="X32" i="9" s="1"/>
  <c r="AA32" i="9" s="1"/>
  <c r="Y36" i="9"/>
  <c r="AB36" i="9" s="1"/>
  <c r="W86" i="9"/>
  <c r="X86" i="9" s="1"/>
  <c r="W90" i="9"/>
  <c r="X90" i="9" s="1"/>
  <c r="AA90" i="9" s="1"/>
  <c r="W95" i="9"/>
  <c r="X95" i="9" s="1"/>
  <c r="AA95" i="9" s="1"/>
  <c r="R165" i="9"/>
  <c r="R163" i="9"/>
  <c r="W7" i="9"/>
  <c r="X7" i="9" s="1"/>
  <c r="Y58" i="9"/>
  <c r="AB58" i="9" s="1"/>
  <c r="W72" i="9"/>
  <c r="X72" i="9" s="1"/>
  <c r="R161" i="9"/>
  <c r="W69" i="9"/>
  <c r="X69" i="9" s="1"/>
  <c r="Z69" i="9" s="1"/>
  <c r="V121" i="9"/>
  <c r="Z121" i="9" s="1"/>
  <c r="W133" i="9"/>
  <c r="X133" i="9" s="1"/>
  <c r="W137" i="9"/>
  <c r="X137" i="9" s="1"/>
  <c r="AA137" i="9" s="1"/>
  <c r="R159" i="9"/>
  <c r="R157" i="9"/>
  <c r="Z31" i="9"/>
  <c r="AB31" i="9" s="1"/>
  <c r="W38" i="9"/>
  <c r="X38" i="9" s="1"/>
  <c r="W85" i="9"/>
  <c r="X85" i="9" s="1"/>
  <c r="Z85" i="9" s="1"/>
  <c r="W125" i="9"/>
  <c r="X125" i="9" s="1"/>
  <c r="Z125" i="9" s="1"/>
  <c r="W128" i="9"/>
  <c r="X128" i="9" s="1"/>
  <c r="AA128" i="9" s="1"/>
  <c r="W134" i="9"/>
  <c r="X134" i="9" s="1"/>
  <c r="W138" i="9"/>
  <c r="X138" i="9" s="1"/>
  <c r="R152" i="9"/>
  <c r="W29" i="9"/>
  <c r="X29" i="9" s="1"/>
  <c r="AA29" i="9" s="1"/>
  <c r="W57" i="9"/>
  <c r="X57" i="9" s="1"/>
  <c r="Z57" i="9" s="1"/>
  <c r="W124" i="9"/>
  <c r="X124" i="9" s="1"/>
  <c r="Y124" i="9" s="1"/>
  <c r="V127" i="9"/>
  <c r="Z127" i="9" s="1"/>
  <c r="AB127" i="9" s="1"/>
  <c r="AC127" i="9" s="1"/>
  <c r="Y45" i="9"/>
  <c r="AB45" i="9" s="1"/>
  <c r="W56" i="9"/>
  <c r="X56" i="9" s="1"/>
  <c r="Z56" i="9" s="1"/>
  <c r="W79" i="9"/>
  <c r="X79" i="9" s="1"/>
  <c r="Z79" i="9" s="1"/>
  <c r="V105" i="9"/>
  <c r="Z105" i="9" s="1"/>
  <c r="AB105" i="9" s="1"/>
  <c r="AC105" i="9" s="1"/>
  <c r="AB121" i="9"/>
  <c r="AC121" i="9" s="1"/>
  <c r="W135" i="9"/>
  <c r="X135" i="9" s="1"/>
  <c r="AA135" i="9" s="1"/>
  <c r="W22" i="9"/>
  <c r="X22" i="9" s="1"/>
  <c r="AA22" i="9" s="1"/>
  <c r="W35" i="9"/>
  <c r="X35" i="9" s="1"/>
  <c r="W41" i="9"/>
  <c r="X41" i="9" s="1"/>
  <c r="AA41" i="9" s="1"/>
  <c r="W50" i="9"/>
  <c r="X50" i="9" s="1"/>
  <c r="AA50" i="9" s="1"/>
  <c r="V130" i="9"/>
  <c r="Z130" i="9" s="1"/>
  <c r="AB130" i="9" s="1"/>
  <c r="AC130" i="9" s="1"/>
  <c r="W136" i="9"/>
  <c r="X136" i="9" s="1"/>
  <c r="AA136" i="9" s="1"/>
  <c r="W139" i="9"/>
  <c r="X139" i="9" s="1"/>
  <c r="Y139" i="9" s="1"/>
  <c r="R155" i="9"/>
  <c r="W66" i="9"/>
  <c r="X66" i="9" s="1"/>
  <c r="Z66" i="9" s="1"/>
  <c r="R148" i="9"/>
  <c r="Y23" i="9"/>
  <c r="AB23" i="9" s="1"/>
  <c r="Z42" i="9"/>
  <c r="AB42" i="9" s="1"/>
  <c r="W46" i="9"/>
  <c r="X46" i="9" s="1"/>
  <c r="AA46" i="9" s="1"/>
  <c r="W96" i="9"/>
  <c r="X96" i="9" s="1"/>
  <c r="W107" i="9"/>
  <c r="X107" i="9" s="1"/>
  <c r="Z107" i="9" s="1"/>
  <c r="V104" i="9"/>
  <c r="Z104" i="9" s="1"/>
  <c r="AB104" i="9" s="1"/>
  <c r="AC104" i="9" s="1"/>
  <c r="W114" i="9"/>
  <c r="X114" i="9" s="1"/>
  <c r="Y114" i="9" s="1"/>
  <c r="V120" i="9"/>
  <c r="Z120" i="9" s="1"/>
  <c r="AB120" i="9" s="1"/>
  <c r="AC120" i="9" s="1"/>
  <c r="W123" i="9"/>
  <c r="X123" i="9" s="1"/>
  <c r="AA123" i="9" s="1"/>
  <c r="W141" i="9"/>
  <c r="X141" i="9" s="1"/>
  <c r="Z141" i="9" s="1"/>
  <c r="R146" i="9"/>
  <c r="V156" i="9"/>
  <c r="Z156" i="9" s="1"/>
  <c r="AB156" i="9" s="1"/>
  <c r="AC156" i="9" s="1"/>
  <c r="W30" i="9"/>
  <c r="X30" i="9" s="1"/>
  <c r="AA30" i="9" s="1"/>
  <c r="W82" i="9"/>
  <c r="X82" i="9" s="1"/>
  <c r="Z82" i="9" s="1"/>
  <c r="W87" i="9"/>
  <c r="X87" i="9" s="1"/>
  <c r="Y87" i="9" s="1"/>
  <c r="W100" i="9"/>
  <c r="X100" i="9" s="1"/>
  <c r="Z100" i="9" s="1"/>
  <c r="W11" i="9"/>
  <c r="X11" i="9" s="1"/>
  <c r="Z11" i="9" s="1"/>
  <c r="W9" i="9"/>
  <c r="X9" i="9" s="1"/>
  <c r="Z9" i="9" s="1"/>
  <c r="AB16" i="9"/>
  <c r="AB51" i="9"/>
  <c r="W68" i="9"/>
  <c r="X68" i="9" s="1"/>
  <c r="Y68" i="9" s="1"/>
  <c r="W94" i="9"/>
  <c r="X94" i="9" s="1"/>
  <c r="Y94" i="9" s="1"/>
  <c r="R142" i="9"/>
  <c r="R154" i="9"/>
  <c r="Y62" i="9"/>
  <c r="Y129" i="9"/>
  <c r="AA129" i="9"/>
  <c r="Z129" i="9"/>
  <c r="Z22" i="9"/>
  <c r="AA28" i="9"/>
  <c r="Z28" i="9"/>
  <c r="Y28" i="9"/>
  <c r="AA56" i="9"/>
  <c r="AA76" i="9"/>
  <c r="Z76" i="9"/>
  <c r="Y76" i="9"/>
  <c r="AA118" i="9"/>
  <c r="Z118" i="9"/>
  <c r="Y118" i="9"/>
  <c r="AA35" i="9"/>
  <c r="Z35" i="9"/>
  <c r="Y35" i="9"/>
  <c r="AA97" i="9"/>
  <c r="Z97" i="9"/>
  <c r="Y97" i="9"/>
  <c r="Z5" i="9"/>
  <c r="AA5" i="9"/>
  <c r="Y5" i="9"/>
  <c r="AA7" i="9"/>
  <c r="Z7" i="9"/>
  <c r="Y7" i="9"/>
  <c r="Z29" i="9"/>
  <c r="Y29" i="9"/>
  <c r="AA59" i="9"/>
  <c r="Y59" i="9"/>
  <c r="Y69" i="9"/>
  <c r="AA69" i="9"/>
  <c r="AA86" i="9"/>
  <c r="Z86" i="9"/>
  <c r="Y86" i="9"/>
  <c r="Z90" i="9"/>
  <c r="Y90" i="9"/>
  <c r="Y92" i="9"/>
  <c r="Z92" i="9"/>
  <c r="AA92" i="9"/>
  <c r="AA106" i="9"/>
  <c r="Z106" i="9"/>
  <c r="Y109" i="9"/>
  <c r="AA109" i="9"/>
  <c r="Z109" i="9"/>
  <c r="AA133" i="9"/>
  <c r="Z133" i="9"/>
  <c r="Y133" i="9"/>
  <c r="Z18" i="9"/>
  <c r="Y18" i="9"/>
  <c r="AA18" i="9"/>
  <c r="Y26" i="9"/>
  <c r="Z26" i="9"/>
  <c r="AA26" i="9"/>
  <c r="AA38" i="9"/>
  <c r="Z38" i="9"/>
  <c r="Y38" i="9"/>
  <c r="Y57" i="9"/>
  <c r="AA66" i="9"/>
  <c r="Y66" i="9"/>
  <c r="Z95" i="9"/>
  <c r="Y102" i="9"/>
  <c r="AA117" i="9"/>
  <c r="Z117" i="9"/>
  <c r="Y117" i="9"/>
  <c r="AA44" i="9"/>
  <c r="Y44" i="9"/>
  <c r="AA54" i="9"/>
  <c r="Z54" i="9"/>
  <c r="Y54" i="9"/>
  <c r="Y96" i="9"/>
  <c r="AA96" i="9"/>
  <c r="Z96" i="9"/>
  <c r="AA114" i="9"/>
  <c r="Z114" i="9"/>
  <c r="AA125" i="9"/>
  <c r="AA9" i="9"/>
  <c r="Y9" i="9"/>
  <c r="Y30" i="9"/>
  <c r="AA82" i="9"/>
  <c r="Y84" i="9"/>
  <c r="AA84" i="9"/>
  <c r="Z84" i="9"/>
  <c r="AA87" i="9"/>
  <c r="Z87" i="9"/>
  <c r="Z138" i="9"/>
  <c r="Y138" i="9"/>
  <c r="AA138" i="9"/>
  <c r="Z15" i="9"/>
  <c r="AA15" i="9"/>
  <c r="Y15" i="9"/>
  <c r="AA72" i="9"/>
  <c r="Z72" i="9"/>
  <c r="Y72" i="9"/>
  <c r="Y6" i="9"/>
  <c r="AA6" i="9"/>
  <c r="Z6" i="9"/>
  <c r="AA13" i="9"/>
  <c r="Z13" i="9"/>
  <c r="Y13" i="9"/>
  <c r="AB13" i="9" s="1"/>
  <c r="AC13" i="9" s="1"/>
  <c r="AA71" i="9"/>
  <c r="Z71" i="9"/>
  <c r="Y71" i="9"/>
  <c r="Z94" i="9"/>
  <c r="AA112" i="9"/>
  <c r="Z112" i="9"/>
  <c r="Y112" i="9"/>
  <c r="AA134" i="9"/>
  <c r="Z134" i="9"/>
  <c r="Y134" i="9"/>
  <c r="AA43" i="9"/>
  <c r="AB7" i="9" l="1"/>
  <c r="AC7" i="9" s="1"/>
  <c r="Y141" i="9"/>
  <c r="AB114" i="9"/>
  <c r="AC114" i="9" s="1"/>
  <c r="Z43" i="9"/>
  <c r="AB43" i="9"/>
  <c r="AC43" i="9" s="1"/>
  <c r="AA94" i="9"/>
  <c r="Y82" i="9"/>
  <c r="Z30" i="9"/>
  <c r="Y123" i="9"/>
  <c r="Y95" i="9"/>
  <c r="Z62" i="9"/>
  <c r="AB62" i="9" s="1"/>
  <c r="AC62" i="9" s="1"/>
  <c r="Z123" i="9"/>
  <c r="AB123" i="9" s="1"/>
  <c r="AC123" i="9" s="1"/>
  <c r="Z139" i="9"/>
  <c r="Z46" i="9"/>
  <c r="AA139" i="9"/>
  <c r="Y41" i="9"/>
  <c r="Y136" i="9"/>
  <c r="Y107" i="9"/>
  <c r="AB107" i="9" s="1"/>
  <c r="AC107" i="9" s="1"/>
  <c r="AB59" i="9"/>
  <c r="AC59" i="9" s="1"/>
  <c r="Y32" i="9"/>
  <c r="AB32" i="9" s="1"/>
  <c r="AC32" i="9" s="1"/>
  <c r="Z102" i="9"/>
  <c r="AB102" i="9" s="1"/>
  <c r="AC102" i="9" s="1"/>
  <c r="Z32" i="9"/>
  <c r="Y125" i="9"/>
  <c r="AB125" i="9" s="1"/>
  <c r="AC125" i="9" s="1"/>
  <c r="AA57" i="9"/>
  <c r="AA107" i="9"/>
  <c r="Y79" i="9"/>
  <c r="Y22" i="9"/>
  <c r="AB22" i="9" s="1"/>
  <c r="AC22" i="9" s="1"/>
  <c r="AA85" i="9"/>
  <c r="AA68" i="9"/>
  <c r="AB82" i="9"/>
  <c r="AC82" i="9" s="1"/>
  <c r="Y137" i="9"/>
  <c r="Z68" i="9"/>
  <c r="Z137" i="9"/>
  <c r="Z124" i="9"/>
  <c r="AA124" i="9"/>
  <c r="Y128" i="9"/>
  <c r="AB128" i="9" s="1"/>
  <c r="AC128" i="9" s="1"/>
  <c r="Z136" i="9"/>
  <c r="Y135" i="9"/>
  <c r="AB71" i="9"/>
  <c r="AC71" i="9" s="1"/>
  <c r="Z128" i="9"/>
  <c r="AB106" i="9"/>
  <c r="AC106" i="9" s="1"/>
  <c r="Z135" i="9"/>
  <c r="Y85" i="9"/>
  <c r="AB87" i="9"/>
  <c r="AC87" i="9" s="1"/>
  <c r="AB30" i="9"/>
  <c r="AC30" i="9" s="1"/>
  <c r="AA141" i="9"/>
  <c r="AA11" i="9"/>
  <c r="Y46" i="9"/>
  <c r="AB96" i="9"/>
  <c r="AC96" i="9" s="1"/>
  <c r="AB92" i="9"/>
  <c r="AC92" i="9" s="1"/>
  <c r="AA79" i="9"/>
  <c r="Y11" i="9"/>
  <c r="Y50" i="9"/>
  <c r="Z50" i="9"/>
  <c r="AB138" i="9"/>
  <c r="AC138" i="9" s="1"/>
  <c r="AA100" i="9"/>
  <c r="Y100" i="9"/>
  <c r="AB100" i="9" s="1"/>
  <c r="AC100" i="9" s="1"/>
  <c r="Y56" i="9"/>
  <c r="AB56" i="9" s="1"/>
  <c r="AC56" i="9" s="1"/>
  <c r="Z41" i="9"/>
  <c r="AB41" i="9" s="1"/>
  <c r="AC41" i="9" s="1"/>
  <c r="AB117" i="9"/>
  <c r="AC117" i="9" s="1"/>
  <c r="AB133" i="9"/>
  <c r="AC133" i="9" s="1"/>
  <c r="AB29" i="9"/>
  <c r="AC29" i="9" s="1"/>
  <c r="AB35" i="9"/>
  <c r="AC35" i="9" s="1"/>
  <c r="AB134" i="9"/>
  <c r="AC134" i="9" s="1"/>
  <c r="AB72" i="9"/>
  <c r="AC72" i="9" s="1"/>
  <c r="AB54" i="9"/>
  <c r="AC54" i="9" s="1"/>
  <c r="AB57" i="9"/>
  <c r="AC57" i="9" s="1"/>
  <c r="AB26" i="9"/>
  <c r="AC26" i="9" s="1"/>
  <c r="AB90" i="9"/>
  <c r="AC90" i="9" s="1"/>
  <c r="AB69" i="9"/>
  <c r="AC69" i="9" s="1"/>
  <c r="AB76" i="9"/>
  <c r="AC76" i="9" s="1"/>
  <c r="AB84" i="9"/>
  <c r="AC84" i="9" s="1"/>
  <c r="AB109" i="9"/>
  <c r="AC109" i="9" s="1"/>
  <c r="AB18" i="9"/>
  <c r="AC18" i="9" s="1"/>
  <c r="AB118" i="9"/>
  <c r="AC118" i="9" s="1"/>
  <c r="AB129" i="9"/>
  <c r="AC129" i="9" s="1"/>
  <c r="AB112" i="9"/>
  <c r="AC112" i="9" s="1"/>
  <c r="AB15" i="9"/>
  <c r="AC15" i="9" s="1"/>
  <c r="AB9" i="9"/>
  <c r="AC9" i="9" s="1"/>
  <c r="AB44" i="9"/>
  <c r="AC44" i="9" s="1"/>
  <c r="AB38" i="9"/>
  <c r="AC38" i="9" s="1"/>
  <c r="AB86" i="9"/>
  <c r="AC86" i="9" s="1"/>
  <c r="AB136" i="9"/>
  <c r="AC136" i="9" s="1"/>
  <c r="AB6" i="9"/>
  <c r="AC6" i="9" s="1"/>
  <c r="AB95" i="9"/>
  <c r="AC95" i="9" s="1"/>
  <c r="AB66" i="9"/>
  <c r="AC66" i="9" s="1"/>
  <c r="AB5" i="9"/>
  <c r="AC5" i="9" s="1"/>
  <c r="AB94" i="9"/>
  <c r="AC94" i="9" s="1"/>
  <c r="AB141" i="9"/>
  <c r="AC141" i="9" s="1"/>
  <c r="AB97" i="9"/>
  <c r="AC97" i="9" s="1"/>
  <c r="AB28" i="9"/>
  <c r="AC28" i="9" s="1"/>
  <c r="AB85" i="9" l="1"/>
  <c r="AC85" i="9" s="1"/>
  <c r="AB139" i="9"/>
  <c r="AC139" i="9" s="1"/>
  <c r="AB124" i="9"/>
  <c r="AC124" i="9" s="1"/>
  <c r="AB46" i="9"/>
  <c r="AC46" i="9" s="1"/>
  <c r="AB11" i="9"/>
  <c r="AC11" i="9" s="1"/>
  <c r="AB68" i="9"/>
  <c r="AC68" i="9" s="1"/>
  <c r="AB79" i="9"/>
  <c r="AC79" i="9" s="1"/>
  <c r="AB137" i="9"/>
  <c r="AC137" i="9" s="1"/>
  <c r="AB50" i="9"/>
  <c r="AC50" i="9" s="1"/>
  <c r="AB135" i="9"/>
  <c r="AC135" i="9" s="1"/>
  <c r="F48" i="3"/>
  <c r="F97" i="3" l="1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3" i="3"/>
  <c r="F72" i="3"/>
  <c r="F77" i="3"/>
  <c r="F76" i="3"/>
  <c r="F75" i="3"/>
  <c r="F74" i="3"/>
  <c r="F71" i="3"/>
  <c r="F70" i="3"/>
  <c r="F69" i="3"/>
  <c r="F68" i="3"/>
  <c r="F67" i="3"/>
  <c r="F66" i="3"/>
  <c r="F65" i="3"/>
  <c r="F64" i="3"/>
  <c r="F63" i="3"/>
  <c r="F62" i="3"/>
  <c r="F60" i="3"/>
  <c r="F59" i="3"/>
  <c r="F58" i="3"/>
  <c r="F57" i="3"/>
  <c r="F56" i="3"/>
  <c r="F55" i="3"/>
  <c r="F54" i="3"/>
  <c r="F53" i="3"/>
  <c r="F49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G83" i="7" l="1"/>
  <c r="G74" i="7"/>
  <c r="G59" i="7"/>
  <c r="G51" i="7"/>
  <c r="G50" i="7"/>
  <c r="G41" i="7"/>
  <c r="G57" i="7"/>
  <c r="G72" i="7"/>
  <c r="G104" i="7"/>
  <c r="G78" i="7"/>
  <c r="G52" i="7"/>
  <c r="G79" i="7"/>
  <c r="G68" i="7"/>
  <c r="G61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3" i="7"/>
  <c r="C72" i="7"/>
  <c r="C77" i="7"/>
  <c r="C76" i="7"/>
  <c r="C75" i="7"/>
  <c r="C74" i="7"/>
  <c r="C71" i="7"/>
  <c r="C70" i="7"/>
  <c r="C69" i="7"/>
  <c r="C68" i="7"/>
  <c r="C67" i="7"/>
  <c r="C66" i="7"/>
  <c r="C65" i="7"/>
  <c r="C64" i="7"/>
  <c r="C63" i="7"/>
  <c r="C62" i="7"/>
  <c r="C60" i="7"/>
  <c r="C59" i="7"/>
  <c r="C58" i="7"/>
  <c r="C57" i="7"/>
  <c r="C56" i="7"/>
  <c r="C55" i="7"/>
  <c r="C54" i="7"/>
  <c r="C53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</calcChain>
</file>

<file path=xl/sharedStrings.xml><?xml version="1.0" encoding="utf-8"?>
<sst xmlns="http://schemas.openxmlformats.org/spreadsheetml/2006/main" count="4108" uniqueCount="993">
  <si>
    <t>Sheet</t>
  </si>
  <si>
    <t>Variable_Name</t>
  </si>
  <si>
    <t>Code_Display</t>
  </si>
  <si>
    <t>Variable_Order</t>
  </si>
  <si>
    <t>Description</t>
  </si>
  <si>
    <t>Unit_or_type</t>
  </si>
  <si>
    <t>Planting</t>
  </si>
  <si>
    <t>Field_plot_ID</t>
  </si>
  <si>
    <t>Preferred ID to link with plots (e.g., strip)</t>
  </si>
  <si>
    <t>planting_date</t>
  </si>
  <si>
    <t>PDATE</t>
  </si>
  <si>
    <t>Planting or sowing date</t>
  </si>
  <si>
    <t>date</t>
  </si>
  <si>
    <t>CropCAF</t>
  </si>
  <si>
    <t>Two-letter code</t>
  </si>
  <si>
    <t xml:space="preserve">Spring wheat = SW, Winter wheat = WW, Spring canola = SC, Winter canola = WC, Spring barley = SB, Spring pea = SP, Winter barley = WB, Winter pea = WP, Winter triticale = WT, Winter lentil = WL, Garbonzo Beans = GB, Alfalfa = AL </t>
  </si>
  <si>
    <t>CropDSSAT</t>
  </si>
  <si>
    <t>HarvestYear</t>
  </si>
  <si>
    <t>Genotype</t>
  </si>
  <si>
    <t>text</t>
  </si>
  <si>
    <t>planting_level</t>
  </si>
  <si>
    <t>PL</t>
  </si>
  <si>
    <t>Planting, level in treatment structure</t>
  </si>
  <si>
    <t>integer</t>
  </si>
  <si>
    <t>planting_level_name</t>
  </si>
  <si>
    <t>PL_NAME</t>
  </si>
  <si>
    <t>Planting level, name of treatment</t>
  </si>
  <si>
    <t>emergence_date</t>
  </si>
  <si>
    <t>EDATE</t>
  </si>
  <si>
    <t>Date of emergence</t>
  </si>
  <si>
    <t>plant_pop_at_planting</t>
  </si>
  <si>
    <t>PLPOP</t>
  </si>
  <si>
    <t>Plant population at planting</t>
  </si>
  <si>
    <t>number/m2</t>
  </si>
  <si>
    <t>plant_pop_at_emergence</t>
  </si>
  <si>
    <t>PLPOE</t>
  </si>
  <si>
    <t>Plant population at emergence</t>
  </si>
  <si>
    <t>planting_material</t>
  </si>
  <si>
    <t>PLMA</t>
  </si>
  <si>
    <t>Planting material</t>
  </si>
  <si>
    <t>code</t>
  </si>
  <si>
    <t>planting_distribution</t>
  </si>
  <si>
    <t>PLDS</t>
  </si>
  <si>
    <t>Planting distribution</t>
  </si>
  <si>
    <t>row_spacing</t>
  </si>
  <si>
    <t>PLRS</t>
  </si>
  <si>
    <t>Row spacing</t>
  </si>
  <si>
    <t>cm</t>
  </si>
  <si>
    <t>row_direction</t>
  </si>
  <si>
    <t>PLRD</t>
  </si>
  <si>
    <t>Row direction, degrees from N</t>
  </si>
  <si>
    <t>arc_degrees</t>
  </si>
  <si>
    <t>planting_depth</t>
  </si>
  <si>
    <t>PLDP</t>
  </si>
  <si>
    <t>Planting depth</t>
  </si>
  <si>
    <t>mm</t>
  </si>
  <si>
    <t>planting_material_weight</t>
  </si>
  <si>
    <t>PLMWT</t>
  </si>
  <si>
    <t>Planting material weight</t>
  </si>
  <si>
    <t>kg/ha</t>
  </si>
  <si>
    <t>planting_notes</t>
  </si>
  <si>
    <t>Fertilizers</t>
  </si>
  <si>
    <t>fertilization_date</t>
  </si>
  <si>
    <t>FEDATE</t>
  </si>
  <si>
    <t>Fertilization date</t>
  </si>
  <si>
    <t>fertilizer_level</t>
  </si>
  <si>
    <t>FE</t>
  </si>
  <si>
    <t>Fertilizer level in treatment structure</t>
  </si>
  <si>
    <t>number</t>
  </si>
  <si>
    <t>fertilizer_material</t>
  </si>
  <si>
    <t>FECD</t>
  </si>
  <si>
    <t>Fertilizer material</t>
  </si>
  <si>
    <t>fertilizer_applic_method</t>
  </si>
  <si>
    <t>FEACD</t>
  </si>
  <si>
    <t>Fertilizer application method</t>
  </si>
  <si>
    <t>application_depth_fert</t>
  </si>
  <si>
    <t>FEDEP</t>
  </si>
  <si>
    <t>Fertilizer application depth</t>
  </si>
  <si>
    <t>N_in_applied_fertilizer</t>
  </si>
  <si>
    <t>FEAMN</t>
  </si>
  <si>
    <t>Nitrogen in applied fertilizer</t>
  </si>
  <si>
    <t>kg[N]/ha</t>
  </si>
  <si>
    <t>NO3_applied_fertilizer</t>
  </si>
  <si>
    <t>FENO3</t>
  </si>
  <si>
    <t>Nitrate applied fertilizer</t>
  </si>
  <si>
    <t>NH4_applied_fertilizer</t>
  </si>
  <si>
    <t>FENH4</t>
  </si>
  <si>
    <t>Ammonium in applied fertilizer</t>
  </si>
  <si>
    <t>phosphorus_applied_fert</t>
  </si>
  <si>
    <t>FEAMP</t>
  </si>
  <si>
    <t>Phosphorus in applied fertilizer</t>
  </si>
  <si>
    <t>kg[P]/ha</t>
  </si>
  <si>
    <t>fertilizer_K_applied</t>
  </si>
  <si>
    <t>FEAMK</t>
  </si>
  <si>
    <t>Potassium in applied fertilizer</t>
  </si>
  <si>
    <t>kg[K]/ha</t>
  </si>
  <si>
    <t>Ca_in_applied_fertilizer</t>
  </si>
  <si>
    <t>FEAMC</t>
  </si>
  <si>
    <t>Ca in applied fertilizer</t>
  </si>
  <si>
    <t>S_in_applied_fertilizer</t>
  </si>
  <si>
    <t>FEAMS</t>
  </si>
  <si>
    <t>S in applied fertilizer</t>
  </si>
  <si>
    <t>Zn_in_applied_fertilizer</t>
  </si>
  <si>
    <t>FEAMZ</t>
  </si>
  <si>
    <t>Zn in applied fertilizer</t>
  </si>
  <si>
    <t>Mg_in_applied_fertilizer</t>
  </si>
  <si>
    <t>FEAMM</t>
  </si>
  <si>
    <t>Mg in applied fertilizer</t>
  </si>
  <si>
    <t>other_elements_appl_fert</t>
  </si>
  <si>
    <t>FEAMO</t>
  </si>
  <si>
    <t>Other elements in applied fertilizer</t>
  </si>
  <si>
    <t>fertiliz_code_other_elem</t>
  </si>
  <si>
    <t>FEOCD</t>
  </si>
  <si>
    <t>Fertilizer code for other elements (e.g., Mg for magnesium)</t>
  </si>
  <si>
    <t>fertiliz_app_name</t>
  </si>
  <si>
    <t>FECD_NAME</t>
  </si>
  <si>
    <t>Name or notes for this fertilizer application</t>
  </si>
  <si>
    <t>Genotypes</t>
  </si>
  <si>
    <t>cultivar_level</t>
  </si>
  <si>
    <t>GE</t>
  </si>
  <si>
    <t>Genotype level, as listed in Treatments table under GE</t>
  </si>
  <si>
    <t>single</t>
  </si>
  <si>
    <t>crop_ident_ICASA</t>
  </si>
  <si>
    <t>CRID</t>
  </si>
  <si>
    <t>Crop (or weed) species identifier</t>
  </si>
  <si>
    <t>cultivar_identifier</t>
  </si>
  <si>
    <t>CUL_ID</t>
  </si>
  <si>
    <t>Cultivar, line or genotype identifier</t>
  </si>
  <si>
    <t>cultivar_name</t>
  </si>
  <si>
    <t>CUL_NAME</t>
  </si>
  <si>
    <t>Cultivar name</t>
  </si>
  <si>
    <t>cultivar_notes</t>
  </si>
  <si>
    <t>CUL_NOTES</t>
  </si>
  <si>
    <t>Cultivar notes</t>
  </si>
  <si>
    <t>Chemicals</t>
  </si>
  <si>
    <t>chemical_applic_level</t>
  </si>
  <si>
    <t>CH</t>
  </si>
  <si>
    <t>Chemicals application level</t>
  </si>
  <si>
    <t>chemical_applic_name</t>
  </si>
  <si>
    <t>CH_NAME</t>
  </si>
  <si>
    <t>Chemical, name experimentalist assigned to a given application level</t>
  </si>
  <si>
    <t>chemical_applic_notes</t>
  </si>
  <si>
    <t>CH_NOTES</t>
  </si>
  <si>
    <t>Chemical notes, extensive comments on applications</t>
  </si>
  <si>
    <t>chemical_applic_date</t>
  </si>
  <si>
    <t>CDATE</t>
  </si>
  <si>
    <t>Chemicals application date</t>
  </si>
  <si>
    <t>Chemicals application level, links to CHEMICALS table</t>
  </si>
  <si>
    <t>chemical_applic_material</t>
  </si>
  <si>
    <t>CHCD</t>
  </si>
  <si>
    <t>Chemicals application material</t>
  </si>
  <si>
    <t>chemical_applic_method</t>
  </si>
  <si>
    <t>CHACD</t>
  </si>
  <si>
    <t>Chemicals application method</t>
  </si>
  <si>
    <t>application_depth_chem</t>
  </si>
  <si>
    <t>CHDEP</t>
  </si>
  <si>
    <t>Chemicals application depth</t>
  </si>
  <si>
    <t>chemical_applic_amount</t>
  </si>
  <si>
    <t>CHAMT</t>
  </si>
  <si>
    <t>Chemicals application amount (active)</t>
  </si>
  <si>
    <t>chemical_applic_target</t>
  </si>
  <si>
    <t>CH_TARGETS</t>
  </si>
  <si>
    <t>Chemicals application target</t>
  </si>
  <si>
    <t>Harvests</t>
  </si>
  <si>
    <t xml:space="preserve">harvest_operations_level </t>
  </si>
  <si>
    <t>HA</t>
  </si>
  <si>
    <t xml:space="preserve">Harvest operations level </t>
  </si>
  <si>
    <t>harvest_ops_level_name</t>
  </si>
  <si>
    <t>HA_NAME</t>
  </si>
  <si>
    <t>Harvest operations level name</t>
  </si>
  <si>
    <t>harvest_notes</t>
  </si>
  <si>
    <t>HA_NOTES</t>
  </si>
  <si>
    <t>Harvest, short notes</t>
  </si>
  <si>
    <t>harvest_operations_date</t>
  </si>
  <si>
    <t>HADAT</t>
  </si>
  <si>
    <t xml:space="preserve">Harvest operations date (prefereably as yyyy-mm-dd) </t>
  </si>
  <si>
    <t>harvest_crop</t>
  </si>
  <si>
    <t>HACR</t>
  </si>
  <si>
    <t>Harvest operations, crop harvested</t>
  </si>
  <si>
    <t>harvest_stage</t>
  </si>
  <si>
    <t>HASTG</t>
  </si>
  <si>
    <t>Harvest, growth stage of crop at date</t>
  </si>
  <si>
    <t>harvest_operat_component</t>
  </si>
  <si>
    <t>HACOM</t>
  </si>
  <si>
    <t>Harvest operations, crop component harvested</t>
  </si>
  <si>
    <t>harvest_method</t>
  </si>
  <si>
    <t>HARM</t>
  </si>
  <si>
    <t>Harvest method</t>
  </si>
  <si>
    <t>harvest_area</t>
  </si>
  <si>
    <t>HAREA</t>
  </si>
  <si>
    <t>Harvest area</t>
  </si>
  <si>
    <t>ha</t>
  </si>
  <si>
    <t>harv_operat_main_product</t>
  </si>
  <si>
    <t>HAP%</t>
  </si>
  <si>
    <t>Harvest operations, percent economic product harvested</t>
  </si>
  <si>
    <t>%</t>
  </si>
  <si>
    <t>harv_operation_byproduct</t>
  </si>
  <si>
    <t>HAB%</t>
  </si>
  <si>
    <t>Harvest operations, percent of by-product harvested</t>
  </si>
  <si>
    <t>harv_operat_size_categor</t>
  </si>
  <si>
    <t>HASIZ</t>
  </si>
  <si>
    <t>Harvest operations size category</t>
  </si>
  <si>
    <t>harvest_cut_height</t>
  </si>
  <si>
    <t>HAHT</t>
  </si>
  <si>
    <t>Harvest, height of cut</t>
  </si>
  <si>
    <t>Tillage</t>
  </si>
  <si>
    <t>tillage_level</t>
  </si>
  <si>
    <t>TI</t>
  </si>
  <si>
    <t>Tillage operation level</t>
  </si>
  <si>
    <t>tillage_date</t>
  </si>
  <si>
    <t>TDATE</t>
  </si>
  <si>
    <t>Tillage date</t>
  </si>
  <si>
    <t>tillage_operation_name</t>
  </si>
  <si>
    <t>TI_OP_NAME</t>
  </si>
  <si>
    <t>Tillage operations, name of specific event</t>
  </si>
  <si>
    <t>tillage_order</t>
  </si>
  <si>
    <t>TIORD</t>
  </si>
  <si>
    <t>Tillage operations order within a single day</t>
  </si>
  <si>
    <t>tillage_implement</t>
  </si>
  <si>
    <t>TIIMP</t>
  </si>
  <si>
    <t>Tillage implement</t>
  </si>
  <si>
    <t>tillage_operations_depth</t>
  </si>
  <si>
    <t>TIDEP</t>
  </si>
  <si>
    <t>Tillage operations depth</t>
  </si>
  <si>
    <t>till_mix_effectiveness</t>
  </si>
  <si>
    <t>TIMIX</t>
  </si>
  <si>
    <t>Tillage operations mixing effectiveness</t>
  </si>
  <si>
    <t>till_disturb_ratio</t>
  </si>
  <si>
    <t>TIDIS</t>
  </si>
  <si>
    <t xml:space="preserve">Tillage operations soil disturbance ratio, a relative value that indicates the extent to which the tillage operation speeds up decomposition rate of the soil microbial biomass and stabilized soil C pools. </t>
  </si>
  <si>
    <t>fraction</t>
  </si>
  <si>
    <t>tillage_treatment_name</t>
  </si>
  <si>
    <t>tillage_treatment_notes</t>
  </si>
  <si>
    <t>tillage_practice</t>
  </si>
  <si>
    <t>Comment_date</t>
  </si>
  <si>
    <t>Cell(s)</t>
  </si>
  <si>
    <t>Variable</t>
  </si>
  <si>
    <t>Issue</t>
  </si>
  <si>
    <t>Comment</t>
  </si>
  <si>
    <t>Resolution</t>
  </si>
  <si>
    <t>(all)</t>
  </si>
  <si>
    <t>No data for 1998 or 199 plantings</t>
  </si>
  <si>
    <t>How are management options linked to plots?</t>
  </si>
  <si>
    <t xml:space="preserve"> </t>
  </si>
  <si>
    <t>K5, N5</t>
  </si>
  <si>
    <t>given as range (“0.5 to 1")</t>
  </si>
  <si>
    <t>Dates as Oct. 20, 23, 24</t>
  </si>
  <si>
    <t>If cool, dry soil can we assume Oct. 24? If not, can we assign to spatial units?</t>
  </si>
  <si>
    <t>A17, A18</t>
  </si>
  <si>
    <t>Two plantings of spring barley</t>
  </si>
  <si>
    <t>F</t>
  </si>
  <si>
    <t>Is there a preferred naming convention, especially for years? Using harvest year for now.</t>
  </si>
  <si>
    <t>No value given</t>
  </si>
  <si>
    <t>Used map to estimate as 36o E of N</t>
  </si>
  <si>
    <t>How to link these to plots? Are they the same for all crops? But see two options for spting wheat in 2001</t>
  </si>
  <si>
    <t>Materials applied. It looks like many applications may be a mix of an NPK and a pure N (urea)</t>
  </si>
  <si>
    <t>If no date is given, do we assume planting date?</t>
  </si>
  <si>
    <t>Are amounts N:P:K or N:P2O5:K2O?</t>
  </si>
  <si>
    <t>Davis et al., 2009 says N, P, S as liquid injected 10 cm</t>
  </si>
  <si>
    <t>Method of application</t>
  </si>
  <si>
    <t>Incorporation depth</t>
  </si>
  <si>
    <t>Ammonium sulfate as adjuvant. Need area basis to know if this is worth recording.</t>
  </si>
  <si>
    <t>Plantings</t>
  </si>
  <si>
    <t>Mappings-crops.pdf shows mixture within strip )HY2016, C1, C2</t>
  </si>
  <si>
    <t>0= normal</t>
  </si>
  <si>
    <t>Preferred units:</t>
  </si>
  <si>
    <t>ISO date</t>
  </si>
  <si>
    <t>Code</t>
  </si>
  <si>
    <t>Name</t>
  </si>
  <si>
    <t>Integer</t>
  </si>
  <si>
    <t>Text</t>
  </si>
  <si>
    <t>number m-2</t>
  </si>
  <si>
    <t>0 = N/S, 90 = E/W</t>
  </si>
  <si>
    <t>1= reseed</t>
  </si>
  <si>
    <t>Given units:</t>
  </si>
  <si>
    <t>(name)</t>
  </si>
  <si>
    <t>(none)</t>
  </si>
  <si>
    <t>number/acre</t>
  </si>
  <si>
    <t>in</t>
  </si>
  <si>
    <t>lbs/acre</t>
  </si>
  <si>
    <t>3 = chem fallow</t>
  </si>
  <si>
    <t>JWW_comment</t>
  </si>
  <si>
    <t>reseed_flag</t>
  </si>
  <si>
    <t>SW</t>
  </si>
  <si>
    <t>WH</t>
  </si>
  <si>
    <t>1999, spring wheat</t>
  </si>
  <si>
    <t>SB</t>
  </si>
  <si>
    <t>BA</t>
  </si>
  <si>
    <t>Baronesse</t>
  </si>
  <si>
    <t>2000, spring barley</t>
  </si>
  <si>
    <t>WW</t>
  </si>
  <si>
    <t>Madsen</t>
  </si>
  <si>
    <t>2001, winter wheat</t>
  </si>
  <si>
    <t>Dates as Oct. 20, 23, 24; depth as 0.5-1";</t>
  </si>
  <si>
    <t>Hank</t>
  </si>
  <si>
    <t>2001, spring wheat</t>
  </si>
  <si>
    <t>Assume 6" rows, but Davies et al., 2009 says “double-disk openers also spaced 25 cm apart”</t>
  </si>
  <si>
    <t>WB</t>
  </si>
  <si>
    <t>Hundred</t>
  </si>
  <si>
    <t>2001, winter barley</t>
  </si>
  <si>
    <t>depth as 0.5-1"</t>
  </si>
  <si>
    <t>Assume 6" rows</t>
  </si>
  <si>
    <t>2001, spring barley</t>
  </si>
  <si>
    <t>WC</t>
  </si>
  <si>
    <t>CN</t>
  </si>
  <si>
    <t>Erica</t>
  </si>
  <si>
    <t>2001, winter canola</t>
  </si>
  <si>
    <t>Major problem with failed planting. Re-sown twice.</t>
  </si>
  <si>
    <t>SC</t>
  </si>
  <si>
    <t>Ryder</t>
  </si>
  <si>
    <t>2001, spring canola</t>
  </si>
  <si>
    <t>WP</t>
  </si>
  <si>
    <t>PE</t>
  </si>
  <si>
    <t>Granger</t>
  </si>
  <si>
    <t>2001, winter pea</t>
  </si>
  <si>
    <t>SP</t>
  </si>
  <si>
    <t>Karita</t>
  </si>
  <si>
    <t>2001, spring pea</t>
  </si>
  <si>
    <t>2002, winter wheat</t>
  </si>
  <si>
    <t>2002, spring wheat, Hank</t>
  </si>
  <si>
    <t>Strider</t>
  </si>
  <si>
    <t>2002, winter barley</t>
  </si>
  <si>
    <t>2002, spring barley</t>
  </si>
  <si>
    <t>Athena</t>
  </si>
  <si>
    <t>2002, winter canola</t>
  </si>
  <si>
    <t>depth as 1/2" – surface</t>
  </si>
  <si>
    <t>Hyola 357</t>
  </si>
  <si>
    <t>2002, spring canola</t>
  </si>
  <si>
    <t>Nutrigreen</t>
  </si>
  <si>
    <t>2002, winter pea</t>
  </si>
  <si>
    <t>depth as 1-1.5"</t>
  </si>
  <si>
    <t>Cruiser</t>
  </si>
  <si>
    <t>2002, spring pea</t>
  </si>
  <si>
    <t>2003, winter wheat</t>
  </si>
  <si>
    <t>2003, spring wheat</t>
  </si>
  <si>
    <t>Sun Star Pride</t>
  </si>
  <si>
    <t>2003, winter barley</t>
  </si>
  <si>
    <t>2003, spring barley</t>
  </si>
  <si>
    <t>2003, WC + SC overseeded</t>
  </si>
  <si>
    <t xml:space="preserve"> Due to a poor winter canola stand, spring canola was overseeded with a Valmar Unit.</t>
  </si>
  <si>
    <t>2003, spring canola</t>
  </si>
  <si>
    <t>2003, winter + spring pea</t>
  </si>
  <si>
    <t>2003, spring pea</t>
  </si>
  <si>
    <t>2004, winter wheat</t>
  </si>
  <si>
    <t>2004. spring wheat</t>
  </si>
  <si>
    <t>2004, winter barley</t>
  </si>
  <si>
    <t>2004, spring barley</t>
  </si>
  <si>
    <t>Dekalb 223</t>
  </si>
  <si>
    <t>2004, SC broadcast</t>
  </si>
  <si>
    <t>2004, SC drilled</t>
  </si>
  <si>
    <t>90105-9</t>
  </si>
  <si>
    <t>2004, winter pea</t>
  </si>
  <si>
    <t>2004, spring pea</t>
  </si>
  <si>
    <t>2005, winter wheat</t>
  </si>
  <si>
    <t>2005, spring wheat</t>
  </si>
  <si>
    <t>2005, winter barley</t>
  </si>
  <si>
    <t>2005, spring barley</t>
  </si>
  <si>
    <t>WL</t>
  </si>
  <si>
    <t>LN</t>
  </si>
  <si>
    <t>Morton</t>
  </si>
  <si>
    <t>2005, winter lentil</t>
  </si>
  <si>
    <t>2005, spring canola</t>
  </si>
  <si>
    <t>A, Ext. A1, A2</t>
  </si>
  <si>
    <t>2006, winter wheat</t>
  </si>
  <si>
    <t>C</t>
  </si>
  <si>
    <t>2006, spring wheat</t>
  </si>
  <si>
    <t>B4</t>
  </si>
  <si>
    <t>2006, winter barley</t>
  </si>
  <si>
    <t>B5</t>
  </si>
  <si>
    <t>2006, spring barley</t>
  </si>
  <si>
    <t>B3</t>
  </si>
  <si>
    <t>2006, winter lentil</t>
  </si>
  <si>
    <t>B1</t>
  </si>
  <si>
    <t>2006, spring canola</t>
  </si>
  <si>
    <t>A2</t>
  </si>
  <si>
    <t>Whistler</t>
  </si>
  <si>
    <t>2006, winter pea</t>
  </si>
  <si>
    <t>A6</t>
  </si>
  <si>
    <t>2006, spring pea</t>
  </si>
  <si>
    <t>2007, winter wheat</t>
  </si>
  <si>
    <t>B</t>
  </si>
  <si>
    <t>2007,spring wheat</t>
  </si>
  <si>
    <t>A1</t>
  </si>
  <si>
    <t>WT</t>
  </si>
  <si>
    <t>TL</t>
  </si>
  <si>
    <t>Trimark 336</t>
  </si>
  <si>
    <t>2007, winter triticale</t>
  </si>
  <si>
    <t>2007, spring barley</t>
  </si>
  <si>
    <t>2007, winter lentil</t>
  </si>
  <si>
    <t>A3</t>
  </si>
  <si>
    <t>2007, spring canola</t>
  </si>
  <si>
    <t>A4</t>
  </si>
  <si>
    <t>CF</t>
  </si>
  <si>
    <t>FA</t>
  </si>
  <si>
    <t>2007, chemical fallow</t>
  </si>
  <si>
    <t>chemical winter fallow; start w Roundup application</t>
  </si>
  <si>
    <t>A5</t>
  </si>
  <si>
    <t>Monarch</t>
  </si>
  <si>
    <t>2007, spring pea</t>
  </si>
  <si>
    <t>2008, winter wheat</t>
  </si>
  <si>
    <t>A</t>
  </si>
  <si>
    <t>2008, spring wheat</t>
  </si>
  <si>
    <t>See A4 below. Presumably, A1-A3 and A5-A6 were SW</t>
  </si>
  <si>
    <t>C4</t>
  </si>
  <si>
    <t>2008, winter triticale</t>
  </si>
  <si>
    <t>C3</t>
  </si>
  <si>
    <t>2008, spring barley</t>
  </si>
  <si>
    <t>C2</t>
  </si>
  <si>
    <t>Sierra</t>
  </si>
  <si>
    <t>2008, spring garbanzo</t>
  </si>
  <si>
    <t>C5, C8</t>
  </si>
  <si>
    <t>2008, spring canola</t>
  </si>
  <si>
    <t>DKW13-86</t>
  </si>
  <si>
    <t>2008, winter canola</t>
  </si>
  <si>
    <t>seeded on chem fallow</t>
  </si>
  <si>
    <t>Check whether this was planted 2007</t>
  </si>
  <si>
    <t>Re-seeded A4 following WC and chem fallow</t>
  </si>
  <si>
    <t>C6, C7</t>
  </si>
  <si>
    <t>(no variety)</t>
  </si>
  <si>
    <t>2008, spring pea</t>
  </si>
  <si>
    <t>No variety was given</t>
  </si>
  <si>
    <t>??</t>
  </si>
  <si>
    <t>Need variety</t>
  </si>
  <si>
    <t>C1</t>
  </si>
  <si>
    <t>2008, chemical fallow</t>
  </si>
  <si>
    <t>2009, winter wheat</t>
  </si>
  <si>
    <t>2009, spring wheat</t>
  </si>
  <si>
    <t>B2</t>
  </si>
  <si>
    <t>2009, winter pea</t>
  </si>
  <si>
    <t>2009, winter triticale</t>
  </si>
  <si>
    <t>2009, spring barley</t>
  </si>
  <si>
    <t>2009, spring garbanzo</t>
  </si>
  <si>
    <t>2009, spring canola</t>
  </si>
  <si>
    <t>2009, winter canola on CF</t>
  </si>
  <si>
    <t>B6</t>
  </si>
  <si>
    <t>Arragorne</t>
  </si>
  <si>
    <t>2009, spring pea</t>
  </si>
  <si>
    <t>C, A1</t>
  </si>
  <si>
    <t>2010, winter wheat</t>
  </si>
  <si>
    <t>Seeding rate based on a population of 1,000,000 seeds/acre</t>
  </si>
  <si>
    <t>Louise</t>
  </si>
  <si>
    <t>2010, spring wheat</t>
  </si>
  <si>
    <t>1,000,000 seeds/acre = 76 lbs/acre</t>
  </si>
  <si>
    <t>A2, A3, A4</t>
  </si>
  <si>
    <t>A5, B1, B2, B3, B4</t>
  </si>
  <si>
    <t>GB</t>
  </si>
  <si>
    <t>2010, garbanzo</t>
  </si>
  <si>
    <t>2010, spring barley</t>
  </si>
  <si>
    <t>B, C4</t>
  </si>
  <si>
    <t>2011, winter wheat</t>
  </si>
  <si>
    <t>Dates as Oct. 12, 13; depth as 0.5-1"; 1,000,000 seeds/acre = 88 lbs/acre</t>
  </si>
  <si>
    <t>club wheat</t>
  </si>
  <si>
    <t>A5, A6, C1, C5-8</t>
  </si>
  <si>
    <t>2011, spring wheat</t>
  </si>
  <si>
    <t>depth as 0.5-1"; 1,000,000 seeds/acre = 88 lbs/acre</t>
  </si>
  <si>
    <t>A1-4,C2</t>
  </si>
  <si>
    <t>2011, spring garbanzo</t>
  </si>
  <si>
    <t>depth as 1-1.5"; rate 20% above normal rate of 140 lbs/acre due to germination issues</t>
  </si>
  <si>
    <t>Champion</t>
  </si>
  <si>
    <t>2011, spring barley</t>
  </si>
  <si>
    <t>A, B4</t>
  </si>
  <si>
    <t>B1, B2. B3, C2, C3</t>
  </si>
  <si>
    <t>B6, C1, C4-C8</t>
  </si>
  <si>
    <t>A1, C</t>
  </si>
  <si>
    <t>A2, A3, A4, B5, B6</t>
  </si>
  <si>
    <t>A5,B1-B4</t>
  </si>
  <si>
    <t>A1-A4, C2</t>
  </si>
  <si>
    <t>B1-B3, C2</t>
  </si>
  <si>
    <t>C3, C4, C5, C6</t>
  </si>
  <si>
    <t>A, B, C1, C2</t>
  </si>
  <si>
    <t>fertilizer_notes</t>
  </si>
  <si>
    <t>175-20-15</t>
  </si>
  <si>
    <t>injection</t>
  </si>
  <si>
    <t>2001, winter wheat, Kcl topdress</t>
  </si>
  <si>
    <t>36 lbs/acre Cl as Kcl</t>
  </si>
  <si>
    <t>Kcl</t>
  </si>
  <si>
    <t>topdress</t>
  </si>
  <si>
    <t>140-20-30</t>
  </si>
  <si>
    <t>2001, spring wheat, Kcl topdress</t>
  </si>
  <si>
    <t>36 lbs/acre</t>
  </si>
  <si>
    <t>140-20-15</t>
  </si>
  <si>
    <t>98-20-14</t>
  </si>
  <si>
    <t>36 lbs/acre Cl</t>
  </si>
  <si>
    <t>160-20-20</t>
  </si>
  <si>
    <t>40 lbs/acre N</t>
  </si>
  <si>
    <t>2002, SW w Fall split</t>
  </si>
  <si>
    <t>110-20-30</t>
  </si>
  <si>
    <t>130-20-15</t>
  </si>
  <si>
    <t>40 lbs/acre N, top dressed w ammonium nitrate</t>
  </si>
  <si>
    <t>130-20-25</t>
  </si>
  <si>
    <t>140-20-20</t>
  </si>
  <si>
    <t>120-30-30</t>
  </si>
  <si>
    <t>110-20-20</t>
  </si>
  <si>
    <t>112 lbs/acre N, top dressed w ammonium nitrate</t>
  </si>
  <si>
    <t>130-20-30</t>
  </si>
  <si>
    <t>150-30-25</t>
  </si>
  <si>
    <t>110-10-25</t>
  </si>
  <si>
    <t>110-10-15</t>
  </si>
  <si>
    <t>90 lbs/acre of Kcl</t>
  </si>
  <si>
    <t>80 lbs/acre as 46-0-0</t>
  </si>
  <si>
    <t>cm0</t>
  </si>
  <si>
    <t>use name for now</t>
  </si>
  <si>
    <t>GS000</t>
  </si>
  <si>
    <t>N_lb_ac</t>
  </si>
  <si>
    <t>S_lb_ac</t>
  </si>
  <si>
    <t>Cl_lb_ac</t>
  </si>
  <si>
    <t>Fertilizer_Compounds (known)</t>
  </si>
  <si>
    <t>83 lbs/acre N (46-0-0)</t>
  </si>
  <si>
    <t>36 lbs/acre Cl as KCl</t>
  </si>
  <si>
    <t>KCl</t>
  </si>
  <si>
    <t>Yellow = row added</t>
  </si>
  <si>
    <t>Green = data in row checked against Crop Summary</t>
  </si>
  <si>
    <t>Red Text</t>
  </si>
  <si>
    <t>Red text = correction made or data added.</t>
  </si>
  <si>
    <t>Urea (46-0-0)</t>
  </si>
  <si>
    <t>Fertilizer_Application_Method</t>
  </si>
  <si>
    <t>broadcast</t>
  </si>
  <si>
    <t>Ammoniumn Nitrate (34-0-0)</t>
  </si>
  <si>
    <t>P2O5_lb_ac</t>
  </si>
  <si>
    <t>K2O_lb_ac</t>
  </si>
  <si>
    <t>80 lb/acre N (46-0-0) as Urea</t>
  </si>
  <si>
    <r>
      <rPr>
        <sz val="10"/>
        <color indexed="53"/>
        <rFont val="Arial"/>
        <family val="2"/>
      </rPr>
      <t>2002</t>
    </r>
    <r>
      <rPr>
        <sz val="10"/>
        <rFont val="Arial"/>
        <family val="2"/>
      </rPr>
      <t>, winter barley</t>
    </r>
  </si>
  <si>
    <r>
      <rPr>
        <sz val="10"/>
        <color indexed="53"/>
        <rFont val="Arial"/>
        <family val="2"/>
      </rPr>
      <t>2003</t>
    </r>
    <r>
      <rPr>
        <sz val="10"/>
        <rFont val="Arial"/>
        <family val="2"/>
      </rPr>
      <t>, winter wheat</t>
    </r>
  </si>
  <si>
    <r>
      <t xml:space="preserve">2002, SW w </t>
    </r>
    <r>
      <rPr>
        <sz val="10"/>
        <color indexed="53"/>
        <rFont val="Arial"/>
        <family val="2"/>
      </rPr>
      <t xml:space="preserve">Spring </t>
    </r>
    <r>
      <rPr>
        <sz val="10"/>
        <rFont val="Arial"/>
        <family val="2"/>
      </rPr>
      <t>split</t>
    </r>
  </si>
  <si>
    <r>
      <t>90 lbs/acre</t>
    </r>
    <r>
      <rPr>
        <sz val="10"/>
        <color indexed="53"/>
        <rFont val="Arial"/>
        <family val="2"/>
      </rPr>
      <t xml:space="preserve"> (</t>
    </r>
    <r>
      <rPr>
        <sz val="10"/>
        <rFont val="Arial"/>
        <family val="2"/>
      </rPr>
      <t>34-0-0</t>
    </r>
    <r>
      <rPr>
        <sz val="10"/>
        <color indexed="53"/>
        <rFont val="Arial"/>
        <family val="2"/>
      </rPr>
      <t>)</t>
    </r>
  </si>
  <si>
    <r>
      <rPr>
        <sz val="10"/>
        <color indexed="53"/>
        <rFont val="Arial"/>
        <family val="2"/>
      </rPr>
      <t>2001</t>
    </r>
    <r>
      <rPr>
        <sz val="10"/>
        <rFont val="Arial"/>
        <family val="2"/>
      </rPr>
      <t>, winter canola</t>
    </r>
  </si>
  <si>
    <t>80 lbs/acre N Fall applied Urea (46-0-0)</t>
  </si>
  <si>
    <r>
      <rPr>
        <sz val="10"/>
        <color indexed="53"/>
        <rFont val="Arial"/>
        <family val="2"/>
      </rPr>
      <t>2003</t>
    </r>
    <r>
      <rPr>
        <sz val="10"/>
        <rFont val="Arial"/>
        <family val="2"/>
      </rPr>
      <t>, winter barley</t>
    </r>
  </si>
  <si>
    <r>
      <t xml:space="preserve">Top dressed with Ammonium Nitrate, </t>
    </r>
    <r>
      <rPr>
        <sz val="10"/>
        <color indexed="53"/>
        <rFont val="Arial"/>
        <family val="2"/>
      </rPr>
      <t>112 lbs N/acre</t>
    </r>
  </si>
  <si>
    <t>potassium chloride (0-0-62, muriate of potash)</t>
  </si>
  <si>
    <t>none</t>
  </si>
  <si>
    <r>
      <rPr>
        <sz val="10"/>
        <color indexed="53"/>
        <rFont val="Arial"/>
        <family val="2"/>
      </rPr>
      <t>2004</t>
    </r>
    <r>
      <rPr>
        <sz val="10"/>
        <rFont val="Arial"/>
        <family val="2"/>
      </rPr>
      <t>, winter wheat</t>
    </r>
  </si>
  <si>
    <r>
      <t xml:space="preserve">140-20-20, </t>
    </r>
    <r>
      <rPr>
        <sz val="10"/>
        <color indexed="53"/>
        <rFont val="Arial"/>
        <family val="2"/>
      </rPr>
      <t>* - A portion of field B utilized variable fertilzer rate technology (varied N but constant P, and S. (20-20))</t>
    </r>
  </si>
  <si>
    <t>56-20-25</t>
  </si>
  <si>
    <t>No Date Recorded</t>
  </si>
  <si>
    <r>
      <t xml:space="preserve">2005, spring wheat </t>
    </r>
    <r>
      <rPr>
        <sz val="10"/>
        <color indexed="53"/>
        <rFont val="Arial"/>
        <family val="2"/>
      </rPr>
      <t>Hank</t>
    </r>
    <r>
      <rPr>
        <sz val="10"/>
        <rFont val="Arial"/>
        <family val="2"/>
      </rPr>
      <t xml:space="preserve"> w </t>
    </r>
    <r>
      <rPr>
        <sz val="10"/>
        <color indexed="53"/>
        <rFont val="Arial"/>
        <family val="2"/>
      </rPr>
      <t>spring application</t>
    </r>
    <r>
      <rPr>
        <sz val="10"/>
        <rFont val="Arial"/>
        <family val="2"/>
      </rPr>
      <t xml:space="preserve"> split</t>
    </r>
  </si>
  <si>
    <r>
      <rPr>
        <sz val="10"/>
        <color indexed="53"/>
        <rFont val="Arial"/>
        <family val="2"/>
      </rPr>
      <t>2004</t>
    </r>
    <r>
      <rPr>
        <sz val="10"/>
        <rFont val="Arial"/>
        <family val="2"/>
      </rPr>
      <t>, winter barley</t>
    </r>
  </si>
  <si>
    <t>100-20-20</t>
  </si>
  <si>
    <t>110-20-25</t>
  </si>
  <si>
    <t>2005, spring canola, strip C8</t>
  </si>
  <si>
    <r>
      <t>2005, spring canola,</t>
    </r>
    <r>
      <rPr>
        <sz val="10"/>
        <color indexed="53"/>
        <rFont val="Arial"/>
        <family val="2"/>
      </rPr>
      <t xml:space="preserve"> strip C5</t>
    </r>
  </si>
  <si>
    <t>2005, spring peas</t>
  </si>
  <si>
    <t>155-20-25</t>
  </si>
  <si>
    <r>
      <rPr>
        <sz val="10"/>
        <color indexed="53"/>
        <rFont val="Arial"/>
        <family val="2"/>
      </rPr>
      <t>2005</t>
    </r>
    <r>
      <rPr>
        <sz val="10"/>
        <rFont val="Arial"/>
        <family val="2"/>
      </rPr>
      <t>, winter wheat</t>
    </r>
  </si>
  <si>
    <t>96-20-25</t>
  </si>
  <si>
    <t>2006, spring wheat, spring application Field C</t>
  </si>
  <si>
    <t>2006, spring wheat, fall application Field C</t>
  </si>
  <si>
    <t xml:space="preserve">2005, winter wheat, </t>
  </si>
  <si>
    <t>140-20-25</t>
  </si>
  <si>
    <r>
      <rPr>
        <sz val="10"/>
        <color indexed="53"/>
        <rFont val="Arial"/>
        <family val="2"/>
      </rPr>
      <t>2005</t>
    </r>
    <r>
      <rPr>
        <sz val="10"/>
        <rFont val="Arial"/>
        <family val="2"/>
      </rPr>
      <t>, winter barley</t>
    </r>
  </si>
  <si>
    <r>
      <rPr>
        <sz val="10"/>
        <color indexed="53"/>
        <rFont val="Arial"/>
        <family val="2"/>
      </rPr>
      <t>2006</t>
    </r>
    <r>
      <rPr>
        <sz val="10"/>
        <rFont val="Arial"/>
        <family val="2"/>
      </rPr>
      <t>, winter barley</t>
    </r>
  </si>
  <si>
    <t>40 lbs N/acre, (46-0-0), Top Dress Application of N (46-0-0)</t>
  </si>
  <si>
    <r>
      <rPr>
        <sz val="10"/>
        <color indexed="53"/>
        <rFont val="Arial"/>
        <family val="2"/>
      </rPr>
      <t>2005</t>
    </r>
    <r>
      <rPr>
        <sz val="10"/>
        <rFont val="Arial"/>
        <family val="2"/>
      </rPr>
      <t>, winter lentil</t>
    </r>
  </si>
  <si>
    <t>17.5-20-25</t>
  </si>
  <si>
    <t>2006, Alfalfa ( 60 foot strip on West end of field A (A1)_</t>
  </si>
  <si>
    <r>
      <rPr>
        <sz val="10"/>
        <color indexed="53"/>
        <rFont val="Arial"/>
        <family val="2"/>
      </rPr>
      <t>2006</t>
    </r>
    <r>
      <rPr>
        <sz val="10"/>
        <rFont val="Arial"/>
        <family val="2"/>
      </rPr>
      <t>, winter wheat</t>
    </r>
  </si>
  <si>
    <t>30 lbs/acre N, Top Dress Application of N (46-0-0)</t>
  </si>
  <si>
    <t>107-20-25</t>
  </si>
  <si>
    <t>81 lbs/acre N,  (46-0-0)</t>
  </si>
  <si>
    <t>2007,spring wheat Fall app. prior to spring planting</t>
  </si>
  <si>
    <r>
      <rPr>
        <sz val="10"/>
        <color indexed="53"/>
        <rFont val="Arial"/>
        <family val="2"/>
      </rPr>
      <t>2007</t>
    </r>
    <r>
      <rPr>
        <sz val="10"/>
        <rFont val="Arial"/>
        <family val="2"/>
      </rPr>
      <t>, winter wheat</t>
    </r>
  </si>
  <si>
    <t>90-20-25</t>
  </si>
  <si>
    <t>80 lbs/acre N, Fall (46-0-0)</t>
  </si>
  <si>
    <t>100-20-25</t>
  </si>
  <si>
    <r>
      <rPr>
        <sz val="10"/>
        <color indexed="53"/>
        <rFont val="Arial"/>
        <family val="2"/>
      </rPr>
      <t>2007</t>
    </r>
    <r>
      <rPr>
        <sz val="10"/>
        <rFont val="Arial"/>
        <family val="2"/>
      </rPr>
      <t>, winter triticale</t>
    </r>
  </si>
  <si>
    <t>100-0-0</t>
  </si>
  <si>
    <t>120-15-20</t>
  </si>
  <si>
    <t>30 lbs N/acre, Top Dress Application of N (46-0-0)</t>
  </si>
  <si>
    <t>100-15-20</t>
  </si>
  <si>
    <t>80 lbs N/acre, Fall (46-0-0)</t>
  </si>
  <si>
    <r>
      <rPr>
        <sz val="10"/>
        <color indexed="53"/>
        <rFont val="Arial"/>
        <family val="2"/>
      </rPr>
      <t>2008</t>
    </r>
    <r>
      <rPr>
        <sz val="10"/>
        <rFont val="Arial"/>
        <family val="2"/>
      </rPr>
      <t>, winter triticale</t>
    </r>
  </si>
  <si>
    <t>60-15-20</t>
  </si>
  <si>
    <t>14-15-20</t>
  </si>
  <si>
    <t>90-10-10</t>
  </si>
  <si>
    <t>100-10-10</t>
  </si>
  <si>
    <t>50-10-10</t>
  </si>
  <si>
    <t>90-10-15</t>
  </si>
  <si>
    <t>120-10-15,  (Uran, Phosphate, Thiosol)</t>
  </si>
  <si>
    <t>50-10-15, (Aqua + Phosphate + Thiosol)</t>
  </si>
  <si>
    <t>50-10-15</t>
  </si>
  <si>
    <t>120-10-0-15</t>
  </si>
  <si>
    <t>2013, spring wheat A2, A3, A4</t>
  </si>
  <si>
    <t>80-20-0-10</t>
  </si>
  <si>
    <t>2013, spring garbanzo, A5, B1-4</t>
  </si>
  <si>
    <t>2013, spring barley, A6</t>
  </si>
  <si>
    <t>70-20-0-10</t>
  </si>
  <si>
    <t>Deep banded below seed row at 3-4 inch depth</t>
  </si>
  <si>
    <t>Dictionary_notes</t>
  </si>
  <si>
    <t>Crop Class</t>
  </si>
  <si>
    <t>Drill</t>
  </si>
  <si>
    <t>BRC_comment</t>
  </si>
  <si>
    <t>Action item</t>
  </si>
  <si>
    <t>HRSW</t>
  </si>
  <si>
    <t>Dave: This should be May 14-16, planted late</t>
  </si>
  <si>
    <t>Dave: will verify planting, Bryan check up on</t>
  </si>
  <si>
    <t>SWWW</t>
  </si>
  <si>
    <t>One datapoint potentially mislabeled as SW; Dave guesing harvested in wrong location, Bryan should investigate, check yields; It's SW, from comment in yield data: "This sample should have been WW but is SW due to driving (pt is on the line)"</t>
  </si>
  <si>
    <t>One datapoint potentially mislabeled as WP</t>
  </si>
  <si>
    <t>Broadcast seeded</t>
  </si>
  <si>
    <t>Valmar Broadcast spreader</t>
  </si>
  <si>
    <t>One datapoint potentially mislabeled as WP; Dave: This was planted as SC after two failed plantings of WC, no georef data were collected, but SC did grow and was harvested with field combine - residue is SC. This needs to be relabeled as SC in harvest dataset</t>
  </si>
  <si>
    <t>Austrian WP</t>
  </si>
  <si>
    <t>Green pea</t>
  </si>
  <si>
    <t>Falcon</t>
  </si>
  <si>
    <t>HRWW</t>
  </si>
  <si>
    <t>Roundup ready</t>
  </si>
  <si>
    <t>Feed pea</t>
  </si>
  <si>
    <t>"Winter Peas were seeded with the USDA Yielder drill"</t>
  </si>
  <si>
    <t>Need to check whether this is in A or another field; Dave: It was</t>
  </si>
  <si>
    <t>Is this B1 or B3?: Dave: B3</t>
  </si>
  <si>
    <t>Is this B1 or B3?Dave: B3, reseeded for WC</t>
  </si>
  <si>
    <t>Is this B1 or B3? Dave: B1</t>
  </si>
  <si>
    <t>Is this B2 or B6? Dave: B2, failed, seeded SP later</t>
  </si>
  <si>
    <t>Is this B2 or B6? Dave: B6</t>
  </si>
  <si>
    <t>This is for "control points", which I think is different from georef points? How does this relate to B? Dave: This was what was planted in B</t>
  </si>
  <si>
    <t>Drilled over broadcast? Crop map says A3 = WC, SummaryField072010.xlsx says A3 is SC Brd; Dave: This was SC broadcast in WC treatment, Bryan needs to update crop type in Harvest dataset</t>
  </si>
  <si>
    <t>Drilled over broadcast? Crop map says A3 = WC, SummaryField072010.xlsx says A3 is SC Brd</t>
  </si>
  <si>
    <t>Assuming field B because of note about variable fert mentions field B; Dave: correct</t>
  </si>
  <si>
    <t>"Seeded with Concord plot drill with Ron Kile openers"</t>
  </si>
  <si>
    <t>"C5 seeded on Apr. 8, C8 seeded on Apr. 15"</t>
  </si>
  <si>
    <t>"Seeded with Great Plains 1520"</t>
  </si>
  <si>
    <t>"Seeded with Yielder a second time as seeding depth with the Great Plains drill was poor."; Dave: Yeah, seeded twice</t>
  </si>
  <si>
    <t>What is "split application"? and Control points?</t>
  </si>
  <si>
    <t>Crop map has all of A as WW, so was this seeded before and failed? SummaryField0702010.xlsx has B2 and WP; Dave: This is b2</t>
  </si>
  <si>
    <t>Crop map has all of A as WW, so was this seeded before and failed? Dave: This is B6</t>
  </si>
  <si>
    <t>AL</t>
  </si>
  <si>
    <t>Eddy</t>
  </si>
  <si>
    <t>A1, A2, A3, A5, A6</t>
  </si>
  <si>
    <t>crop map shows WC in A4, crop summary mentions SW in all of A -- crop summary then mentions WC was seeded on chemical fallow, so they much have killed off SW in A4; mentions "control points" and split application -- what is this?</t>
  </si>
  <si>
    <t>"Kirk Dugger seeded Garbs with his JD 455 drill with cultivator"</t>
  </si>
  <si>
    <t>"Approximately 75-85% of the crop did not survive the winter and needed to be reseeded" -- Crop map has this as WC; it should be SC as only 25-15% harvested was WC; Dave: Yeah, this should be SC in Harvest data</t>
  </si>
  <si>
    <t>Need variety; Dave: Not sure about variety</t>
  </si>
  <si>
    <t>"Seeding with Horsch no-till drill (6 inch effective spacing)"</t>
  </si>
  <si>
    <t>C2, C3, C4, C5, C6, C7, C8</t>
  </si>
  <si>
    <t>Crop map shows WC in C1, crop summary says all C is SW then later specifies that WC was seeded on chem fallow; Dave: Bryan's right</t>
  </si>
  <si>
    <t>Seed Hawk</t>
  </si>
  <si>
    <t>"seeded on chem fallow"</t>
  </si>
  <si>
    <t>Crop summary states WW on C, A1; crop map shows SW on A1 (WW on C); Dave: A1 is WW, Bryan needs to update Harvest data</t>
  </si>
  <si>
    <t>SWSW</t>
  </si>
  <si>
    <t>Dave: Earlier planting because following SP, so able to get on field sooner</t>
  </si>
  <si>
    <t>A2, A3, A4, B5</t>
  </si>
  <si>
    <t>Crop map shows B5 as SW and A6 as SB; A6 not mentioned in crop summary so likely SB was mislabeled in crop summary? Dave: B5 is sw, this is likelyi mislabeled due to copying of previous year, SB is A6</t>
  </si>
  <si>
    <t>Chukar</t>
  </si>
  <si>
    <t>Club Wheat</t>
  </si>
  <si>
    <t>A5, A6, C1, C5, C6, C7, C8</t>
  </si>
  <si>
    <t>A1, A2, A3, A4, C2</t>
  </si>
  <si>
    <t>2012, winter wheat</t>
  </si>
  <si>
    <t>B1, B2, B3, C2, C3</t>
  </si>
  <si>
    <t>2012, spring wheat</t>
  </si>
  <si>
    <t>B6, C1, C4, C5, C6, C7, C8</t>
  </si>
  <si>
    <t>2012, garbanzo</t>
  </si>
  <si>
    <t>2012, spring barley</t>
  </si>
  <si>
    <t>AP700</t>
  </si>
  <si>
    <t>2013, winter wh “AP700”</t>
  </si>
  <si>
    <t>Cara</t>
  </si>
  <si>
    <t>2013, winter wh “Cara”</t>
  </si>
  <si>
    <t>2013, spring wheat</t>
  </si>
  <si>
    <t>2013, garbanzo</t>
  </si>
  <si>
    <t>2013, spring barley</t>
  </si>
  <si>
    <t>2014, winter wheat</t>
  </si>
  <si>
    <t>2014, spring wheat</t>
  </si>
  <si>
    <t>2014, garbanzo</t>
  </si>
  <si>
    <t>2014, spring barley</t>
  </si>
  <si>
    <t>2015, winter wheat</t>
  </si>
  <si>
    <t>2015, spring wheat</t>
  </si>
  <si>
    <t>2015, garbanzo</t>
  </si>
  <si>
    <t>2015, spring barley</t>
  </si>
  <si>
    <t>2015, spring canola</t>
  </si>
  <si>
    <t>2016, winter wheat</t>
  </si>
  <si>
    <t>Horsch with Anderson openers</t>
  </si>
  <si>
    <t>2016, spring canola</t>
  </si>
  <si>
    <t>CE</t>
  </si>
  <si>
    <t>Seahawk</t>
  </si>
  <si>
    <t>2017, spring wheat</t>
  </si>
  <si>
    <t>Billy Beans</t>
  </si>
  <si>
    <t>2018, garbanzo</t>
  </si>
  <si>
    <t>Year crop was harvested</t>
  </si>
  <si>
    <t>Data_type</t>
  </si>
  <si>
    <t>Two-letter code used for CAF LTAR to identify crops</t>
  </si>
  <si>
    <t>Two-letter code used in DSSAT to identify crops</t>
  </si>
  <si>
    <t>Name of cultivar, line, hybrid, etc. sown</t>
  </si>
  <si>
    <t>date as yyyy-mm-dd</t>
  </si>
  <si>
    <t>Date of planting</t>
  </si>
  <si>
    <t>Notes on planting conditons, methods, etc.</t>
  </si>
  <si>
    <t>Currently text codes for CAF plots and strips (e.g., A-1)</t>
  </si>
  <si>
    <t>Is the given planting date for re-seeding?</t>
  </si>
  <si>
    <t>Field_plot_ID_old</t>
  </si>
  <si>
    <t>harvest_ops_name</t>
  </si>
  <si>
    <t>harvest_ops_level</t>
  </si>
  <si>
    <t>approximate value calculated from planting as placeholder</t>
  </si>
  <si>
    <t>GS006</t>
  </si>
  <si>
    <t>GS010</t>
  </si>
  <si>
    <t>H</t>
  </si>
  <si>
    <t>If entire 4 m2 sample was taken and threshed, were residues returned?</t>
  </si>
  <si>
    <t>HOW WAS ALFALFA managed?</t>
  </si>
  <si>
    <t>Re-seeded, not harvested?</t>
  </si>
  <si>
    <t>This is for "control points", which I think is different from georef points? How does this relate to A? Dave: Control point are points within the strip (none georef) where no fert was applied; can ignore for planting data; 02/04/2020 (brc), actually, field A was planted in SW as well as control points. See Soil_Grain_Res access database</t>
  </si>
  <si>
    <t>harvest_operations_date from Soil_Grain_Residue_Database.mdb</t>
  </si>
  <si>
    <t>Great Plains 1510 CPH</t>
  </si>
  <si>
    <t>USDA Yielder Drill</t>
  </si>
  <si>
    <t>Horsch with bourgault openers</t>
  </si>
  <si>
    <t>drill_fertilization_configuration</t>
  </si>
  <si>
    <t>Concord: Kile hoe-type opener</t>
  </si>
  <si>
    <t>4" depth, hoe type opener 12" centers; kile hoe-type openers</t>
  </si>
  <si>
    <t>Location: 60 foot strip on West end of A1; actual seeding rate unknown as drill was seeding at a higher rate than setting charts indicated; "Seeded with John Deere 455 double disk drills with grass box by Kirk Dugger"</t>
  </si>
  <si>
    <t>John Deer 455</t>
  </si>
  <si>
    <t>drill_row_description</t>
  </si>
  <si>
    <t>10" rows</t>
  </si>
  <si>
    <t>7.5" rows</t>
  </si>
  <si>
    <t>drill_opener_type</t>
  </si>
  <si>
    <t>drill_opener_configuration</t>
  </si>
  <si>
    <t>double disc</t>
  </si>
  <si>
    <t>uniform</t>
  </si>
  <si>
    <t>paired row</t>
  </si>
  <si>
    <t>kile hoe-type</t>
  </si>
  <si>
    <t>hoe type (Anderson)</t>
  </si>
  <si>
    <t>hoe type</t>
  </si>
  <si>
    <t>hoe type (Bourgault)</t>
  </si>
  <si>
    <t>harvest_operations_date from Soil_Grain_Residue_Database.mdb; Elevator: "Barley": 08/19/2002</t>
  </si>
  <si>
    <t>No crop summary file?; Found "Cara" in seed receipt from paper records</t>
  </si>
  <si>
    <t>Whitman County Growers Inc - Purchase Report</t>
  </si>
  <si>
    <t>harvest_operations_date from Soil_Grain_Residue_Database.mdb; Whitman County Growers, Inc. - Grain Weight Certificate</t>
  </si>
  <si>
    <t>Whitman County Growers, Inc. - Grain Weight Certificate</t>
  </si>
  <si>
    <t>Columbia Grain International, Inc. - U.S. Warehouse Act Grain Weight Certificate</t>
  </si>
  <si>
    <t>Columba Grain International, Inc. - U.S. Warehouse Act Grain Weight Certificate</t>
  </si>
  <si>
    <t>Pacific Northwest Farmers Cooperative Inc - U.S. Warehouse Act Grain Weight Certificate</t>
  </si>
  <si>
    <t>AB~PROOF_OF_YIELD_STATE_0C6Q465057088.PDF</t>
  </si>
  <si>
    <t>Commodity Transaction Inquiry Print</t>
  </si>
  <si>
    <t>Possibily 09/06/2009; there was a receipt without a crop with that date</t>
  </si>
  <si>
    <t>PNW Farmers Cooperative Inc - Delivery Sheet</t>
  </si>
  <si>
    <t>Pacific Northwest Farmers Cooperative, Delivery Sheet</t>
  </si>
  <si>
    <t>Trimble Event Summary</t>
  </si>
  <si>
    <t>harvest_operations_date_source</t>
  </si>
  <si>
    <t>N_APP_lb_ac</t>
  </si>
  <si>
    <t>N_AN_lb_ac</t>
  </si>
  <si>
    <t>N_ATS_lb_ac</t>
  </si>
  <si>
    <t>N_AA_lb_ac</t>
  </si>
  <si>
    <t>N_UAN_lb_ac</t>
  </si>
  <si>
    <t>UAN_32_lb_fert</t>
  </si>
  <si>
    <t>Nitrate_N_lb_ac</t>
  </si>
  <si>
    <t>Ammonium_N_lb_ac</t>
  </si>
  <si>
    <t>Urea_N_lb_ac</t>
  </si>
  <si>
    <t>N_lb_ac Sum Check</t>
  </si>
  <si>
    <t>Urea Ammonium Nitrate (32-0-0-0), Ammonium Thiosulfate (12-0-0-26), Ammonium Polyphoshpate (11-37-0-0)</t>
  </si>
  <si>
    <r>
      <rPr>
        <sz val="10"/>
        <color indexed="53"/>
        <rFont val="Arial"/>
        <family val="2"/>
      </rPr>
      <t>2001</t>
    </r>
    <r>
      <rPr>
        <sz val="10"/>
        <rFont val="Arial"/>
        <family val="2"/>
      </rPr>
      <t>, winter wheat</t>
    </r>
  </si>
  <si>
    <r>
      <rPr>
        <sz val="10"/>
        <color indexed="53"/>
        <rFont val="Arial"/>
        <family val="2"/>
      </rPr>
      <t>2002</t>
    </r>
    <r>
      <rPr>
        <sz val="10"/>
        <rFont val="Arial"/>
        <family val="2"/>
      </rPr>
      <t>, winter canola</t>
    </r>
  </si>
  <si>
    <r>
      <rPr>
        <strike/>
        <sz val="10"/>
        <rFont val="Arial"/>
        <family val="2"/>
      </rPr>
      <t>15</t>
    </r>
    <r>
      <rPr>
        <sz val="10"/>
        <rFont val="Arial"/>
        <family val="2"/>
      </rPr>
      <t xml:space="preserve"> 19-25-25</t>
    </r>
  </si>
  <si>
    <r>
      <rPr>
        <sz val="10"/>
        <color indexed="53"/>
        <rFont val="Arial"/>
        <family val="2"/>
      </rPr>
      <t>2003</t>
    </r>
    <r>
      <rPr>
        <sz val="10"/>
        <rFont val="Arial"/>
        <family val="2"/>
      </rPr>
      <t xml:space="preserve">, spring wheat, </t>
    </r>
    <r>
      <rPr>
        <sz val="10"/>
        <color indexed="53"/>
        <rFont val="Arial"/>
        <family val="2"/>
      </rPr>
      <t>Fall appl. prior to planting</t>
    </r>
  </si>
  <si>
    <r>
      <rPr>
        <sz val="10"/>
        <color indexed="53"/>
        <rFont val="Arial"/>
        <family val="2"/>
      </rPr>
      <t>2003</t>
    </r>
    <r>
      <rPr>
        <sz val="10"/>
        <rFont val="Arial"/>
        <family val="2"/>
      </rPr>
      <t>, WC + SC overseeded</t>
    </r>
  </si>
  <si>
    <r>
      <rPr>
        <sz val="10"/>
        <color indexed="53"/>
        <rFont val="Arial"/>
        <family val="2"/>
      </rPr>
      <t>2004</t>
    </r>
    <r>
      <rPr>
        <sz val="10"/>
        <rFont val="Arial"/>
        <family val="2"/>
      </rPr>
      <t>, winter pea</t>
    </r>
  </si>
  <si>
    <r>
      <rPr>
        <sz val="10"/>
        <color indexed="53"/>
        <rFont val="Arial"/>
        <family val="2"/>
      </rPr>
      <t>2005</t>
    </r>
    <r>
      <rPr>
        <sz val="10"/>
        <rFont val="Arial"/>
        <family val="2"/>
      </rPr>
      <t xml:space="preserve">, spring wheat </t>
    </r>
    <r>
      <rPr>
        <sz val="10"/>
        <color indexed="53"/>
        <rFont val="Arial"/>
        <family val="2"/>
      </rPr>
      <t>Hank</t>
    </r>
    <r>
      <rPr>
        <sz val="10"/>
        <rFont val="Arial"/>
        <family val="2"/>
      </rPr>
      <t xml:space="preserve"> w </t>
    </r>
    <r>
      <rPr>
        <sz val="10"/>
        <color indexed="53"/>
        <rFont val="Arial"/>
        <family val="2"/>
      </rPr>
      <t>fall application</t>
    </r>
    <r>
      <rPr>
        <sz val="10"/>
        <rFont val="Arial"/>
        <family val="2"/>
      </rPr>
      <t xml:space="preserve"> split</t>
    </r>
  </si>
  <si>
    <t>2005, winter peas</t>
  </si>
  <si>
    <t xml:space="preserve">2005, winter peas 9/27/2004 seeded again with USDA Yielder </t>
  </si>
  <si>
    <r>
      <t xml:space="preserve">90 lbs/acre </t>
    </r>
    <r>
      <rPr>
        <b/>
        <sz val="10"/>
        <color indexed="53"/>
        <rFont val="Arial"/>
        <family val="2"/>
      </rPr>
      <t>product</t>
    </r>
    <r>
      <rPr>
        <sz val="10"/>
        <color indexed="53"/>
        <rFont val="Arial"/>
        <family val="2"/>
      </rPr>
      <t>, Application of KCL (0-0-62-0)</t>
    </r>
  </si>
  <si>
    <r>
      <rPr>
        <sz val="10"/>
        <color indexed="53"/>
        <rFont val="Arial"/>
        <family val="2"/>
      </rPr>
      <t>2006</t>
    </r>
    <r>
      <rPr>
        <sz val="10"/>
        <rFont val="Arial"/>
        <family val="2"/>
      </rPr>
      <t>, winter lentil</t>
    </r>
  </si>
  <si>
    <r>
      <rPr>
        <sz val="10"/>
        <color indexed="53"/>
        <rFont val="Arial"/>
        <family val="2"/>
      </rPr>
      <t>2006</t>
    </r>
    <r>
      <rPr>
        <sz val="10"/>
        <rFont val="Arial"/>
        <family val="2"/>
      </rPr>
      <t>, winter pea</t>
    </r>
  </si>
  <si>
    <t>Aqua Ammonia (20-0-0), Ammonium Thiosulfate (12-0-0-26) , Ammonium Polyphoshpate (11-37-0)</t>
  </si>
  <si>
    <t>Aqua Ammonia (20-0-0)</t>
  </si>
  <si>
    <r>
      <rPr>
        <sz val="10"/>
        <color indexed="53"/>
        <rFont val="Arial"/>
        <family val="2"/>
      </rPr>
      <t>2008</t>
    </r>
    <r>
      <rPr>
        <sz val="10"/>
        <rFont val="Arial"/>
        <family val="2"/>
      </rPr>
      <t>, winter wheat</t>
    </r>
  </si>
  <si>
    <t>2009, spring wheat fall application prior to planting</t>
  </si>
  <si>
    <r>
      <rPr>
        <sz val="10"/>
        <color indexed="53"/>
        <rFont val="Arial"/>
        <family val="2"/>
      </rPr>
      <t>2009</t>
    </r>
    <r>
      <rPr>
        <sz val="10"/>
        <rFont val="Arial"/>
        <family val="2"/>
      </rPr>
      <t>, winter pea</t>
    </r>
  </si>
  <si>
    <r>
      <rPr>
        <sz val="10"/>
        <color indexed="53"/>
        <rFont val="Arial"/>
        <family val="2"/>
      </rPr>
      <t>2009</t>
    </r>
    <r>
      <rPr>
        <sz val="10"/>
        <rFont val="Arial"/>
        <family val="2"/>
      </rPr>
      <t>, winter triticale</t>
    </r>
  </si>
  <si>
    <r>
      <rPr>
        <sz val="10"/>
        <color indexed="53"/>
        <rFont val="Arial"/>
        <family val="2"/>
      </rPr>
      <t>2009</t>
    </r>
    <r>
      <rPr>
        <sz val="10"/>
        <rFont val="Arial"/>
        <family val="2"/>
      </rPr>
      <t xml:space="preserve">, winter canola on </t>
    </r>
    <r>
      <rPr>
        <sz val="10"/>
        <color indexed="53"/>
        <rFont val="Arial"/>
        <family val="2"/>
      </rPr>
      <t>Chem Fallow</t>
    </r>
  </si>
  <si>
    <r>
      <rPr>
        <sz val="10"/>
        <color indexed="53"/>
        <rFont val="Arial"/>
        <family val="2"/>
      </rPr>
      <t>2010</t>
    </r>
    <r>
      <rPr>
        <sz val="10"/>
        <rFont val="Arial"/>
        <family val="2"/>
      </rPr>
      <t>, winter wheat</t>
    </r>
  </si>
  <si>
    <r>
      <rPr>
        <sz val="10"/>
        <rFont val="Arial"/>
        <family val="2"/>
      </rPr>
      <t>2010, spring wheat</t>
    </r>
    <r>
      <rPr>
        <sz val="10"/>
        <color indexed="53"/>
        <rFont val="Arial"/>
        <family val="2"/>
      </rPr>
      <t xml:space="preserve"> B6</t>
    </r>
    <r>
      <rPr>
        <sz val="10"/>
        <color rgb="FFFF0000"/>
        <rFont val="Arial"/>
        <family val="2"/>
      </rPr>
      <t>,</t>
    </r>
  </si>
  <si>
    <r>
      <t>2010, spring wheat</t>
    </r>
    <r>
      <rPr>
        <sz val="10"/>
        <color indexed="53"/>
        <rFont val="Arial"/>
        <family val="2"/>
      </rPr>
      <t xml:space="preserve"> A2, A3, A4</t>
    </r>
    <r>
      <rPr>
        <sz val="10"/>
        <rFont val="Arial"/>
        <family val="2"/>
      </rPr>
      <t xml:space="preserve">, </t>
    </r>
    <r>
      <rPr>
        <sz val="10"/>
        <color theme="5"/>
        <rFont val="Arial"/>
        <family val="2"/>
      </rPr>
      <t>B5</t>
    </r>
  </si>
  <si>
    <r>
      <rPr>
        <sz val="10"/>
        <color indexed="53"/>
        <rFont val="Arial"/>
        <family val="2"/>
      </rPr>
      <t>2011</t>
    </r>
    <r>
      <rPr>
        <sz val="10"/>
        <rFont val="Arial"/>
        <family val="2"/>
      </rPr>
      <t xml:space="preserve">, winter wheat, </t>
    </r>
    <r>
      <rPr>
        <sz val="10"/>
        <color indexed="53"/>
        <rFont val="Arial"/>
        <family val="2"/>
      </rPr>
      <t>Field B</t>
    </r>
  </si>
  <si>
    <t>2011, winter wheat, Strip C4</t>
  </si>
  <si>
    <t>(All)</t>
  </si>
  <si>
    <t>Merged Ian's fertilizer info with Bryan's</t>
  </si>
  <si>
    <t>What are the strange plot IDs: E3, H3, I3, L3 …</t>
  </si>
  <si>
    <t>As place holders copied crops from Plantings to Fertilizers for HY14 onward</t>
  </si>
  <si>
    <t>2019, winter wheat</t>
  </si>
  <si>
    <t>2013, winter wheat, A1</t>
  </si>
  <si>
    <t>Added place holder crops, dates, etc. for 2014-2019. Shown in brown.</t>
  </si>
  <si>
    <t>Added place holder dates for Harvest Year 2012. Shown in brown.</t>
  </si>
  <si>
    <t>Added variable name for N check sum in column AB.</t>
  </si>
  <si>
    <t>Deleted multiple variables for microelements, etc.</t>
  </si>
  <si>
    <t>Estimated dates where "</t>
  </si>
  <si>
    <t>3" depth, 10" centers; turbo coulter</t>
  </si>
  <si>
    <t>5" paired rows on 15" centers</t>
  </si>
  <si>
    <t>4" depth, 15" centers; double disc opener</t>
  </si>
  <si>
    <t>4" paired rows on 15" centers</t>
  </si>
  <si>
    <t>4" paired rows on 12" centers</t>
  </si>
  <si>
    <t>4" depth, hoe type openers 12" centers; kile hoe-type openers</t>
  </si>
  <si>
    <t>4" depth, 12" centers; hoe type (Anderson) openers</t>
  </si>
  <si>
    <t>3" depth, 10" centers; hoe type opener</t>
  </si>
  <si>
    <t>3" depth, 12" centers; hoe type (Bourgault) openers</t>
  </si>
  <si>
    <t xml:space="preserve">DH: All seeding was based on #seeds per acre...  We typically shoot for 1,000,000 seeds per acre for all crops. </t>
  </si>
  <si>
    <t>Rates given as pounds per acre.</t>
  </si>
  <si>
    <t>rate = 10e6/4046.9 = 247 seed/m2</t>
  </si>
  <si>
    <t>For Sierra garbanzo with 600 mg seed wt, 150 lbs/acre = 28 seed/m2; 130 = 25 seed/m2</t>
  </si>
  <si>
    <t>2005, winter pea</t>
  </si>
  <si>
    <t>2005, spring pea (reseed)</t>
  </si>
  <si>
    <t>2005, winter pea (reseed)</t>
  </si>
  <si>
    <t>2006, alfalfa</t>
  </si>
  <si>
    <t>R code calcualtes rate for garbanzo and pea</t>
  </si>
  <si>
    <t>DH: sugeests using maximum value as this is the intended depth.</t>
  </si>
  <si>
    <t>In many cases, paired rows were used</t>
  </si>
  <si>
    <t>Need to update ICASA standards to consider paired rows.</t>
  </si>
  <si>
    <t>Using average equiv. row width but capturing info in planting_notes</t>
  </si>
  <si>
    <t>Missing data for A, B in Harvest Y 2015. Map shows spring canola. Should info be same as C1?</t>
  </si>
  <si>
    <t>These are a mistake from auto-fill. Should be same as plot above.</t>
  </si>
  <si>
    <t>Replaced old sheet with Bryan's</t>
  </si>
  <si>
    <t>Corrects varying nomenclature for drill descriptions</t>
  </si>
  <si>
    <t>(pending 01)</t>
  </si>
  <si>
    <t>(pending 02)</t>
  </si>
  <si>
    <t>(pending 03)</t>
  </si>
  <si>
    <t>(pending 04)</t>
  </si>
  <si>
    <t>(pending 05)</t>
  </si>
  <si>
    <t>(pending 06)</t>
  </si>
  <si>
    <t>(pending 07)</t>
  </si>
  <si>
    <t>(pending 09)</t>
  </si>
  <si>
    <t>LT</t>
  </si>
  <si>
    <t>(pending 12)</t>
  </si>
  <si>
    <t>(pending 00)</t>
  </si>
  <si>
    <t>C5</t>
  </si>
  <si>
    <t>C8</t>
  </si>
  <si>
    <t xml:space="preserve">2008, winter wheat </t>
  </si>
  <si>
    <t>cultivar_name_orig</t>
  </si>
  <si>
    <t>have data</t>
  </si>
  <si>
    <t>S</t>
  </si>
  <si>
    <t>y</t>
  </si>
  <si>
    <t>W</t>
  </si>
  <si>
    <t>6-row feed</t>
  </si>
  <si>
    <t>x</t>
  </si>
  <si>
    <t>Small red for no-till</t>
  </si>
  <si>
    <t>Aragorn</t>
  </si>
  <si>
    <t>Indeterminate, semi-leafless</t>
  </si>
  <si>
    <t>ARS-Amber, ARS960277L</t>
  </si>
  <si>
    <t>WestBred 936/WestBred 926 so similar to WPB 926</t>
  </si>
  <si>
    <t>Wawawai</t>
  </si>
  <si>
    <t>WPB926</t>
  </si>
  <si>
    <t>WestBred 926</t>
  </si>
  <si>
    <t>Sunstar Pride</t>
  </si>
  <si>
    <t>High Class 930</t>
  </si>
  <si>
    <t>Amber</t>
  </si>
  <si>
    <t>OR 102</t>
  </si>
  <si>
    <t>ORCF-102</t>
  </si>
  <si>
    <t>Clearfield variety</t>
  </si>
  <si>
    <t>CDC Falcon</t>
  </si>
  <si>
    <t>Jack Brown, U Idaho</t>
  </si>
  <si>
    <t>In Harvest Year 2006</t>
  </si>
  <si>
    <t>Western Plant Breeders</t>
  </si>
  <si>
    <t>Washington State, U Idaho, Oregon S U, USDA</t>
  </si>
  <si>
    <t>Washington State, Oregon State, USDA</t>
  </si>
  <si>
    <t>USDA-ARS and the Washington and Oregon AES</t>
  </si>
  <si>
    <t>USDA-ARS and the Washington, Idaho and Oregon AES</t>
  </si>
  <si>
    <t>Oregon AES</t>
  </si>
  <si>
    <t>ProGene Plant Research</t>
  </si>
  <si>
    <t>NA</t>
  </si>
  <si>
    <t>http://www.progenellc.com/uploads/8/1/8/4/81843822/nutrigreen_bio_cover_crop.pdf</t>
  </si>
  <si>
    <t>https://www.nrcresearchpress.com/doi/pdfplus/10.4141/P99-024</t>
  </si>
  <si>
    <t>Crop Development Centre, University of Saskatchewan</t>
  </si>
  <si>
    <t>Resource Seeds, Inc.</t>
  </si>
  <si>
    <t>Washington State Univ.</t>
  </si>
  <si>
    <t>old German cultivar</t>
  </si>
  <si>
    <t>Patent, Highland Specialty Grains</t>
  </si>
  <si>
    <t>For silage</t>
  </si>
  <si>
    <t>PI 536543</t>
  </si>
  <si>
    <t>Nordsaat Saatzuchtgesellschaft MBH</t>
  </si>
  <si>
    <t>PI 568246</t>
  </si>
  <si>
    <t>PI 654517</t>
  </si>
  <si>
    <t>Sunderman Breeding, Inc.</t>
  </si>
  <si>
    <t>PI 602602</t>
  </si>
  <si>
    <t>From Spain</t>
  </si>
  <si>
    <t>USDA, WSU, UI, OSU, UCD</t>
  </si>
  <si>
    <t>PI 631078</t>
  </si>
  <si>
    <t>Kabuli</t>
  </si>
  <si>
    <t>PI 633734</t>
  </si>
  <si>
    <t>PI 641788</t>
  </si>
  <si>
    <t>Progene Plant Research</t>
  </si>
  <si>
    <t>Plant Research Ltd. (New Zealand)</t>
  </si>
  <si>
    <t>PI 648006</t>
  </si>
  <si>
    <t>WC2</t>
  </si>
  <si>
    <t>Winter kill</t>
  </si>
  <si>
    <t>2-row feed</t>
  </si>
  <si>
    <t>cultivar_class</t>
  </si>
  <si>
    <t>cultivar_synonym</t>
  </si>
  <si>
    <t>unit_seed_wt</t>
  </si>
  <si>
    <t>mg</t>
  </si>
  <si>
    <t>cultivar_release_year</t>
  </si>
  <si>
    <t>breeding_program</t>
  </si>
  <si>
    <t>plant_intro_USDA</t>
  </si>
  <si>
    <t>2008, spring canola (reseed)</t>
  </si>
  <si>
    <t>Poor establishment</t>
  </si>
  <si>
    <t>2005, WC + SC overseeded</t>
  </si>
  <si>
    <r>
      <t>N_A</t>
    </r>
    <r>
      <rPr>
        <b/>
        <sz val="10"/>
        <color rgb="FFFF0000"/>
        <rFont val="Arial"/>
        <family val="2"/>
      </rPr>
      <t>Q</t>
    </r>
    <r>
      <rPr>
        <b/>
        <sz val="10"/>
        <rFont val="Arial"/>
        <family val="2"/>
      </rPr>
      <t>A_lb_ac</t>
    </r>
  </si>
  <si>
    <t>Ca_lb_ac</t>
  </si>
  <si>
    <t>Mg_lb_ac</t>
  </si>
  <si>
    <t>Zn_lb_ac</t>
  </si>
  <si>
    <t>Cu_lb_ac</t>
  </si>
  <si>
    <t>B_lb_ac</t>
  </si>
  <si>
    <t>Na_lb_ac</t>
  </si>
  <si>
    <t>Mn_lb_ac</t>
  </si>
  <si>
    <t>Mo_lb_ac</t>
  </si>
  <si>
    <t>Ni_lb_ac</t>
  </si>
  <si>
    <t>Fe_lb_ac</t>
  </si>
  <si>
    <t>H3</t>
  </si>
  <si>
    <t>190-20-30 (total of Fall and Spring, should be 193 N)</t>
  </si>
  <si>
    <t>2002, spring wheat, Zak</t>
  </si>
  <si>
    <t xml:space="preserve">(not part of trial?) </t>
  </si>
  <si>
    <t>2003, soft white WW</t>
  </si>
  <si>
    <t>2004. SW Hank</t>
  </si>
  <si>
    <t>190-10-25</t>
  </si>
  <si>
    <t>2004, SW Zak</t>
  </si>
  <si>
    <r>
      <t>110-10-</t>
    </r>
    <r>
      <rPr>
        <strike/>
        <sz val="10"/>
        <color indexed="53"/>
        <rFont val="Arial"/>
        <family val="2"/>
      </rPr>
      <t>15</t>
    </r>
  </si>
  <si>
    <t>136-20-25</t>
  </si>
  <si>
    <r>
      <rPr>
        <strike/>
        <sz val="10"/>
        <color indexed="53"/>
        <rFont val="Arial"/>
        <family val="2"/>
      </rPr>
      <t>2004</t>
    </r>
    <r>
      <rPr>
        <strike/>
        <sz val="10"/>
        <rFont val="Arial"/>
        <family val="2"/>
      </rPr>
      <t>, WW Madsen</t>
    </r>
  </si>
  <si>
    <t xml:space="preserve"> 140-20-20</t>
  </si>
  <si>
    <t>40 lbs N/acre, (46-0-0) Top dress</t>
  </si>
  <si>
    <t>80 lbs N/acre, (46-0-0) Top dress</t>
  </si>
  <si>
    <r>
      <rPr>
        <sz val="10"/>
        <color indexed="53"/>
        <rFont val="Arial"/>
        <family val="2"/>
      </rPr>
      <t>2009</t>
    </r>
    <r>
      <rPr>
        <sz val="10"/>
        <rFont val="Arial"/>
        <family val="2"/>
      </rPr>
      <t>, winter wheat</t>
    </r>
  </si>
  <si>
    <t xml:space="preserve"> B6</t>
  </si>
  <si>
    <t>2012, spring garbanzo</t>
  </si>
  <si>
    <r>
      <t xml:space="preserve">WW </t>
    </r>
    <r>
      <rPr>
        <sz val="10"/>
        <color rgb="FFFF0000"/>
        <rFont val="Arial"/>
        <family val="2"/>
      </rPr>
      <t>AP700 Clearfeild</t>
    </r>
  </si>
  <si>
    <t>C4 10/21/2013 171, 163.4 avg lbs NH3 with  15 gal/ace solution, 180 total</t>
  </si>
  <si>
    <t>180-10-10</t>
  </si>
  <si>
    <t>Anydrous Ammonia (82-0-0-0), Ammonium Thiosulfate (12-0-0-26), Ammonium Polyphoshpate (11-37-0-0)</t>
  </si>
  <si>
    <t xml:space="preserve">WW </t>
  </si>
  <si>
    <t>B 147.4 default /145.5 avg. NH3 with 15 gal/ac soln.  Dave Email Rec 150-10-10</t>
  </si>
  <si>
    <t>150-10-0-10</t>
  </si>
  <si>
    <t>111 lbs NH3, 107.0 avg with 15 gal/ac soln. (120 N total)</t>
  </si>
  <si>
    <t>120-10-0-10</t>
  </si>
  <si>
    <r>
      <t xml:space="preserve">GB </t>
    </r>
    <r>
      <rPr>
        <sz val="10"/>
        <color rgb="FFFF0000"/>
        <rFont val="Arial"/>
        <family val="2"/>
      </rPr>
      <t>Billybeans?</t>
    </r>
  </si>
  <si>
    <t>none, no info for this crop, planting data based off of near by field Cook Field</t>
  </si>
  <si>
    <r>
      <t xml:space="preserve">SB, </t>
    </r>
    <r>
      <rPr>
        <sz val="10"/>
        <color rgb="FFFF0000"/>
        <rFont val="Arial"/>
        <family val="2"/>
      </rPr>
      <t>Champion</t>
    </r>
  </si>
  <si>
    <t>111 lbs NH, 106.7 avg with 15 gal/ac soln. (120 N total)</t>
  </si>
  <si>
    <r>
      <rPr>
        <strike/>
        <sz val="10"/>
        <rFont val="Arial"/>
        <family val="2"/>
      </rPr>
      <t>A,</t>
    </r>
    <r>
      <rPr>
        <sz val="10"/>
        <rFont val="Arial"/>
        <family val="2"/>
      </rPr>
      <t xml:space="preserve"> B4</t>
    </r>
  </si>
  <si>
    <t>139.93 lbs NH3 avg, 15.03 ga/ac (150 N total?)</t>
  </si>
  <si>
    <t>WW  Amber?</t>
  </si>
  <si>
    <t>115 lb, 117 avg NH3 with 15 gal/ac soln. (120 N total)</t>
  </si>
  <si>
    <t xml:space="preserve">SW </t>
  </si>
  <si>
    <t>65.63 lbs NH3 avg, 10.43 gal/ac Soln. Dave Email rec:75-10-10</t>
  </si>
  <si>
    <t>75-10-0-10</t>
  </si>
  <si>
    <r>
      <t xml:space="preserve">GB </t>
    </r>
    <r>
      <rPr>
        <sz val="10"/>
        <color rgb="FFFF0000"/>
        <rFont val="Arial"/>
        <family val="2"/>
      </rPr>
      <t>Billybeans</t>
    </r>
  </si>
  <si>
    <t>B6, C1</t>
  </si>
  <si>
    <t>GB Billybeans</t>
  </si>
  <si>
    <r>
      <t xml:space="preserve">SB </t>
    </r>
    <r>
      <rPr>
        <sz val="10"/>
        <color rgb="FFFF0000"/>
        <rFont val="Arial"/>
        <family val="2"/>
      </rPr>
      <t>Champion spring feed barley</t>
    </r>
  </si>
  <si>
    <t>75 lbs N (67 from NH3, 10 S, 10 P  (66.04 lbs N NH3?), thiosul 10-37</t>
  </si>
  <si>
    <r>
      <t xml:space="preserve">SC </t>
    </r>
    <r>
      <rPr>
        <sz val="10"/>
        <color rgb="FFFF0000"/>
        <rFont val="Arial"/>
        <family val="2"/>
      </rPr>
      <t>Hyclass 930 Roundup Ready</t>
    </r>
  </si>
  <si>
    <t xml:space="preserve">great plains drill (31.50 gal/ac liquid fert). Dave Email rec: 80-10-15 </t>
  </si>
  <si>
    <t>80-10-0-15</t>
  </si>
  <si>
    <t>WW AP700 Clearfeild</t>
  </si>
  <si>
    <t xml:space="preserve">140-15-0-20 (120 lb NH3).  Crop failed or killed, replanted to canola </t>
  </si>
  <si>
    <t>140-15-0-20</t>
  </si>
  <si>
    <t>C02</t>
  </si>
  <si>
    <r>
      <t xml:space="preserve">WW </t>
    </r>
    <r>
      <rPr>
        <sz val="10"/>
        <color rgb="FFFF0000"/>
        <rFont val="Arial"/>
        <family val="2"/>
      </rPr>
      <t>Puma</t>
    </r>
  </si>
  <si>
    <t>10/22/2015, 140-15-0-20 (120 lb NH3). Failed planting?</t>
  </si>
  <si>
    <r>
      <t>C01</t>
    </r>
    <r>
      <rPr>
        <sz val="10"/>
        <color rgb="FFFF0000"/>
        <rFont val="Arial"/>
        <family val="2"/>
      </rPr>
      <t xml:space="preserve"> (includes A1)</t>
    </r>
  </si>
  <si>
    <r>
      <t xml:space="preserve">SC </t>
    </r>
    <r>
      <rPr>
        <sz val="10"/>
        <color rgb="FFFF0000"/>
        <rFont val="Arial"/>
        <family val="2"/>
      </rPr>
      <t>Hyclass 930 Roundup Ready</t>
    </r>
    <r>
      <rPr>
        <sz val="10"/>
        <rFont val="Arial"/>
        <family val="2"/>
      </rPr>
      <t xml:space="preserve"> </t>
    </r>
  </si>
  <si>
    <t xml:space="preserve">great plains drill (40.00 gal/ac liquid fert) 100-15-0-25 </t>
  </si>
  <si>
    <t>100-15-0-25</t>
  </si>
  <si>
    <t>CE_HighFertZone</t>
  </si>
  <si>
    <t>SW Seahawk</t>
  </si>
  <si>
    <t>65-0-0-20</t>
  </si>
  <si>
    <t>CE_LowFertZone</t>
  </si>
  <si>
    <t>45-0-0-20</t>
  </si>
  <si>
    <t>CE_FieldAverage</t>
  </si>
  <si>
    <t>55-0-0-20</t>
  </si>
  <si>
    <t>WW Tandem</t>
  </si>
  <si>
    <t>145.42-0-0-0</t>
  </si>
  <si>
    <t>145.4-0-0-0</t>
  </si>
  <si>
    <t>95.41-0-0-0</t>
  </si>
  <si>
    <t>95.4-0-0-0</t>
  </si>
  <si>
    <t>136.72-0-0-0</t>
  </si>
  <si>
    <t>136.7-0-0-0</t>
  </si>
  <si>
    <t>SW Ryan</t>
  </si>
  <si>
    <t xml:space="preserve">70-0-0-15 </t>
  </si>
  <si>
    <t xml:space="preserve">40-0-0-15 </t>
  </si>
  <si>
    <t xml:space="preserve">55-0-0-15 </t>
  </si>
  <si>
    <t>`</t>
  </si>
  <si>
    <t>80-0-0-12</t>
  </si>
  <si>
    <r>
      <rPr>
        <sz val="10"/>
        <color indexed="53"/>
        <rFont val="Arial"/>
        <family val="2"/>
      </rPr>
      <t>2003</t>
    </r>
    <r>
      <rPr>
        <sz val="10"/>
        <rFont val="Arial"/>
        <family val="2"/>
      </rPr>
      <t>, WP + SP overseeded</t>
    </r>
  </si>
  <si>
    <r>
      <rPr>
        <sz val="10"/>
        <color indexed="53"/>
        <rFont val="Arial"/>
        <family val="2"/>
      </rPr>
      <t>2004,</t>
    </r>
    <r>
      <rPr>
        <sz val="10"/>
        <rFont val="Arial"/>
        <family val="2"/>
      </rPr>
      <t xml:space="preserve"> SW Hank, w split</t>
    </r>
  </si>
  <si>
    <t>2004, SW Hank, w split</t>
  </si>
  <si>
    <r>
      <rPr>
        <sz val="10"/>
        <color indexed="53"/>
        <rFont val="Arial"/>
        <family val="2"/>
      </rPr>
      <t>2007,</t>
    </r>
    <r>
      <rPr>
        <sz val="10"/>
        <color indexed="8"/>
        <rFont val="Arial"/>
        <family val="2"/>
      </rPr>
      <t xml:space="preserve"> winter lentils</t>
    </r>
  </si>
  <si>
    <t>2008, spring wheat appl. prior to planting</t>
  </si>
  <si>
    <t>AP700 Clearfeild</t>
  </si>
  <si>
    <t>Puma</t>
  </si>
  <si>
    <t>C01</t>
  </si>
  <si>
    <t>Tandem</t>
  </si>
  <si>
    <t>HyCLASS 930</t>
  </si>
  <si>
    <t>B1, B2, B3, C2</t>
  </si>
  <si>
    <t>C4, C5, C6, C7, C8</t>
  </si>
  <si>
    <t>Ryan</t>
  </si>
  <si>
    <t>Crop hy19 Cook yearend 12-17-2019 Corrected Ian Leslie_20200331.xlsx</t>
  </si>
  <si>
    <t>80-10-0-10; date estimated</t>
  </si>
  <si>
    <t>70-15-0-10; date estimated</t>
  </si>
  <si>
    <t>none; date estimated</t>
  </si>
  <si>
    <t>No crop summary file?; date is estimate</t>
  </si>
  <si>
    <t>No crop summary file?; "SIERRAS" in delivery sheet receipt; date is estimate</t>
  </si>
  <si>
    <t>planting date is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</si>
</sst>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0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indexed="53"/>
      <name val="Arial"/>
      <family val="2"/>
    </font>
    <font>
      <sz val="10"/>
      <color indexed="8"/>
      <name val="Arial"/>
      <family val="2"/>
    </font>
    <font>
      <strike/>
      <sz val="10"/>
      <name val="Arial"/>
      <family val="2"/>
    </font>
    <font>
      <b/>
      <sz val="10"/>
      <color indexed="53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trike/>
      <sz val="10"/>
      <color theme="1"/>
      <name val="Arial"/>
      <family val="2"/>
    </font>
    <font>
      <i/>
      <sz val="11"/>
      <color rgb="FF7F7F7F"/>
      <name val="Calibri"/>
      <family val="2"/>
      <scheme val="minor"/>
    </font>
    <font>
      <b/>
      <sz val="10"/>
      <color rgb="FF548235"/>
      <name val="Arial"/>
      <family val="2"/>
    </font>
    <font>
      <sz val="10"/>
      <color rgb="FF548235"/>
      <name val="Arial"/>
      <family val="2"/>
    </font>
    <font>
      <sz val="10"/>
      <color rgb="FF996633"/>
      <name val="Arial"/>
      <family val="2"/>
    </font>
    <font>
      <sz val="10"/>
      <color rgb="FF661900"/>
      <name val="Arial"/>
      <family val="2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theme="9" tint="-0.249977111117893"/>
      <name val="Arial"/>
      <family val="2"/>
    </font>
    <font>
      <sz val="10"/>
      <color theme="9" tint="0.39997558519241921"/>
      <name val="Arial"/>
      <family val="2"/>
    </font>
    <font>
      <sz val="11"/>
      <color theme="9" tint="-0.249977111117893"/>
      <name val="Calibri"/>
      <family val="2"/>
    </font>
    <font>
      <sz val="10"/>
      <color theme="5"/>
      <name val="Arial"/>
      <family val="2"/>
    </font>
    <font>
      <sz val="10"/>
      <color theme="7" tint="-0.499984740745262"/>
      <name val="Arial"/>
      <family val="2"/>
    </font>
    <font>
      <u/>
      <sz val="10"/>
      <color theme="10"/>
      <name val="Arial"/>
      <family val="2"/>
    </font>
    <font>
      <sz val="8"/>
      <color rgb="FF000000"/>
      <name val="Arial"/>
      <family val="2"/>
    </font>
    <font>
      <b/>
      <sz val="12"/>
      <color rgb="FF2F571B"/>
      <name val="Arial"/>
      <family val="2"/>
    </font>
    <font>
      <b/>
      <sz val="10"/>
      <color rgb="FFFF0000"/>
      <name val="Arial"/>
      <family val="2"/>
    </font>
    <font>
      <strike/>
      <sz val="10"/>
      <color indexed="5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rgb="FFFF8080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53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11" fillId="0" borderId="0" applyNumberFormat="0" applyFill="0" applyBorder="0" applyAlignment="0" applyProtection="0"/>
    <xf numFmtId="0" fontId="16" fillId="7" borderId="0" applyNumberFormat="0" applyBorder="0" applyAlignment="0" applyProtection="0"/>
    <xf numFmtId="0" fontId="17" fillId="8" borderId="2" applyNumberFormat="0" applyAlignment="0" applyProtection="0"/>
    <xf numFmtId="0" fontId="25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1" applyFont="1"/>
    <xf numFmtId="0" fontId="0" fillId="0" borderId="0" xfId="1" applyFont="1" applyAlignment="1"/>
    <xf numFmtId="0" fontId="1" fillId="0" borderId="0" xfId="1" applyFont="1" applyAlignment="1"/>
    <xf numFmtId="0" fontId="1" fillId="0" borderId="0" xfId="1" applyFont="1" applyAlignment="1">
      <alignment wrapText="1"/>
    </xf>
    <xf numFmtId="0" fontId="0" fillId="0" borderId="0" xfId="1" applyFont="1" applyAlignment="1">
      <alignment wrapText="1"/>
    </xf>
    <xf numFmtId="0" fontId="0" fillId="2" borderId="0" xfId="1" applyFont="1" applyFill="1" applyAlignment="1">
      <alignment wrapText="1"/>
    </xf>
    <xf numFmtId="0" fontId="2" fillId="0" borderId="0" xfId="0" applyFont="1" applyAlignment="1">
      <alignment wrapText="1"/>
    </xf>
    <xf numFmtId="164" fontId="3" fillId="0" borderId="0" xfId="1" applyNumberFormat="1" applyAlignment="1"/>
    <xf numFmtId="0" fontId="3" fillId="0" borderId="0" xfId="1"/>
    <xf numFmtId="164" fontId="0" fillId="0" borderId="0" xfId="1" applyNumberFormat="1" applyFont="1" applyAlignment="1"/>
    <xf numFmtId="0" fontId="0" fillId="0" borderId="0" xfId="1" applyFont="1" applyFill="1" applyAlignment="1"/>
    <xf numFmtId="0" fontId="1" fillId="0" borderId="0" xfId="0" applyFont="1"/>
    <xf numFmtId="164" fontId="0" fillId="0" borderId="0" xfId="0" applyNumberFormat="1"/>
    <xf numFmtId="0" fontId="1" fillId="0" borderId="0" xfId="1" applyFont="1"/>
    <xf numFmtId="164" fontId="1" fillId="0" borderId="0" xfId="0" applyNumberFormat="1" applyFont="1"/>
    <xf numFmtId="0" fontId="0" fillId="2" borderId="0" xfId="0" applyFill="1"/>
    <xf numFmtId="0" fontId="3" fillId="0" borderId="0" xfId="2" applyFont="1"/>
    <xf numFmtId="164" fontId="3" fillId="0" borderId="0" xfId="2" applyNumberFormat="1" applyFont="1"/>
    <xf numFmtId="0" fontId="1" fillId="0" borderId="0" xfId="2" applyFont="1"/>
    <xf numFmtId="164" fontId="1" fillId="0" borderId="0" xfId="2" applyNumberFormat="1" applyFont="1"/>
    <xf numFmtId="0" fontId="2" fillId="0" borderId="0" xfId="2" applyFont="1" applyAlignment="1">
      <alignment wrapText="1"/>
    </xf>
    <xf numFmtId="0" fontId="1" fillId="0" borderId="0" xfId="2" applyFont="1" applyAlignment="1">
      <alignment wrapText="1"/>
    </xf>
    <xf numFmtId="0" fontId="12" fillId="0" borderId="0" xfId="2" applyFont="1"/>
    <xf numFmtId="0" fontId="11" fillId="0" borderId="0" xfId="2"/>
    <xf numFmtId="164" fontId="13" fillId="6" borderId="0" xfId="2" applyNumberFormat="1" applyFont="1" applyFill="1"/>
    <xf numFmtId="164" fontId="11" fillId="0" borderId="0" xfId="2" applyNumberFormat="1"/>
    <xf numFmtId="0" fontId="11" fillId="6" borderId="0" xfId="2" applyFill="1"/>
    <xf numFmtId="0" fontId="13" fillId="0" borderId="0" xfId="2" applyFont="1"/>
    <xf numFmtId="0" fontId="11" fillId="0" borderId="0" xfId="2" applyAlignment="1">
      <alignment wrapText="1"/>
    </xf>
    <xf numFmtId="164" fontId="11" fillId="6" borderId="0" xfId="2" applyNumberFormat="1" applyFill="1"/>
    <xf numFmtId="164" fontId="13" fillId="0" borderId="0" xfId="2" applyNumberFormat="1" applyFont="1"/>
    <xf numFmtId="164" fontId="3" fillId="6" borderId="0" xfId="2" applyNumberFormat="1" applyFont="1" applyFill="1"/>
    <xf numFmtId="0" fontId="13" fillId="6" borderId="0" xfId="2" applyFont="1" applyFill="1"/>
    <xf numFmtId="0" fontId="13" fillId="0" borderId="1" xfId="2" applyFont="1" applyBorder="1"/>
    <xf numFmtId="0" fontId="14" fillId="0" borderId="0" xfId="2" applyFont="1"/>
    <xf numFmtId="0" fontId="15" fillId="0" borderId="0" xfId="2" applyFont="1"/>
    <xf numFmtId="164" fontId="15" fillId="0" borderId="0" xfId="2" applyNumberFormat="1" applyFont="1"/>
    <xf numFmtId="0" fontId="14" fillId="0" borderId="0" xfId="2" applyFont="1" applyAlignment="1">
      <alignment horizontal="right"/>
    </xf>
    <xf numFmtId="164" fontId="14" fillId="0" borderId="0" xfId="2" applyNumberFormat="1" applyFont="1"/>
    <xf numFmtId="0" fontId="3" fillId="0" borderId="0" xfId="1" applyProtection="1">
      <protection locked="0"/>
    </xf>
    <xf numFmtId="0" fontId="3" fillId="3" borderId="0" xfId="1" applyFill="1" applyProtection="1">
      <protection locked="0"/>
    </xf>
    <xf numFmtId="49" fontId="0" fillId="0" borderId="0" xfId="1" applyNumberFormat="1" applyFont="1" applyAlignment="1" applyProtection="1">
      <alignment horizontal="left"/>
      <protection locked="0"/>
    </xf>
    <xf numFmtId="0" fontId="3" fillId="4" borderId="0" xfId="1" applyFill="1" applyProtection="1">
      <protection locked="0"/>
    </xf>
    <xf numFmtId="0" fontId="8" fillId="0" borderId="0" xfId="1" applyFont="1" applyProtection="1">
      <protection locked="0"/>
    </xf>
    <xf numFmtId="49" fontId="1" fillId="0" borderId="0" xfId="1" applyNumberFormat="1" applyFont="1" applyAlignment="1" applyProtection="1">
      <alignment horizontal="left"/>
      <protection locked="0"/>
    </xf>
    <xf numFmtId="0" fontId="1" fillId="0" borderId="0" xfId="1" applyFont="1" applyAlignment="1" applyProtection="1">
      <alignment wrapText="1"/>
      <protection locked="0"/>
    </xf>
    <xf numFmtId="0" fontId="0" fillId="0" borderId="0" xfId="1" applyFont="1" applyProtection="1">
      <protection locked="0"/>
    </xf>
    <xf numFmtId="0" fontId="0" fillId="0" borderId="0" xfId="1" applyFont="1" applyAlignment="1" applyProtection="1">
      <alignment wrapText="1"/>
      <protection locked="0"/>
    </xf>
    <xf numFmtId="49" fontId="3" fillId="3" borderId="0" xfId="1" applyNumberFormat="1" applyFill="1" applyAlignment="1" applyProtection="1">
      <alignment horizontal="left"/>
      <protection locked="0"/>
    </xf>
    <xf numFmtId="0" fontId="8" fillId="4" borderId="0" xfId="1" applyFont="1" applyFill="1" applyProtection="1">
      <protection locked="0"/>
    </xf>
    <xf numFmtId="49" fontId="8" fillId="4" borderId="0" xfId="1" applyNumberFormat="1" applyFont="1" applyFill="1" applyAlignment="1" applyProtection="1">
      <alignment horizontal="left"/>
      <protection locked="0"/>
    </xf>
    <xf numFmtId="0" fontId="8" fillId="3" borderId="0" xfId="1" applyFont="1" applyFill="1" applyProtection="1">
      <protection locked="0"/>
    </xf>
    <xf numFmtId="49" fontId="8" fillId="3" borderId="0" xfId="1" applyNumberFormat="1" applyFont="1" applyFill="1" applyAlignment="1" applyProtection="1">
      <alignment horizontal="left"/>
      <protection locked="0"/>
    </xf>
    <xf numFmtId="0" fontId="3" fillId="3" borderId="0" xfId="1" applyFill="1" applyAlignment="1" applyProtection="1">
      <alignment horizontal="left"/>
      <protection locked="0"/>
    </xf>
    <xf numFmtId="0" fontId="6" fillId="0" borderId="0" xfId="1" applyFont="1" applyProtection="1">
      <protection locked="0"/>
    </xf>
    <xf numFmtId="0" fontId="9" fillId="3" borderId="0" xfId="1" applyFont="1" applyFill="1" applyProtection="1">
      <protection locked="0"/>
    </xf>
    <xf numFmtId="49" fontId="3" fillId="0" borderId="0" xfId="1" applyNumberFormat="1" applyAlignment="1" applyProtection="1">
      <alignment horizontal="left"/>
      <protection locked="0"/>
    </xf>
    <xf numFmtId="164" fontId="18" fillId="8" borderId="2" xfId="4" applyNumberFormat="1" applyFont="1"/>
    <xf numFmtId="164" fontId="16" fillId="7" borderId="0" xfId="3" applyNumberFormat="1"/>
    <xf numFmtId="0" fontId="19" fillId="0" borderId="0" xfId="2" applyFont="1"/>
    <xf numFmtId="164" fontId="20" fillId="0" borderId="0" xfId="0" applyNumberFormat="1" applyFont="1"/>
    <xf numFmtId="0" fontId="20" fillId="0" borderId="0" xfId="0" applyFont="1"/>
    <xf numFmtId="0" fontId="20" fillId="0" borderId="0" xfId="2" applyFont="1"/>
    <xf numFmtId="0" fontId="20" fillId="0" borderId="0" xfId="1" applyFont="1"/>
    <xf numFmtId="164" fontId="19" fillId="0" borderId="0" xfId="2" applyNumberFormat="1" applyFont="1"/>
    <xf numFmtId="164" fontId="20" fillId="0" borderId="0" xfId="2" applyNumberFormat="1" applyFont="1"/>
    <xf numFmtId="0" fontId="12" fillId="9" borderId="0" xfId="2" applyFont="1" applyFill="1"/>
    <xf numFmtId="0" fontId="21" fillId="0" borderId="0" xfId="2" applyFont="1"/>
    <xf numFmtId="164" fontId="22" fillId="0" borderId="0" xfId="0" applyNumberFormat="1" applyFont="1"/>
    <xf numFmtId="164" fontId="19" fillId="0" borderId="0" xfId="3" applyNumberFormat="1" applyFont="1" applyFill="1"/>
    <xf numFmtId="164" fontId="22" fillId="0" borderId="0" xfId="0" applyNumberFormat="1" applyFont="1" applyFill="1"/>
    <xf numFmtId="164" fontId="20" fillId="0" borderId="0" xfId="0" applyNumberFormat="1" applyFont="1" applyFill="1"/>
    <xf numFmtId="0" fontId="22" fillId="0" borderId="0" xfId="0" applyFont="1" applyFill="1"/>
    <xf numFmtId="0" fontId="20" fillId="0" borderId="0" xfId="0" applyFont="1" applyFill="1"/>
    <xf numFmtId="0" fontId="0" fillId="0" borderId="0" xfId="0" applyFill="1"/>
    <xf numFmtId="164" fontId="3" fillId="0" borderId="0" xfId="1" applyNumberFormat="1" applyProtection="1">
      <protection locked="0"/>
    </xf>
    <xf numFmtId="0" fontId="1" fillId="0" borderId="0" xfId="1" applyFont="1" applyProtection="1">
      <protection locked="0"/>
    </xf>
    <xf numFmtId="164" fontId="1" fillId="0" borderId="0" xfId="1" applyNumberFormat="1" applyFont="1" applyProtection="1">
      <protection locked="0"/>
    </xf>
    <xf numFmtId="164" fontId="0" fillId="0" borderId="0" xfId="1" applyNumberFormat="1" applyFont="1" applyProtection="1">
      <protection locked="0"/>
    </xf>
    <xf numFmtId="2" fontId="3" fillId="0" borderId="0" xfId="1" applyNumberFormat="1" applyProtection="1">
      <protection locked="0"/>
    </xf>
    <xf numFmtId="2" fontId="0" fillId="0" borderId="0" xfId="0" applyNumberFormat="1"/>
    <xf numFmtId="164" fontId="3" fillId="3" borderId="0" xfId="1" applyNumberFormat="1" applyFill="1" applyProtection="1">
      <protection locked="0"/>
    </xf>
    <xf numFmtId="0" fontId="0" fillId="3" borderId="0" xfId="1" applyFont="1" applyFill="1" applyProtection="1">
      <protection locked="0"/>
    </xf>
    <xf numFmtId="1" fontId="3" fillId="0" borderId="0" xfId="1" applyNumberFormat="1" applyProtection="1">
      <protection locked="0"/>
    </xf>
    <xf numFmtId="164" fontId="8" fillId="3" borderId="0" xfId="1" applyNumberFormat="1" applyFont="1" applyFill="1" applyProtection="1">
      <protection locked="0"/>
    </xf>
    <xf numFmtId="164" fontId="8" fillId="4" borderId="0" xfId="1" applyNumberFormat="1" applyFont="1" applyFill="1" applyProtection="1">
      <protection locked="0"/>
    </xf>
    <xf numFmtId="164" fontId="3" fillId="2" borderId="0" xfId="1" applyNumberFormat="1" applyFill="1" applyProtection="1">
      <protection locked="0"/>
    </xf>
    <xf numFmtId="2" fontId="1" fillId="0" borderId="0" xfId="1" applyNumberFormat="1" applyFont="1" applyProtection="1">
      <protection locked="0"/>
    </xf>
    <xf numFmtId="49" fontId="0" fillId="3" borderId="0" xfId="1" applyNumberFormat="1" applyFont="1" applyFill="1" applyAlignment="1" applyProtection="1">
      <alignment horizontal="left"/>
      <protection locked="0"/>
    </xf>
    <xf numFmtId="1" fontId="1" fillId="0" borderId="0" xfId="1" applyNumberFormat="1" applyFont="1" applyProtection="1">
      <protection locked="0"/>
    </xf>
    <xf numFmtId="164" fontId="8" fillId="0" borderId="0" xfId="1" applyNumberFormat="1" applyFont="1" applyProtection="1">
      <protection locked="0"/>
    </xf>
    <xf numFmtId="49" fontId="8" fillId="4" borderId="0" xfId="1" applyNumberFormat="1" applyFont="1" applyFill="1" applyProtection="1">
      <protection locked="0"/>
    </xf>
    <xf numFmtId="0" fontId="10" fillId="0" borderId="0" xfId="1" applyFont="1" applyProtection="1">
      <protection locked="0"/>
    </xf>
    <xf numFmtId="164" fontId="10" fillId="0" borderId="0" xfId="1" applyNumberFormat="1" applyFont="1" applyProtection="1">
      <protection locked="0"/>
    </xf>
    <xf numFmtId="49" fontId="10" fillId="0" borderId="0" xfId="1" applyNumberFormat="1" applyFont="1" applyProtection="1">
      <protection locked="0"/>
    </xf>
    <xf numFmtId="49" fontId="8" fillId="0" borderId="0" xfId="1" applyNumberFormat="1" applyFont="1" applyProtection="1">
      <protection locked="0"/>
    </xf>
    <xf numFmtId="49" fontId="3" fillId="3" borderId="0" xfId="1" applyNumberFormat="1" applyFill="1" applyProtection="1">
      <protection locked="0"/>
    </xf>
    <xf numFmtId="164" fontId="9" fillId="3" borderId="0" xfId="1" applyNumberFormat="1" applyFont="1" applyFill="1" applyProtection="1">
      <protection locked="0"/>
    </xf>
    <xf numFmtId="49" fontId="9" fillId="3" borderId="0" xfId="1" applyNumberFormat="1" applyFont="1" applyFill="1" applyProtection="1">
      <protection locked="0"/>
    </xf>
    <xf numFmtId="49" fontId="3" fillId="5" borderId="0" xfId="1" applyNumberFormat="1" applyFill="1" applyProtection="1">
      <protection locked="0"/>
    </xf>
    <xf numFmtId="0" fontId="9" fillId="0" borderId="0" xfId="1" applyFont="1" applyProtection="1">
      <protection locked="0"/>
    </xf>
    <xf numFmtId="0" fontId="0" fillId="10" borderId="0" xfId="1" applyFont="1" applyFill="1" applyProtection="1">
      <protection locked="0"/>
    </xf>
    <xf numFmtId="0" fontId="0" fillId="11" borderId="0" xfId="1" applyFont="1" applyFill="1" applyProtection="1">
      <protection locked="0"/>
    </xf>
    <xf numFmtId="0" fontId="20" fillId="0" borderId="0" xfId="1" applyFont="1" applyAlignment="1" applyProtection="1">
      <alignment wrapText="1"/>
      <protection locked="0"/>
    </xf>
    <xf numFmtId="0" fontId="3" fillId="0" borderId="0" xfId="1" applyAlignment="1" applyProtection="1">
      <alignment wrapText="1"/>
      <protection locked="0"/>
    </xf>
    <xf numFmtId="164" fontId="3" fillId="0" borderId="0" xfId="1" applyNumberFormat="1"/>
    <xf numFmtId="49" fontId="3" fillId="0" borderId="0" xfId="1" applyNumberFormat="1" applyAlignment="1">
      <alignment wrapText="1"/>
    </xf>
    <xf numFmtId="0" fontId="3" fillId="0" borderId="0" xfId="1" applyFont="1" applyAlignment="1"/>
    <xf numFmtId="0" fontId="3" fillId="0" borderId="0" xfId="1" applyFont="1"/>
    <xf numFmtId="0" fontId="24" fillId="0" borderId="0" xfId="2" applyFont="1"/>
    <xf numFmtId="0" fontId="13" fillId="4" borderId="0" xfId="2" applyFont="1" applyFill="1"/>
    <xf numFmtId="0" fontId="25" fillId="0" borderId="0" xfId="5"/>
    <xf numFmtId="0" fontId="26" fillId="0" borderId="0" xfId="0" applyFont="1"/>
    <xf numFmtId="0" fontId="27" fillId="0" borderId="0" xfId="0" applyFont="1" applyAlignment="1">
      <alignment vertical="center" wrapText="1"/>
    </xf>
    <xf numFmtId="0" fontId="3" fillId="3" borderId="3" xfId="1" applyFill="1" applyBorder="1" applyProtection="1">
      <protection locked="0"/>
    </xf>
    <xf numFmtId="0" fontId="3" fillId="4" borderId="0" xfId="2" applyFont="1" applyFill="1"/>
    <xf numFmtId="0" fontId="28" fillId="0" borderId="0" xfId="1" applyFont="1" applyProtection="1">
      <protection locked="0"/>
    </xf>
    <xf numFmtId="49" fontId="3" fillId="3" borderId="3" xfId="1" applyNumberFormat="1" applyFill="1" applyBorder="1" applyAlignment="1" applyProtection="1">
      <alignment horizontal="left"/>
      <protection locked="0"/>
    </xf>
    <xf numFmtId="0" fontId="3" fillId="12" borderId="0" xfId="1" applyFill="1" applyProtection="1">
      <protection locked="0"/>
    </xf>
    <xf numFmtId="164" fontId="6" fillId="0" borderId="0" xfId="1" applyNumberFormat="1" applyFont="1" applyProtection="1">
      <protection locked="0"/>
    </xf>
    <xf numFmtId="49" fontId="6" fillId="0" borderId="0" xfId="1" applyNumberFormat="1" applyFont="1" applyAlignment="1" applyProtection="1">
      <alignment horizontal="left"/>
      <protection locked="0"/>
    </xf>
    <xf numFmtId="0" fontId="6" fillId="0" borderId="0" xfId="1" applyFont="1" applyAlignment="1" applyProtection="1">
      <alignment wrapText="1"/>
      <protection locked="0"/>
    </xf>
    <xf numFmtId="49" fontId="8" fillId="3" borderId="4" xfId="0" applyNumberFormat="1" applyFont="1" applyFill="1" applyBorder="1" applyAlignment="1" applyProtection="1">
      <alignment horizontal="center"/>
      <protection locked="0"/>
    </xf>
    <xf numFmtId="49" fontId="8" fillId="0" borderId="0" xfId="1" applyNumberFormat="1" applyFont="1" applyAlignment="1" applyProtection="1">
      <alignment horizontal="left"/>
      <protection locked="0"/>
    </xf>
    <xf numFmtId="0" fontId="8" fillId="0" borderId="0" xfId="1" applyFont="1" applyAlignment="1" applyProtection="1">
      <alignment wrapText="1"/>
      <protection locked="0"/>
    </xf>
    <xf numFmtId="0" fontId="8" fillId="0" borderId="0" xfId="2" applyFont="1" applyFill="1"/>
    <xf numFmtId="164" fontId="0" fillId="0" borderId="0" xfId="2" applyNumberFormat="1" applyFont="1" applyFill="1"/>
    <xf numFmtId="164" fontId="8" fillId="0" borderId="0" xfId="2" applyNumberFormat="1" applyFont="1" applyFill="1"/>
    <xf numFmtId="2" fontId="8" fillId="0" borderId="0" xfId="1" applyNumberFormat="1" applyFont="1" applyProtection="1">
      <protection locked="0"/>
    </xf>
    <xf numFmtId="2" fontId="8" fillId="0" borderId="0" xfId="0" applyNumberFormat="1" applyFont="1"/>
    <xf numFmtId="0" fontId="3" fillId="0" borderId="0" xfId="2" applyFont="1" applyFill="1"/>
    <xf numFmtId="164" fontId="3" fillId="0" borderId="0" xfId="2" applyNumberFormat="1" applyFont="1" applyFill="1"/>
    <xf numFmtId="0" fontId="0" fillId="0" borderId="0" xfId="2" applyFont="1" applyFill="1"/>
    <xf numFmtId="2" fontId="28" fillId="0" borderId="0" xfId="1" applyNumberFormat="1" applyFont="1" applyProtection="1">
      <protection locked="0"/>
    </xf>
    <xf numFmtId="0" fontId="9" fillId="0" borderId="0" xfId="2" applyFont="1" applyFill="1"/>
    <xf numFmtId="0" fontId="8" fillId="0" borderId="0" xfId="0" applyFont="1"/>
    <xf numFmtId="164" fontId="9" fillId="0" borderId="0" xfId="2" applyNumberFormat="1" applyFont="1" applyFill="1"/>
    <xf numFmtId="49" fontId="4" fillId="3" borderId="0" xfId="1" applyNumberFormat="1" applyFont="1" applyFill="1" applyAlignment="1" applyProtection="1">
      <alignment horizontal="left"/>
      <protection locked="0"/>
    </xf>
    <xf numFmtId="164" fontId="6" fillId="13" borderId="0" xfId="1" applyNumberFormat="1" applyFont="1" applyFill="1" applyProtection="1">
      <protection locked="0"/>
    </xf>
  </cellXfs>
  <cellStyles count="6">
    <cellStyle name="Excel Built-in Normal" xfId="1"/>
    <cellStyle name="Explanatory Text" xfId="2" builtinId="53"/>
    <cellStyle name="Hyperlink" xfId="5" builtinId="8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99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npgsweb.ars-grin.gov/gringlobal/cooperator.aspx?id=89336" TargetMode="External"/><Relationship Id="rId7" Type="http://schemas.openxmlformats.org/officeDocument/2006/relationships/hyperlink" Target="https://npgsweb.ars-grin.gov/gringlobal/cooperator.aspx?id=122823" TargetMode="External"/><Relationship Id="rId2" Type="http://schemas.openxmlformats.org/officeDocument/2006/relationships/hyperlink" Target="https://www.nrcresearchpress.com/doi/pdfplus/10.4141/P99-024" TargetMode="External"/><Relationship Id="rId1" Type="http://schemas.openxmlformats.org/officeDocument/2006/relationships/hyperlink" Target="http://www.progenellc.com/uploads/8/1/8/4/81843822/nutrigreen_bio_cover_crop.pdf" TargetMode="External"/><Relationship Id="rId6" Type="http://schemas.openxmlformats.org/officeDocument/2006/relationships/hyperlink" Target="https://npgsweb.ars-grin.gov/gringlobal/cooperator.aspx?id=122823" TargetMode="External"/><Relationship Id="rId5" Type="http://schemas.openxmlformats.org/officeDocument/2006/relationships/hyperlink" Target="https://npgsweb.ars-grin.gov/gringlobal/cooperator.aspx?id=67095" TargetMode="External"/><Relationship Id="rId4" Type="http://schemas.openxmlformats.org/officeDocument/2006/relationships/hyperlink" Target="https://npgsweb.ars-grin.gov/gringlobal/accessiondetail.aspx?id=178449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V87"/>
  <sheetViews>
    <sheetView workbookViewId="0"/>
  </sheetViews>
  <sheetFormatPr defaultColWidth="17.28515625" defaultRowHeight="12.75" x14ac:dyDescent="0.2"/>
  <cols>
    <col min="1" max="1" width="17.28515625" style="1"/>
    <col min="2" max="2" width="27.28515625" style="2" customWidth="1"/>
    <col min="3" max="4" width="17.28515625" style="2"/>
    <col min="5" max="5" width="27.28515625" style="2" customWidth="1"/>
    <col min="6" max="6" width="17.28515625" style="2"/>
    <col min="7" max="7" width="18.42578125" style="2" customWidth="1"/>
    <col min="8" max="16384" width="17.28515625" style="2"/>
  </cols>
  <sheetData>
    <row r="4" spans="1:8" s="3" customFormat="1" x14ac:dyDescent="0.2">
      <c r="A4" s="3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3" t="s">
        <v>677</v>
      </c>
      <c r="H4" s="3" t="s">
        <v>587</v>
      </c>
    </row>
    <row r="5" spans="1:8" x14ac:dyDescent="0.2">
      <c r="B5" s="5"/>
      <c r="C5" s="5"/>
      <c r="D5" s="5"/>
      <c r="E5" s="5"/>
      <c r="F5" s="5"/>
    </row>
    <row r="6" spans="1:8" x14ac:dyDescent="0.2">
      <c r="B6" s="5"/>
      <c r="C6" s="5"/>
      <c r="D6" s="5"/>
      <c r="E6" s="5"/>
      <c r="F6" s="5"/>
    </row>
    <row r="7" spans="1:8" ht="25.5" x14ac:dyDescent="0.2">
      <c r="A7" s="1" t="s">
        <v>6</v>
      </c>
      <c r="B7" s="3" t="s">
        <v>7</v>
      </c>
      <c r="C7" s="5"/>
      <c r="D7" s="5">
        <v>0</v>
      </c>
      <c r="E7" s="5" t="s">
        <v>8</v>
      </c>
      <c r="F7" s="5" t="s">
        <v>19</v>
      </c>
      <c r="G7" s="2" t="s">
        <v>19</v>
      </c>
      <c r="H7" s="2" t="s">
        <v>684</v>
      </c>
    </row>
    <row r="8" spans="1:8" ht="25.5" x14ac:dyDescent="0.2">
      <c r="A8" s="1" t="s">
        <v>6</v>
      </c>
      <c r="B8" s="5" t="s">
        <v>9</v>
      </c>
      <c r="C8" s="5" t="s">
        <v>10</v>
      </c>
      <c r="D8" s="5">
        <v>1</v>
      </c>
      <c r="E8" s="5" t="s">
        <v>11</v>
      </c>
      <c r="F8" s="5" t="s">
        <v>681</v>
      </c>
      <c r="G8" s="2" t="s">
        <v>12</v>
      </c>
    </row>
    <row r="9" spans="1:8" ht="178.5" x14ac:dyDescent="0.2">
      <c r="A9" s="1" t="s">
        <v>6</v>
      </c>
      <c r="B9" s="6" t="s">
        <v>13</v>
      </c>
      <c r="C9" s="5"/>
      <c r="D9" s="5"/>
      <c r="E9" s="5" t="s">
        <v>678</v>
      </c>
      <c r="F9" s="5" t="s">
        <v>14</v>
      </c>
      <c r="G9" s="2" t="s">
        <v>19</v>
      </c>
      <c r="H9" s="5" t="s">
        <v>15</v>
      </c>
    </row>
    <row r="10" spans="1:8" ht="25.5" x14ac:dyDescent="0.2">
      <c r="A10" s="1" t="s">
        <v>6</v>
      </c>
      <c r="B10" s="5" t="s">
        <v>16</v>
      </c>
      <c r="C10" s="5"/>
      <c r="D10" s="5"/>
      <c r="E10" s="5" t="s">
        <v>679</v>
      </c>
      <c r="F10" s="5" t="s">
        <v>14</v>
      </c>
      <c r="G10" s="2" t="s">
        <v>19</v>
      </c>
    </row>
    <row r="11" spans="1:8" x14ac:dyDescent="0.2">
      <c r="A11" s="1" t="s">
        <v>6</v>
      </c>
      <c r="B11" s="5" t="s">
        <v>17</v>
      </c>
      <c r="C11" s="5"/>
      <c r="D11" s="5"/>
      <c r="E11" s="5" t="s">
        <v>676</v>
      </c>
      <c r="F11" s="5"/>
      <c r="G11" s="2" t="s">
        <v>23</v>
      </c>
    </row>
    <row r="12" spans="1:8" ht="25.5" x14ac:dyDescent="0.2">
      <c r="A12" s="1" t="s">
        <v>6</v>
      </c>
      <c r="B12" s="6" t="s">
        <v>18</v>
      </c>
      <c r="C12" s="5"/>
      <c r="D12" s="5"/>
      <c r="E12" s="5" t="s">
        <v>680</v>
      </c>
      <c r="F12" s="5" t="s">
        <v>19</v>
      </c>
    </row>
    <row r="13" spans="1:8" ht="25.5" x14ac:dyDescent="0.2">
      <c r="A13" s="1" t="s">
        <v>6</v>
      </c>
      <c r="B13" s="5" t="s">
        <v>20</v>
      </c>
      <c r="C13" s="5" t="s">
        <v>21</v>
      </c>
      <c r="D13" s="5">
        <v>2</v>
      </c>
      <c r="E13" s="5" t="s">
        <v>22</v>
      </c>
      <c r="F13" s="5" t="s">
        <v>23</v>
      </c>
      <c r="G13" s="2" t="s">
        <v>23</v>
      </c>
    </row>
    <row r="14" spans="1:8" ht="25.5" x14ac:dyDescent="0.2">
      <c r="A14" s="1" t="s">
        <v>6</v>
      </c>
      <c r="B14" s="5" t="s">
        <v>24</v>
      </c>
      <c r="C14" s="5" t="s">
        <v>25</v>
      </c>
      <c r="D14" s="5">
        <v>3</v>
      </c>
      <c r="E14" s="5" t="s">
        <v>26</v>
      </c>
      <c r="F14" s="5" t="s">
        <v>19</v>
      </c>
    </row>
    <row r="15" spans="1:8" ht="25.5" x14ac:dyDescent="0.2">
      <c r="A15" s="1" t="s">
        <v>6</v>
      </c>
      <c r="B15" s="5" t="s">
        <v>9</v>
      </c>
      <c r="C15" s="5" t="s">
        <v>10</v>
      </c>
      <c r="D15" s="5">
        <v>6</v>
      </c>
      <c r="E15" s="5" t="s">
        <v>682</v>
      </c>
      <c r="F15" s="5" t="s">
        <v>681</v>
      </c>
      <c r="G15" s="2" t="s">
        <v>12</v>
      </c>
    </row>
    <row r="16" spans="1:8" ht="25.5" x14ac:dyDescent="0.2">
      <c r="A16" s="1" t="s">
        <v>6</v>
      </c>
      <c r="B16" s="5" t="s">
        <v>27</v>
      </c>
      <c r="C16" s="5" t="s">
        <v>28</v>
      </c>
      <c r="D16" s="5">
        <v>6</v>
      </c>
      <c r="E16" s="5" t="s">
        <v>29</v>
      </c>
      <c r="F16" s="5" t="s">
        <v>681</v>
      </c>
      <c r="G16" s="2" t="s">
        <v>12</v>
      </c>
    </row>
    <row r="17" spans="1:8" x14ac:dyDescent="0.2">
      <c r="A17" s="1" t="s">
        <v>6</v>
      </c>
      <c r="B17" s="5" t="s">
        <v>30</v>
      </c>
      <c r="C17" s="5" t="s">
        <v>31</v>
      </c>
      <c r="D17" s="5">
        <v>7</v>
      </c>
      <c r="E17" s="5" t="s">
        <v>32</v>
      </c>
      <c r="F17" s="5" t="s">
        <v>33</v>
      </c>
    </row>
    <row r="18" spans="1:8" x14ac:dyDescent="0.2">
      <c r="A18" s="1" t="s">
        <v>6</v>
      </c>
      <c r="B18" s="5" t="s">
        <v>34</v>
      </c>
      <c r="C18" s="5" t="s">
        <v>35</v>
      </c>
      <c r="D18" s="5">
        <v>8</v>
      </c>
      <c r="E18" s="5" t="s">
        <v>36</v>
      </c>
      <c r="F18" s="5" t="s">
        <v>33</v>
      </c>
    </row>
    <row r="19" spans="1:8" x14ac:dyDescent="0.2">
      <c r="A19" s="1" t="s">
        <v>6</v>
      </c>
      <c r="B19" s="5" t="s">
        <v>37</v>
      </c>
      <c r="C19" s="5" t="s">
        <v>38</v>
      </c>
      <c r="D19" s="5">
        <v>9</v>
      </c>
      <c r="E19" s="5" t="s">
        <v>39</v>
      </c>
      <c r="F19" s="5" t="s">
        <v>40</v>
      </c>
    </row>
    <row r="20" spans="1:8" x14ac:dyDescent="0.2">
      <c r="A20" s="1" t="s">
        <v>6</v>
      </c>
      <c r="B20" s="5" t="s">
        <v>41</v>
      </c>
      <c r="C20" s="5" t="s">
        <v>42</v>
      </c>
      <c r="D20" s="5">
        <v>10</v>
      </c>
      <c r="E20" s="5" t="s">
        <v>43</v>
      </c>
      <c r="F20" s="5" t="s">
        <v>40</v>
      </c>
    </row>
    <row r="21" spans="1:8" x14ac:dyDescent="0.2">
      <c r="A21" s="1" t="s">
        <v>6</v>
      </c>
      <c r="B21" s="5" t="s">
        <v>44</v>
      </c>
      <c r="C21" s="5" t="s">
        <v>45</v>
      </c>
      <c r="D21" s="5">
        <v>11</v>
      </c>
      <c r="E21" s="5" t="s">
        <v>46</v>
      </c>
      <c r="F21" s="5" t="s">
        <v>47</v>
      </c>
    </row>
    <row r="22" spans="1:8" x14ac:dyDescent="0.2">
      <c r="A22" s="1" t="s">
        <v>6</v>
      </c>
      <c r="B22" s="5" t="s">
        <v>48</v>
      </c>
      <c r="C22" s="5" t="s">
        <v>49</v>
      </c>
      <c r="D22" s="5">
        <v>12</v>
      </c>
      <c r="E22" s="5" t="s">
        <v>50</v>
      </c>
      <c r="F22" s="5" t="s">
        <v>51</v>
      </c>
    </row>
    <row r="23" spans="1:8" x14ac:dyDescent="0.2">
      <c r="A23" s="1" t="s">
        <v>6</v>
      </c>
      <c r="B23" s="5" t="s">
        <v>52</v>
      </c>
      <c r="C23" s="5" t="s">
        <v>53</v>
      </c>
      <c r="D23" s="5">
        <v>14</v>
      </c>
      <c r="E23" s="5" t="s">
        <v>54</v>
      </c>
      <c r="F23" s="5" t="s">
        <v>55</v>
      </c>
    </row>
    <row r="24" spans="1:8" x14ac:dyDescent="0.2">
      <c r="A24" s="1" t="s">
        <v>6</v>
      </c>
      <c r="B24" s="5" t="s">
        <v>56</v>
      </c>
      <c r="C24" s="5" t="s">
        <v>57</v>
      </c>
      <c r="D24" s="5">
        <v>21</v>
      </c>
      <c r="E24" s="5" t="s">
        <v>58</v>
      </c>
      <c r="F24" s="5" t="s">
        <v>59</v>
      </c>
    </row>
    <row r="25" spans="1:8" x14ac:dyDescent="0.2">
      <c r="A25" s="1" t="s">
        <v>6</v>
      </c>
      <c r="B25" s="2" t="s">
        <v>60</v>
      </c>
      <c r="D25" s="2">
        <v>99</v>
      </c>
      <c r="E25" s="2" t="s">
        <v>683</v>
      </c>
      <c r="F25" s="2" t="s">
        <v>19</v>
      </c>
    </row>
    <row r="27" spans="1:8" ht="25.5" x14ac:dyDescent="0.2">
      <c r="A27" s="1" t="s">
        <v>61</v>
      </c>
      <c r="B27" s="3" t="s">
        <v>7</v>
      </c>
      <c r="C27" s="5"/>
      <c r="D27" s="5">
        <v>0</v>
      </c>
      <c r="E27" s="5" t="s">
        <v>8</v>
      </c>
      <c r="F27" s="5" t="s">
        <v>19</v>
      </c>
      <c r="G27" s="2" t="s">
        <v>19</v>
      </c>
      <c r="H27" s="2" t="s">
        <v>684</v>
      </c>
    </row>
    <row r="28" spans="1:8" x14ac:dyDescent="0.2">
      <c r="A28" s="1" t="s">
        <v>61</v>
      </c>
      <c r="B28" s="5" t="s">
        <v>62</v>
      </c>
      <c r="C28" s="5" t="s">
        <v>63</v>
      </c>
      <c r="D28" s="5">
        <v>1</v>
      </c>
      <c r="E28" s="5" t="s">
        <v>64</v>
      </c>
      <c r="F28" s="5" t="s">
        <v>12</v>
      </c>
      <c r="G28" s="2" t="s">
        <v>12</v>
      </c>
    </row>
    <row r="29" spans="1:8" ht="25.5" x14ac:dyDescent="0.2">
      <c r="A29" s="1" t="s">
        <v>61</v>
      </c>
      <c r="B29" s="5" t="s">
        <v>65</v>
      </c>
      <c r="C29" s="5" t="s">
        <v>66</v>
      </c>
      <c r="D29" s="5">
        <v>2</v>
      </c>
      <c r="E29" s="5" t="s">
        <v>67</v>
      </c>
      <c r="F29" s="5" t="s">
        <v>68</v>
      </c>
    </row>
    <row r="30" spans="1:8" x14ac:dyDescent="0.2">
      <c r="A30" s="1" t="s">
        <v>61</v>
      </c>
      <c r="B30" s="5" t="s">
        <v>69</v>
      </c>
      <c r="C30" s="5" t="s">
        <v>70</v>
      </c>
      <c r="D30" s="5">
        <v>4</v>
      </c>
      <c r="E30" s="5" t="s">
        <v>71</v>
      </c>
      <c r="F30" s="5" t="s">
        <v>40</v>
      </c>
    </row>
    <row r="31" spans="1:8" x14ac:dyDescent="0.2">
      <c r="A31" s="1" t="s">
        <v>61</v>
      </c>
      <c r="B31" s="5" t="s">
        <v>72</v>
      </c>
      <c r="C31" s="5" t="s">
        <v>73</v>
      </c>
      <c r="D31" s="5">
        <v>5</v>
      </c>
      <c r="E31" s="5" t="s">
        <v>74</v>
      </c>
      <c r="F31" s="5" t="s">
        <v>40</v>
      </c>
    </row>
    <row r="32" spans="1:8" x14ac:dyDescent="0.2">
      <c r="A32" s="1" t="s">
        <v>61</v>
      </c>
      <c r="B32" s="5" t="s">
        <v>75</v>
      </c>
      <c r="C32" s="5" t="s">
        <v>76</v>
      </c>
      <c r="D32" s="5">
        <v>6</v>
      </c>
      <c r="E32" s="5" t="s">
        <v>77</v>
      </c>
      <c r="F32" s="5" t="s">
        <v>47</v>
      </c>
      <c r="G32" s="2" t="s">
        <v>121</v>
      </c>
    </row>
    <row r="33" spans="1:7" x14ac:dyDescent="0.2">
      <c r="A33" s="1" t="s">
        <v>61</v>
      </c>
      <c r="B33" s="5" t="s">
        <v>78</v>
      </c>
      <c r="C33" s="5" t="s">
        <v>79</v>
      </c>
      <c r="D33" s="5">
        <v>7</v>
      </c>
      <c r="E33" s="5" t="s">
        <v>80</v>
      </c>
      <c r="F33" s="5" t="s">
        <v>81</v>
      </c>
      <c r="G33" s="2" t="s">
        <v>121</v>
      </c>
    </row>
    <row r="34" spans="1:7" x14ac:dyDescent="0.2">
      <c r="A34" s="1" t="s">
        <v>61</v>
      </c>
      <c r="B34" s="5" t="s">
        <v>82</v>
      </c>
      <c r="C34" s="5" t="s">
        <v>83</v>
      </c>
      <c r="D34" s="5">
        <v>8</v>
      </c>
      <c r="E34" s="5" t="s">
        <v>84</v>
      </c>
      <c r="F34" s="5" t="s">
        <v>81</v>
      </c>
      <c r="G34" s="2" t="s">
        <v>121</v>
      </c>
    </row>
    <row r="35" spans="1:7" x14ac:dyDescent="0.2">
      <c r="A35" s="1" t="s">
        <v>61</v>
      </c>
      <c r="B35" s="5" t="s">
        <v>85</v>
      </c>
      <c r="C35" s="5" t="s">
        <v>86</v>
      </c>
      <c r="D35" s="5">
        <v>9</v>
      </c>
      <c r="E35" s="5" t="s">
        <v>87</v>
      </c>
      <c r="F35" s="5" t="s">
        <v>81</v>
      </c>
      <c r="G35" s="2" t="s">
        <v>121</v>
      </c>
    </row>
    <row r="36" spans="1:7" x14ac:dyDescent="0.2">
      <c r="A36" s="1" t="s">
        <v>61</v>
      </c>
      <c r="B36" s="5" t="s">
        <v>88</v>
      </c>
      <c r="C36" s="5" t="s">
        <v>89</v>
      </c>
      <c r="D36" s="5">
        <v>10</v>
      </c>
      <c r="E36" s="5" t="s">
        <v>90</v>
      </c>
      <c r="F36" s="5" t="s">
        <v>91</v>
      </c>
      <c r="G36" s="2" t="s">
        <v>121</v>
      </c>
    </row>
    <row r="37" spans="1:7" x14ac:dyDescent="0.2">
      <c r="A37" s="1" t="s">
        <v>61</v>
      </c>
      <c r="B37" s="5" t="s">
        <v>92</v>
      </c>
      <c r="C37" s="5" t="s">
        <v>93</v>
      </c>
      <c r="D37" s="5">
        <v>11</v>
      </c>
      <c r="E37" s="5" t="s">
        <v>94</v>
      </c>
      <c r="F37" s="5" t="s">
        <v>95</v>
      </c>
      <c r="G37" s="2" t="s">
        <v>121</v>
      </c>
    </row>
    <row r="38" spans="1:7" x14ac:dyDescent="0.2">
      <c r="A38" s="1" t="s">
        <v>61</v>
      </c>
      <c r="B38" s="5" t="s">
        <v>96</v>
      </c>
      <c r="C38" s="5" t="s">
        <v>97</v>
      </c>
      <c r="D38" s="5">
        <v>12</v>
      </c>
      <c r="E38" s="5" t="s">
        <v>98</v>
      </c>
      <c r="F38" s="5" t="s">
        <v>59</v>
      </c>
      <c r="G38" s="2" t="s">
        <v>121</v>
      </c>
    </row>
    <row r="39" spans="1:7" x14ac:dyDescent="0.2">
      <c r="A39" s="1" t="s">
        <v>61</v>
      </c>
      <c r="B39" s="5" t="s">
        <v>99</v>
      </c>
      <c r="C39" s="5" t="s">
        <v>100</v>
      </c>
      <c r="D39" s="5">
        <v>12</v>
      </c>
      <c r="E39" s="5" t="s">
        <v>101</v>
      </c>
      <c r="F39" s="5" t="s">
        <v>59</v>
      </c>
      <c r="G39" s="2" t="s">
        <v>121</v>
      </c>
    </row>
    <row r="40" spans="1:7" x14ac:dyDescent="0.2">
      <c r="A40" s="1" t="s">
        <v>61</v>
      </c>
      <c r="B40" s="5" t="s">
        <v>102</v>
      </c>
      <c r="C40" s="5" t="s">
        <v>103</v>
      </c>
      <c r="D40" s="5">
        <v>12</v>
      </c>
      <c r="E40" s="5" t="s">
        <v>104</v>
      </c>
      <c r="F40" s="5" t="s">
        <v>59</v>
      </c>
      <c r="G40" s="2" t="s">
        <v>121</v>
      </c>
    </row>
    <row r="41" spans="1:7" x14ac:dyDescent="0.2">
      <c r="A41" s="1" t="s">
        <v>61</v>
      </c>
      <c r="B41" s="5" t="s">
        <v>105</v>
      </c>
      <c r="C41" s="5" t="s">
        <v>106</v>
      </c>
      <c r="D41" s="5">
        <v>12</v>
      </c>
      <c r="E41" s="5" t="s">
        <v>107</v>
      </c>
      <c r="F41" s="5" t="s">
        <v>59</v>
      </c>
      <c r="G41" s="2" t="s">
        <v>121</v>
      </c>
    </row>
    <row r="42" spans="1:7" ht="25.5" x14ac:dyDescent="0.2">
      <c r="A42" s="1" t="s">
        <v>61</v>
      </c>
      <c r="B42" s="5" t="s">
        <v>108</v>
      </c>
      <c r="C42" s="5" t="s">
        <v>109</v>
      </c>
      <c r="D42" s="5">
        <v>13</v>
      </c>
      <c r="E42" s="5" t="s">
        <v>110</v>
      </c>
      <c r="F42" s="5" t="s">
        <v>59</v>
      </c>
      <c r="G42" s="2" t="s">
        <v>121</v>
      </c>
    </row>
    <row r="43" spans="1:7" ht="38.25" x14ac:dyDescent="0.2">
      <c r="A43" s="1" t="s">
        <v>61</v>
      </c>
      <c r="B43" s="5" t="s">
        <v>111</v>
      </c>
      <c r="C43" s="5" t="s">
        <v>112</v>
      </c>
      <c r="D43" s="5">
        <v>14</v>
      </c>
      <c r="E43" s="5" t="s">
        <v>113</v>
      </c>
      <c r="F43" s="5" t="s">
        <v>40</v>
      </c>
    </row>
    <row r="44" spans="1:7" ht="25.5" x14ac:dyDescent="0.2">
      <c r="A44" s="1" t="s">
        <v>61</v>
      </c>
      <c r="B44" s="5" t="s">
        <v>114</v>
      </c>
      <c r="C44" s="5" t="s">
        <v>115</v>
      </c>
      <c r="D44" s="5">
        <v>15</v>
      </c>
      <c r="E44" s="5" t="s">
        <v>116</v>
      </c>
      <c r="F44" s="5" t="s">
        <v>19</v>
      </c>
    </row>
    <row r="46" spans="1:7" ht="25.5" x14ac:dyDescent="0.2">
      <c r="A46" s="1" t="s">
        <v>117</v>
      </c>
      <c r="B46" s="5" t="s">
        <v>118</v>
      </c>
      <c r="C46" s="5" t="s">
        <v>119</v>
      </c>
      <c r="D46" s="5">
        <v>1</v>
      </c>
      <c r="E46" s="5" t="s">
        <v>120</v>
      </c>
      <c r="F46" s="5" t="s">
        <v>68</v>
      </c>
      <c r="G46" s="5" t="s">
        <v>121</v>
      </c>
    </row>
    <row r="47" spans="1:7" ht="25.5" x14ac:dyDescent="0.2">
      <c r="A47" s="1" t="s">
        <v>117</v>
      </c>
      <c r="B47" s="5" t="s">
        <v>122</v>
      </c>
      <c r="C47" s="5" t="s">
        <v>123</v>
      </c>
      <c r="D47" s="5">
        <v>2</v>
      </c>
      <c r="E47" s="5" t="s">
        <v>124</v>
      </c>
      <c r="F47" s="5" t="s">
        <v>40</v>
      </c>
      <c r="G47" s="5" t="s">
        <v>19</v>
      </c>
    </row>
    <row r="48" spans="1:7" ht="25.5" x14ac:dyDescent="0.2">
      <c r="A48" s="1" t="s">
        <v>117</v>
      </c>
      <c r="B48" s="5" t="s">
        <v>125</v>
      </c>
      <c r="C48" s="5" t="s">
        <v>126</v>
      </c>
      <c r="D48" s="5">
        <v>3</v>
      </c>
      <c r="E48" s="5" t="s">
        <v>127</v>
      </c>
      <c r="F48" s="5" t="s">
        <v>40</v>
      </c>
      <c r="G48" s="5" t="s">
        <v>19</v>
      </c>
    </row>
    <row r="49" spans="1:9" x14ac:dyDescent="0.2">
      <c r="A49" s="1" t="s">
        <v>117</v>
      </c>
      <c r="B49" s="5" t="s">
        <v>128</v>
      </c>
      <c r="C49" s="5" t="s">
        <v>129</v>
      </c>
      <c r="D49" s="5">
        <v>4</v>
      </c>
      <c r="E49" s="5" t="s">
        <v>130</v>
      </c>
      <c r="F49" s="5" t="s">
        <v>19</v>
      </c>
      <c r="G49" s="5" t="s">
        <v>19</v>
      </c>
    </row>
    <row r="50" spans="1:9" x14ac:dyDescent="0.2">
      <c r="A50" s="1" t="s">
        <v>117</v>
      </c>
      <c r="B50" s="5" t="s">
        <v>131</v>
      </c>
      <c r="C50" s="5" t="s">
        <v>132</v>
      </c>
      <c r="D50" s="5">
        <v>5</v>
      </c>
      <c r="E50" s="5" t="s">
        <v>133</v>
      </c>
      <c r="F50" s="5" t="s">
        <v>19</v>
      </c>
      <c r="G50" s="5" t="s">
        <v>19</v>
      </c>
    </row>
    <row r="51" spans="1:9" ht="25.5" x14ac:dyDescent="0.2">
      <c r="A51" s="1" t="s">
        <v>134</v>
      </c>
      <c r="B51" s="3" t="s">
        <v>7</v>
      </c>
      <c r="C51" s="5"/>
      <c r="D51" s="5">
        <v>0</v>
      </c>
      <c r="E51" s="5" t="s">
        <v>8</v>
      </c>
      <c r="F51" s="5" t="s">
        <v>19</v>
      </c>
      <c r="G51" s="2" t="s">
        <v>19</v>
      </c>
      <c r="H51" s="2" t="s">
        <v>684</v>
      </c>
    </row>
    <row r="52" spans="1:9" x14ac:dyDescent="0.2">
      <c r="A52" s="1" t="s">
        <v>134</v>
      </c>
      <c r="B52" s="5" t="s">
        <v>135</v>
      </c>
      <c r="C52" s="5" t="s">
        <v>136</v>
      </c>
      <c r="D52" s="5">
        <v>1</v>
      </c>
      <c r="E52" s="5" t="s">
        <v>137</v>
      </c>
      <c r="F52" s="5" t="s">
        <v>68</v>
      </c>
      <c r="G52" s="2" t="s">
        <v>23</v>
      </c>
    </row>
    <row r="53" spans="1:9" ht="38.25" x14ac:dyDescent="0.2">
      <c r="A53" s="1" t="s">
        <v>134</v>
      </c>
      <c r="B53" s="5" t="s">
        <v>138</v>
      </c>
      <c r="C53" s="5" t="s">
        <v>139</v>
      </c>
      <c r="D53" s="5">
        <v>2</v>
      </c>
      <c r="E53" s="5" t="s">
        <v>140</v>
      </c>
      <c r="F53" s="5" t="s">
        <v>19</v>
      </c>
    </row>
    <row r="54" spans="1:9" ht="25.5" x14ac:dyDescent="0.2">
      <c r="A54" s="1" t="s">
        <v>134</v>
      </c>
      <c r="B54" s="5" t="s">
        <v>141</v>
      </c>
      <c r="C54" s="5" t="s">
        <v>142</v>
      </c>
      <c r="D54" s="5">
        <v>3</v>
      </c>
      <c r="E54" s="5" t="s">
        <v>143</v>
      </c>
      <c r="F54" s="5" t="s">
        <v>19</v>
      </c>
    </row>
    <row r="55" spans="1:9" x14ac:dyDescent="0.2">
      <c r="A55" s="1" t="s">
        <v>134</v>
      </c>
      <c r="B55" s="5" t="s">
        <v>144</v>
      </c>
      <c r="C55" s="5" t="s">
        <v>145</v>
      </c>
      <c r="D55" s="5">
        <v>-99</v>
      </c>
      <c r="E55" s="5" t="s">
        <v>146</v>
      </c>
      <c r="F55" s="5" t="s">
        <v>12</v>
      </c>
    </row>
    <row r="56" spans="1:9" ht="25.5" x14ac:dyDescent="0.2">
      <c r="A56" s="1" t="s">
        <v>134</v>
      </c>
      <c r="B56" s="5" t="s">
        <v>135</v>
      </c>
      <c r="C56" s="5" t="s">
        <v>136</v>
      </c>
      <c r="D56" s="5">
        <v>1</v>
      </c>
      <c r="E56" s="5" t="s">
        <v>147</v>
      </c>
      <c r="F56" s="5" t="s">
        <v>68</v>
      </c>
      <c r="G56" s="2" t="s">
        <v>23</v>
      </c>
    </row>
    <row r="57" spans="1:9" x14ac:dyDescent="0.2">
      <c r="A57" s="1" t="s">
        <v>134</v>
      </c>
      <c r="B57" s="5" t="s">
        <v>148</v>
      </c>
      <c r="C57" s="5" t="s">
        <v>149</v>
      </c>
      <c r="D57" s="5">
        <v>4</v>
      </c>
      <c r="E57" s="5" t="s">
        <v>150</v>
      </c>
      <c r="F57" s="5" t="s">
        <v>40</v>
      </c>
    </row>
    <row r="58" spans="1:9" x14ac:dyDescent="0.2">
      <c r="A58" s="1" t="s">
        <v>134</v>
      </c>
      <c r="B58" s="5" t="s">
        <v>151</v>
      </c>
      <c r="C58" s="5" t="s">
        <v>152</v>
      </c>
      <c r="D58" s="5">
        <v>5</v>
      </c>
      <c r="E58" s="5" t="s">
        <v>153</v>
      </c>
      <c r="F58" s="5" t="s">
        <v>40</v>
      </c>
    </row>
    <row r="59" spans="1:9" x14ac:dyDescent="0.2">
      <c r="A59" s="1" t="s">
        <v>134</v>
      </c>
      <c r="B59" s="5" t="s">
        <v>154</v>
      </c>
      <c r="C59" s="5" t="s">
        <v>155</v>
      </c>
      <c r="D59" s="5">
        <v>6</v>
      </c>
      <c r="E59" s="5" t="s">
        <v>156</v>
      </c>
      <c r="F59" s="5" t="s">
        <v>47</v>
      </c>
    </row>
    <row r="60" spans="1:9" ht="25.5" x14ac:dyDescent="0.2">
      <c r="A60" s="1" t="s">
        <v>134</v>
      </c>
      <c r="B60" s="5" t="s">
        <v>157</v>
      </c>
      <c r="C60" s="5" t="s">
        <v>158</v>
      </c>
      <c r="D60" s="5">
        <v>7</v>
      </c>
      <c r="E60" s="5" t="s">
        <v>159</v>
      </c>
      <c r="F60" s="5" t="s">
        <v>59</v>
      </c>
    </row>
    <row r="61" spans="1:9" x14ac:dyDescent="0.2">
      <c r="A61" s="1" t="s">
        <v>134</v>
      </c>
      <c r="B61" s="5" t="s">
        <v>160</v>
      </c>
      <c r="C61" s="5" t="s">
        <v>161</v>
      </c>
      <c r="D61" s="5">
        <v>8</v>
      </c>
      <c r="E61" s="5" t="s">
        <v>162</v>
      </c>
      <c r="F61" s="5" t="s">
        <v>40</v>
      </c>
    </row>
    <row r="62" spans="1:9" ht="25.5" x14ac:dyDescent="0.2">
      <c r="A62" s="1" t="s">
        <v>163</v>
      </c>
      <c r="B62" s="3" t="s">
        <v>7</v>
      </c>
      <c r="C62" s="5"/>
      <c r="D62" s="5">
        <v>0</v>
      </c>
      <c r="E62" s="5" t="s">
        <v>8</v>
      </c>
      <c r="F62" s="5" t="s">
        <v>19</v>
      </c>
      <c r="G62" s="2" t="s">
        <v>19</v>
      </c>
      <c r="H62" s="2" t="s">
        <v>684</v>
      </c>
    </row>
    <row r="63" spans="1:9" x14ac:dyDescent="0.2">
      <c r="A63" s="1" t="s">
        <v>163</v>
      </c>
      <c r="B63" s="1" t="s">
        <v>164</v>
      </c>
      <c r="C63" s="2" t="s">
        <v>165</v>
      </c>
      <c r="D63" s="2">
        <v>1</v>
      </c>
      <c r="E63" s="1" t="s">
        <v>166</v>
      </c>
      <c r="F63" s="2" t="s">
        <v>68</v>
      </c>
      <c r="G63" s="2" t="s">
        <v>121</v>
      </c>
    </row>
    <row r="64" spans="1:9" x14ac:dyDescent="0.2">
      <c r="A64" s="1" t="s">
        <v>163</v>
      </c>
      <c r="B64" s="1" t="s">
        <v>167</v>
      </c>
      <c r="C64" s="1" t="s">
        <v>168</v>
      </c>
      <c r="D64" s="1">
        <v>2</v>
      </c>
      <c r="E64" s="1" t="s">
        <v>169</v>
      </c>
      <c r="F64" s="1" t="s">
        <v>19</v>
      </c>
      <c r="G64" s="1" t="s">
        <v>19</v>
      </c>
      <c r="H64"/>
      <c r="I64"/>
    </row>
    <row r="65" spans="1:9" x14ac:dyDescent="0.2">
      <c r="A65" s="1" t="s">
        <v>163</v>
      </c>
      <c r="B65" s="1" t="s">
        <v>170</v>
      </c>
      <c r="C65" s="1" t="s">
        <v>171</v>
      </c>
      <c r="D65" s="1">
        <v>15</v>
      </c>
      <c r="E65" s="1" t="s">
        <v>172</v>
      </c>
      <c r="F65" s="1" t="s">
        <v>19</v>
      </c>
      <c r="G65" s="1" t="s">
        <v>19</v>
      </c>
      <c r="H65"/>
      <c r="I65"/>
    </row>
    <row r="66" spans="1:9" x14ac:dyDescent="0.2">
      <c r="A66" s="1" t="s">
        <v>163</v>
      </c>
      <c r="B66" s="1" t="s">
        <v>173</v>
      </c>
      <c r="C66" s="1" t="s">
        <v>174</v>
      </c>
      <c r="D66" s="1">
        <v>2</v>
      </c>
      <c r="E66" s="1" t="s">
        <v>175</v>
      </c>
      <c r="F66" s="1" t="s">
        <v>12</v>
      </c>
      <c r="G66" s="1" t="s">
        <v>121</v>
      </c>
    </row>
    <row r="67" spans="1:9" x14ac:dyDescent="0.2">
      <c r="A67" s="1" t="s">
        <v>163</v>
      </c>
      <c r="B67" s="1" t="s">
        <v>176</v>
      </c>
      <c r="C67" s="1" t="s">
        <v>177</v>
      </c>
      <c r="D67" s="1">
        <v>5</v>
      </c>
      <c r="E67" s="1" t="s">
        <v>178</v>
      </c>
      <c r="F67" s="1" t="s">
        <v>40</v>
      </c>
      <c r="G67" s="1" t="s">
        <v>19</v>
      </c>
    </row>
    <row r="68" spans="1:9" x14ac:dyDescent="0.2">
      <c r="A68" s="1" t="s">
        <v>163</v>
      </c>
      <c r="B68" s="1" t="s">
        <v>179</v>
      </c>
      <c r="C68" s="1" t="s">
        <v>180</v>
      </c>
      <c r="D68" s="1">
        <v>4</v>
      </c>
      <c r="E68" s="1" t="s">
        <v>181</v>
      </c>
      <c r="F68" s="1" t="s">
        <v>40</v>
      </c>
      <c r="G68" s="1" t="s">
        <v>19</v>
      </c>
    </row>
    <row r="69" spans="1:9" x14ac:dyDescent="0.2">
      <c r="A69" s="1" t="s">
        <v>163</v>
      </c>
      <c r="B69" s="1" t="s">
        <v>182</v>
      </c>
      <c r="C69" s="1" t="s">
        <v>183</v>
      </c>
      <c r="D69" s="1">
        <v>5</v>
      </c>
      <c r="E69" s="1" t="s">
        <v>184</v>
      </c>
      <c r="F69" s="1" t="s">
        <v>40</v>
      </c>
      <c r="G69" s="1" t="s">
        <v>19</v>
      </c>
    </row>
    <row r="70" spans="1:9" x14ac:dyDescent="0.2">
      <c r="A70" s="1" t="s">
        <v>163</v>
      </c>
      <c r="B70" s="1" t="s">
        <v>185</v>
      </c>
      <c r="C70" s="1" t="s">
        <v>186</v>
      </c>
      <c r="D70" s="1">
        <v>6</v>
      </c>
      <c r="E70" s="1" t="s">
        <v>187</v>
      </c>
      <c r="F70" s="1" t="s">
        <v>40</v>
      </c>
      <c r="G70" s="1" t="s">
        <v>19</v>
      </c>
    </row>
    <row r="71" spans="1:9" x14ac:dyDescent="0.2">
      <c r="A71" s="1" t="s">
        <v>163</v>
      </c>
      <c r="B71" s="1" t="s">
        <v>188</v>
      </c>
      <c r="C71" s="1" t="s">
        <v>189</v>
      </c>
      <c r="D71" s="1">
        <v>7</v>
      </c>
      <c r="E71" s="1" t="s">
        <v>190</v>
      </c>
      <c r="F71" s="1" t="s">
        <v>191</v>
      </c>
      <c r="G71" s="1" t="s">
        <v>121</v>
      </c>
    </row>
    <row r="72" spans="1:9" x14ac:dyDescent="0.2">
      <c r="A72" s="1" t="s">
        <v>163</v>
      </c>
      <c r="B72" s="1" t="s">
        <v>192</v>
      </c>
      <c r="C72" s="1" t="s">
        <v>193</v>
      </c>
      <c r="D72" s="1">
        <v>10</v>
      </c>
      <c r="E72" s="1" t="s">
        <v>194</v>
      </c>
      <c r="F72" s="1" t="s">
        <v>195</v>
      </c>
      <c r="G72" s="1" t="s">
        <v>121</v>
      </c>
    </row>
    <row r="73" spans="1:9" x14ac:dyDescent="0.2">
      <c r="A73" s="1" t="s">
        <v>163</v>
      </c>
      <c r="B73" s="1" t="s">
        <v>196</v>
      </c>
      <c r="C73" s="1" t="s">
        <v>197</v>
      </c>
      <c r="D73" s="1">
        <v>11</v>
      </c>
      <c r="E73" s="1" t="s">
        <v>198</v>
      </c>
      <c r="F73" s="1" t="s">
        <v>195</v>
      </c>
      <c r="G73" s="1" t="s">
        <v>121</v>
      </c>
    </row>
    <row r="74" spans="1:9" x14ac:dyDescent="0.2">
      <c r="A74" s="1" t="s">
        <v>163</v>
      </c>
      <c r="B74" s="1" t="s">
        <v>199</v>
      </c>
      <c r="C74" s="1" t="s">
        <v>200</v>
      </c>
      <c r="D74" s="1">
        <v>13</v>
      </c>
      <c r="E74" s="1" t="s">
        <v>201</v>
      </c>
      <c r="F74" s="1" t="s">
        <v>40</v>
      </c>
      <c r="G74" s="1" t="s">
        <v>19</v>
      </c>
    </row>
    <row r="75" spans="1:9" x14ac:dyDescent="0.2">
      <c r="A75" s="1" t="s">
        <v>163</v>
      </c>
      <c r="B75" s="1" t="s">
        <v>202</v>
      </c>
      <c r="C75" s="1" t="s">
        <v>203</v>
      </c>
      <c r="D75" s="1">
        <v>14</v>
      </c>
      <c r="E75" s="1" t="s">
        <v>204</v>
      </c>
      <c r="F75" s="1" t="s">
        <v>47</v>
      </c>
      <c r="G75" s="1" t="s">
        <v>121</v>
      </c>
    </row>
    <row r="76" spans="1:9" ht="25.5" x14ac:dyDescent="0.2">
      <c r="A76" s="1" t="s">
        <v>205</v>
      </c>
      <c r="B76" s="3" t="s">
        <v>7</v>
      </c>
      <c r="C76" s="5"/>
      <c r="D76" s="5">
        <v>0</v>
      </c>
      <c r="E76" s="5" t="s">
        <v>8</v>
      </c>
      <c r="F76" s="5" t="s">
        <v>19</v>
      </c>
      <c r="G76" s="2" t="s">
        <v>19</v>
      </c>
      <c r="H76" s="2" t="s">
        <v>684</v>
      </c>
    </row>
    <row r="77" spans="1:9" x14ac:dyDescent="0.2">
      <c r="A77" s="1" t="s">
        <v>205</v>
      </c>
      <c r="B77" s="1" t="s">
        <v>206</v>
      </c>
      <c r="C77" s="1" t="s">
        <v>207</v>
      </c>
      <c r="D77" s="1">
        <v>1</v>
      </c>
      <c r="E77" s="1" t="s">
        <v>208</v>
      </c>
      <c r="F77" s="1" t="s">
        <v>68</v>
      </c>
      <c r="G77" s="1" t="s">
        <v>121</v>
      </c>
    </row>
    <row r="78" spans="1:9" x14ac:dyDescent="0.2">
      <c r="A78" s="1" t="s">
        <v>205</v>
      </c>
      <c r="B78" s="1" t="s">
        <v>209</v>
      </c>
      <c r="C78" s="1" t="s">
        <v>210</v>
      </c>
      <c r="D78" s="1">
        <v>-99</v>
      </c>
      <c r="E78" s="1" t="s">
        <v>211</v>
      </c>
      <c r="F78" s="1" t="s">
        <v>12</v>
      </c>
      <c r="G78" s="1" t="s">
        <v>121</v>
      </c>
    </row>
    <row r="79" spans="1:9" x14ac:dyDescent="0.2">
      <c r="A79" s="1" t="s">
        <v>205</v>
      </c>
      <c r="B79" s="2" t="s">
        <v>212</v>
      </c>
      <c r="C79" s="2" t="s">
        <v>213</v>
      </c>
      <c r="D79" s="2">
        <v>4</v>
      </c>
      <c r="E79" s="2" t="s">
        <v>214</v>
      </c>
      <c r="F79" s="2" t="s">
        <v>19</v>
      </c>
      <c r="G79" s="2" t="s">
        <v>19</v>
      </c>
    </row>
    <row r="80" spans="1:9" x14ac:dyDescent="0.2">
      <c r="A80" s="1" t="s">
        <v>205</v>
      </c>
      <c r="B80" s="2" t="s">
        <v>215</v>
      </c>
      <c r="C80" s="2" t="s">
        <v>216</v>
      </c>
      <c r="D80" s="2">
        <v>5</v>
      </c>
      <c r="E80" s="2" t="s">
        <v>217</v>
      </c>
      <c r="F80" s="2" t="s">
        <v>68</v>
      </c>
      <c r="G80" s="2" t="s">
        <v>121</v>
      </c>
    </row>
    <row r="81" spans="1:256" x14ac:dyDescent="0.2">
      <c r="A81" s="1" t="s">
        <v>205</v>
      </c>
      <c r="B81" s="2" t="s">
        <v>218</v>
      </c>
      <c r="C81" s="2" t="s">
        <v>219</v>
      </c>
      <c r="D81" s="2">
        <v>6</v>
      </c>
      <c r="E81" s="2" t="s">
        <v>220</v>
      </c>
      <c r="F81" s="2" t="s">
        <v>40</v>
      </c>
      <c r="G81" s="2" t="s">
        <v>19</v>
      </c>
    </row>
    <row r="82" spans="1:256" x14ac:dyDescent="0.2">
      <c r="A82" s="1" t="s">
        <v>205</v>
      </c>
      <c r="B82" s="2" t="s">
        <v>221</v>
      </c>
      <c r="C82" s="2" t="s">
        <v>222</v>
      </c>
      <c r="D82" s="2">
        <v>7</v>
      </c>
      <c r="E82" s="2" t="s">
        <v>223</v>
      </c>
      <c r="F82" s="2" t="s">
        <v>47</v>
      </c>
      <c r="G82" s="2" t="s">
        <v>121</v>
      </c>
    </row>
    <row r="83" spans="1:256" x14ac:dyDescent="0.2">
      <c r="A83" s="1" t="s">
        <v>205</v>
      </c>
      <c r="B83" s="2" t="s">
        <v>224</v>
      </c>
      <c r="C83" s="2" t="s">
        <v>225</v>
      </c>
      <c r="D83" s="2">
        <v>8</v>
      </c>
      <c r="E83" s="2" t="s">
        <v>226</v>
      </c>
      <c r="F83" s="2" t="s">
        <v>195</v>
      </c>
      <c r="G83" s="2" t="s">
        <v>121</v>
      </c>
    </row>
    <row r="84" spans="1:256" x14ac:dyDescent="0.2">
      <c r="A84" s="1" t="s">
        <v>205</v>
      </c>
      <c r="B84" s="2" t="s">
        <v>227</v>
      </c>
      <c r="C84" s="2" t="s">
        <v>228</v>
      </c>
      <c r="D84" s="2">
        <v>8</v>
      </c>
      <c r="E84" s="2" t="s">
        <v>229</v>
      </c>
      <c r="F84" s="2" t="s">
        <v>230</v>
      </c>
      <c r="G84" s="2" t="s">
        <v>121</v>
      </c>
    </row>
    <row r="85" spans="1:256" x14ac:dyDescent="0.2">
      <c r="A85" s="1" t="s">
        <v>205</v>
      </c>
      <c r="B85" s="7" t="s">
        <v>231</v>
      </c>
      <c r="C85"/>
      <c r="D85" s="11">
        <v>11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x14ac:dyDescent="0.2">
      <c r="A86" s="1" t="s">
        <v>205</v>
      </c>
      <c r="B86" s="7" t="s">
        <v>232</v>
      </c>
      <c r="C86"/>
      <c r="D86" s="11">
        <v>12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x14ac:dyDescent="0.2">
      <c r="A87" s="1" t="s">
        <v>205</v>
      </c>
      <c r="B87" s="1" t="s">
        <v>233</v>
      </c>
      <c r="D87" s="2">
        <v>13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ColWidth="11.5703125" defaultRowHeight="12.75" x14ac:dyDescent="0.2"/>
  <cols>
    <col min="1" max="1" width="11.5703125" style="8"/>
    <col min="2" max="3" width="11.5703125" style="9"/>
    <col min="4" max="4" width="17.7109375" style="9" customWidth="1"/>
    <col min="5" max="5" width="31.28515625" style="9" customWidth="1"/>
    <col min="6" max="6" width="80.28515625" style="107" customWidth="1"/>
    <col min="7" max="7" width="23.42578125" style="9" customWidth="1"/>
    <col min="8" max="16384" width="11.5703125" style="9"/>
  </cols>
  <sheetData>
    <row r="1" spans="1:7" x14ac:dyDescent="0.2">
      <c r="A1" s="8" t="s">
        <v>234</v>
      </c>
      <c r="B1" s="9" t="s">
        <v>0</v>
      </c>
      <c r="C1" s="9" t="s">
        <v>235</v>
      </c>
      <c r="D1" s="9" t="s">
        <v>236</v>
      </c>
      <c r="E1" s="9" t="s">
        <v>237</v>
      </c>
      <c r="F1" s="107" t="s">
        <v>238</v>
      </c>
      <c r="G1" s="9" t="s">
        <v>239</v>
      </c>
    </row>
    <row r="2" spans="1:7" x14ac:dyDescent="0.2">
      <c r="A2" s="8">
        <v>43776</v>
      </c>
      <c r="B2" s="9" t="s">
        <v>240</v>
      </c>
      <c r="E2" s="9" t="s">
        <v>241</v>
      </c>
    </row>
    <row r="3" spans="1:7" x14ac:dyDescent="0.2">
      <c r="A3" s="8">
        <v>43775</v>
      </c>
      <c r="B3" s="9" t="s">
        <v>240</v>
      </c>
      <c r="D3" s="108" t="s">
        <v>7</v>
      </c>
      <c r="E3" s="9" t="s">
        <v>242</v>
      </c>
      <c r="F3" s="107" t="s">
        <v>243</v>
      </c>
    </row>
    <row r="4" spans="1:7" x14ac:dyDescent="0.2">
      <c r="A4" s="8">
        <v>43775</v>
      </c>
      <c r="B4" s="9" t="s">
        <v>6</v>
      </c>
      <c r="C4" s="9" t="s">
        <v>244</v>
      </c>
      <c r="D4" s="108" t="s">
        <v>52</v>
      </c>
      <c r="E4" s="9" t="s">
        <v>245</v>
      </c>
      <c r="F4" s="107" t="s">
        <v>797</v>
      </c>
    </row>
    <row r="5" spans="1:7" x14ac:dyDescent="0.2">
      <c r="A5" s="8">
        <v>43775</v>
      </c>
      <c r="B5" s="9" t="s">
        <v>6</v>
      </c>
      <c r="D5" s="109"/>
      <c r="E5" s="9" t="s">
        <v>246</v>
      </c>
      <c r="F5" s="107" t="s">
        <v>247</v>
      </c>
    </row>
    <row r="6" spans="1:7" x14ac:dyDescent="0.2">
      <c r="A6" s="8">
        <v>43775</v>
      </c>
      <c r="B6" s="9" t="s">
        <v>6</v>
      </c>
      <c r="C6" s="9" t="s">
        <v>248</v>
      </c>
      <c r="D6" s="109" t="s">
        <v>240</v>
      </c>
      <c r="E6" s="9" t="s">
        <v>249</v>
      </c>
    </row>
    <row r="7" spans="1:7" x14ac:dyDescent="0.2">
      <c r="A7" s="8">
        <v>43775</v>
      </c>
      <c r="B7" s="9" t="s">
        <v>6</v>
      </c>
      <c r="C7" s="9" t="s">
        <v>250</v>
      </c>
      <c r="D7" s="108" t="s">
        <v>24</v>
      </c>
      <c r="E7" s="9" t="s">
        <v>251</v>
      </c>
    </row>
    <row r="8" spans="1:7" x14ac:dyDescent="0.2">
      <c r="A8" s="8">
        <v>43785</v>
      </c>
      <c r="B8" s="9" t="s">
        <v>6</v>
      </c>
      <c r="D8" s="109" t="s">
        <v>48</v>
      </c>
      <c r="E8" s="9" t="s">
        <v>252</v>
      </c>
      <c r="F8" s="107" t="s">
        <v>253</v>
      </c>
    </row>
    <row r="9" spans="1:7" ht="25.5" x14ac:dyDescent="0.2">
      <c r="A9" s="8">
        <v>43912</v>
      </c>
      <c r="B9" s="9" t="s">
        <v>6</v>
      </c>
      <c r="D9" s="109" t="s">
        <v>30</v>
      </c>
      <c r="E9" s="9" t="s">
        <v>789</v>
      </c>
      <c r="F9" s="107" t="s">
        <v>788</v>
      </c>
      <c r="G9" s="9" t="s">
        <v>790</v>
      </c>
    </row>
    <row r="10" spans="1:7" x14ac:dyDescent="0.2">
      <c r="A10" s="8">
        <v>43912</v>
      </c>
      <c r="B10" s="9" t="s">
        <v>6</v>
      </c>
      <c r="D10" s="109" t="s">
        <v>30</v>
      </c>
      <c r="E10" s="9" t="s">
        <v>789</v>
      </c>
      <c r="F10" s="107" t="s">
        <v>791</v>
      </c>
      <c r="G10" s="9" t="s">
        <v>796</v>
      </c>
    </row>
    <row r="11" spans="1:7" x14ac:dyDescent="0.2">
      <c r="A11" s="8">
        <v>43912</v>
      </c>
      <c r="B11" s="9" t="s">
        <v>6</v>
      </c>
      <c r="D11" s="108" t="s">
        <v>44</v>
      </c>
      <c r="E11" s="9" t="s">
        <v>798</v>
      </c>
      <c r="F11" s="107" t="s">
        <v>799</v>
      </c>
      <c r="G11" s="9" t="s">
        <v>800</v>
      </c>
    </row>
    <row r="12" spans="1:7" x14ac:dyDescent="0.2">
      <c r="A12" s="8">
        <v>43775</v>
      </c>
      <c r="B12" s="9" t="s">
        <v>61</v>
      </c>
      <c r="E12" s="9" t="s">
        <v>254</v>
      </c>
    </row>
    <row r="13" spans="1:7" x14ac:dyDescent="0.2">
      <c r="A13" s="8">
        <v>43775</v>
      </c>
      <c r="B13" s="9" t="s">
        <v>61</v>
      </c>
      <c r="E13" s="9" t="s">
        <v>255</v>
      </c>
    </row>
    <row r="14" spans="1:7" x14ac:dyDescent="0.2">
      <c r="A14" s="8">
        <v>43775</v>
      </c>
      <c r="B14" s="9" t="s">
        <v>61</v>
      </c>
      <c r="E14" s="9" t="s">
        <v>256</v>
      </c>
    </row>
    <row r="15" spans="1:7" x14ac:dyDescent="0.2">
      <c r="A15" s="8">
        <v>43782</v>
      </c>
      <c r="B15" s="9" t="s">
        <v>61</v>
      </c>
      <c r="E15" s="9" t="s">
        <v>257</v>
      </c>
      <c r="F15" s="107" t="s">
        <v>258</v>
      </c>
    </row>
    <row r="16" spans="1:7" x14ac:dyDescent="0.2">
      <c r="A16" s="8">
        <v>43782</v>
      </c>
      <c r="B16" s="9" t="s">
        <v>61</v>
      </c>
      <c r="E16" s="9" t="s">
        <v>259</v>
      </c>
    </row>
    <row r="17" spans="1:6" x14ac:dyDescent="0.2">
      <c r="A17" s="8">
        <v>43782</v>
      </c>
      <c r="B17" s="9" t="s">
        <v>61</v>
      </c>
      <c r="E17" s="9" t="s">
        <v>260</v>
      </c>
    </row>
    <row r="18" spans="1:6" x14ac:dyDescent="0.2">
      <c r="A18" s="8">
        <v>43782</v>
      </c>
      <c r="B18" s="9" t="s">
        <v>61</v>
      </c>
      <c r="E18" s="9" t="s">
        <v>261</v>
      </c>
    </row>
    <row r="19" spans="1:6" x14ac:dyDescent="0.2">
      <c r="B19" s="9" t="s">
        <v>61</v>
      </c>
    </row>
    <row r="20" spans="1:6" x14ac:dyDescent="0.2">
      <c r="A20" s="8">
        <v>43807</v>
      </c>
      <c r="B20" s="9" t="s">
        <v>262</v>
      </c>
      <c r="E20" s="9" t="s">
        <v>263</v>
      </c>
    </row>
    <row r="21" spans="1:6" x14ac:dyDescent="0.2">
      <c r="A21" s="8">
        <v>43828</v>
      </c>
      <c r="B21" s="9" t="s">
        <v>163</v>
      </c>
      <c r="E21" s="9" t="s">
        <v>693</v>
      </c>
    </row>
    <row r="23" spans="1:6" x14ac:dyDescent="0.2">
      <c r="A23" s="8">
        <v>43905</v>
      </c>
      <c r="B23" s="9" t="s">
        <v>768</v>
      </c>
      <c r="E23" s="9" t="s">
        <v>769</v>
      </c>
    </row>
    <row r="24" spans="1:6" x14ac:dyDescent="0.2">
      <c r="A24" s="8">
        <v>43905</v>
      </c>
      <c r="B24" s="9" t="s">
        <v>6</v>
      </c>
      <c r="E24" s="9" t="s">
        <v>801</v>
      </c>
    </row>
    <row r="25" spans="1:6" x14ac:dyDescent="0.2">
      <c r="A25" s="8">
        <v>43906</v>
      </c>
      <c r="B25" s="9" t="s">
        <v>61</v>
      </c>
      <c r="E25" s="9" t="s">
        <v>770</v>
      </c>
      <c r="F25" s="107" t="s">
        <v>802</v>
      </c>
    </row>
    <row r="26" spans="1:6" x14ac:dyDescent="0.2">
      <c r="A26" s="8">
        <v>43906</v>
      </c>
      <c r="B26" s="9" t="s">
        <v>61</v>
      </c>
      <c r="E26" s="9" t="s">
        <v>771</v>
      </c>
    </row>
    <row r="27" spans="1:6" x14ac:dyDescent="0.2">
      <c r="A27" s="8">
        <v>43907</v>
      </c>
      <c r="B27" s="9" t="s">
        <v>61</v>
      </c>
      <c r="E27" s="9" t="s">
        <v>775</v>
      </c>
    </row>
    <row r="28" spans="1:6" x14ac:dyDescent="0.2">
      <c r="A28" s="8">
        <v>43907</v>
      </c>
      <c r="B28" s="9" t="s">
        <v>61</v>
      </c>
      <c r="E28" s="9" t="s">
        <v>774</v>
      </c>
    </row>
    <row r="29" spans="1:6" x14ac:dyDescent="0.2">
      <c r="A29" s="8">
        <v>43907</v>
      </c>
      <c r="B29" s="9" t="s">
        <v>61</v>
      </c>
      <c r="E29" s="9" t="s">
        <v>776</v>
      </c>
    </row>
    <row r="30" spans="1:6" x14ac:dyDescent="0.2">
      <c r="A30" s="8">
        <v>43907</v>
      </c>
      <c r="B30" s="9" t="s">
        <v>61</v>
      </c>
      <c r="E30" s="9" t="s">
        <v>777</v>
      </c>
    </row>
    <row r="31" spans="1:6" x14ac:dyDescent="0.2">
      <c r="A31" s="8">
        <v>43907</v>
      </c>
      <c r="B31" s="9" t="s">
        <v>61</v>
      </c>
      <c r="E31" s="9" t="s">
        <v>778</v>
      </c>
    </row>
    <row r="32" spans="1:6" x14ac:dyDescent="0.2">
      <c r="A32" s="8">
        <v>43907</v>
      </c>
      <c r="B32" s="9" t="s">
        <v>61</v>
      </c>
    </row>
    <row r="33" spans="1:6" x14ac:dyDescent="0.2">
      <c r="A33" s="8">
        <v>43914</v>
      </c>
      <c r="B33" s="9" t="s">
        <v>262</v>
      </c>
      <c r="D33" s="9" t="s">
        <v>240</v>
      </c>
      <c r="E33" s="9" t="s">
        <v>803</v>
      </c>
      <c r="F33" s="107" t="s">
        <v>804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workbookViewId="0"/>
  </sheetViews>
  <sheetFormatPr defaultColWidth="14.28515625" defaultRowHeight="12.75" x14ac:dyDescent="0.2"/>
  <cols>
    <col min="1" max="1" width="17.7109375" customWidth="1"/>
    <col min="2" max="3" width="18.28515625" customWidth="1"/>
    <col min="4" max="4" width="8.140625" customWidth="1"/>
    <col min="5" max="5" width="11.7109375" customWidth="1"/>
    <col min="6" max="6" width="19.7109375" customWidth="1"/>
    <col min="7" max="7" width="23.28515625" customWidth="1"/>
    <col min="9" max="9" width="7.7109375" customWidth="1"/>
    <col min="10" max="10" width="23.28515625" customWidth="1"/>
    <col min="11" max="11" width="24" customWidth="1"/>
    <col min="12" max="12" width="8.7109375" customWidth="1"/>
  </cols>
  <sheetData>
    <row r="2" spans="1:12" x14ac:dyDescent="0.2">
      <c r="H2" t="s">
        <v>880</v>
      </c>
    </row>
    <row r="4" spans="1:12" s="12" customFormat="1" ht="25.5" x14ac:dyDescent="0.2">
      <c r="A4" s="22" t="s">
        <v>128</v>
      </c>
      <c r="B4" s="22" t="s">
        <v>819</v>
      </c>
      <c r="C4" s="22" t="s">
        <v>878</v>
      </c>
      <c r="D4" s="20" t="s">
        <v>13</v>
      </c>
      <c r="E4" s="22" t="s">
        <v>16</v>
      </c>
      <c r="F4" s="14" t="s">
        <v>877</v>
      </c>
      <c r="G4" s="22" t="s">
        <v>131</v>
      </c>
      <c r="H4" s="12" t="s">
        <v>879</v>
      </c>
      <c r="I4" s="12" t="s">
        <v>881</v>
      </c>
      <c r="J4" s="12" t="s">
        <v>882</v>
      </c>
      <c r="K4" s="12" t="s">
        <v>883</v>
      </c>
      <c r="L4" s="12" t="s">
        <v>820</v>
      </c>
    </row>
    <row r="5" spans="1:12" x14ac:dyDescent="0.2">
      <c r="A5" t="s">
        <v>815</v>
      </c>
      <c r="B5" t="s">
        <v>815</v>
      </c>
      <c r="D5" t="s">
        <v>625</v>
      </c>
      <c r="E5" t="s">
        <v>625</v>
      </c>
    </row>
    <row r="6" spans="1:12" ht="15.75" x14ac:dyDescent="0.2">
      <c r="A6" t="s">
        <v>288</v>
      </c>
      <c r="B6" t="s">
        <v>288</v>
      </c>
      <c r="D6" t="s">
        <v>286</v>
      </c>
      <c r="E6" t="s">
        <v>287</v>
      </c>
      <c r="F6" s="113" t="s">
        <v>876</v>
      </c>
      <c r="G6" t="s">
        <v>856</v>
      </c>
      <c r="H6">
        <v>44.4</v>
      </c>
      <c r="I6">
        <v>1989</v>
      </c>
      <c r="J6" s="112" t="s">
        <v>860</v>
      </c>
      <c r="K6" s="114" t="s">
        <v>861</v>
      </c>
      <c r="L6" t="s">
        <v>822</v>
      </c>
    </row>
    <row r="7" spans="1:12" x14ac:dyDescent="0.2">
      <c r="A7" t="s">
        <v>458</v>
      </c>
      <c r="B7" t="s">
        <v>458</v>
      </c>
      <c r="D7" t="s">
        <v>286</v>
      </c>
      <c r="E7" t="s">
        <v>287</v>
      </c>
      <c r="H7">
        <v>51.2</v>
      </c>
      <c r="I7">
        <v>2008</v>
      </c>
      <c r="J7" t="s">
        <v>857</v>
      </c>
      <c r="K7" s="112" t="s">
        <v>862</v>
      </c>
      <c r="L7" t="s">
        <v>822</v>
      </c>
    </row>
    <row r="8" spans="1:12" ht="15.75" x14ac:dyDescent="0.2">
      <c r="A8" t="s">
        <v>298</v>
      </c>
      <c r="B8" t="s">
        <v>298</v>
      </c>
      <c r="D8" t="s">
        <v>297</v>
      </c>
      <c r="E8" t="s">
        <v>287</v>
      </c>
      <c r="H8">
        <v>34</v>
      </c>
      <c r="I8">
        <v>1991</v>
      </c>
      <c r="J8" t="s">
        <v>855</v>
      </c>
      <c r="K8" s="114" t="s">
        <v>859</v>
      </c>
      <c r="L8" t="s">
        <v>822</v>
      </c>
    </row>
    <row r="9" spans="1:12" x14ac:dyDescent="0.2">
      <c r="A9" t="s">
        <v>320</v>
      </c>
      <c r="B9" t="s">
        <v>320</v>
      </c>
      <c r="D9" t="s">
        <v>297</v>
      </c>
      <c r="E9" t="s">
        <v>287</v>
      </c>
      <c r="F9" t="s">
        <v>824</v>
      </c>
      <c r="H9">
        <v>46</v>
      </c>
      <c r="I9">
        <v>1998</v>
      </c>
      <c r="L9" t="s">
        <v>822</v>
      </c>
    </row>
    <row r="10" spans="1:12" ht="15.75" x14ac:dyDescent="0.2">
      <c r="A10" t="s">
        <v>834</v>
      </c>
      <c r="B10" t="s">
        <v>335</v>
      </c>
      <c r="D10" t="s">
        <v>297</v>
      </c>
      <c r="E10" t="s">
        <v>287</v>
      </c>
      <c r="F10" t="s">
        <v>824</v>
      </c>
      <c r="H10">
        <v>43</v>
      </c>
      <c r="I10">
        <v>2004</v>
      </c>
      <c r="J10" s="112" t="s">
        <v>863</v>
      </c>
      <c r="K10" s="114" t="s">
        <v>864</v>
      </c>
      <c r="L10" t="s">
        <v>822</v>
      </c>
    </row>
    <row r="11" spans="1:12" x14ac:dyDescent="0.2">
      <c r="A11" t="s">
        <v>806</v>
      </c>
      <c r="B11" t="s">
        <v>806</v>
      </c>
      <c r="D11" t="s">
        <v>286</v>
      </c>
      <c r="E11" t="s">
        <v>287</v>
      </c>
    </row>
    <row r="12" spans="1:12" x14ac:dyDescent="0.2">
      <c r="A12" t="s">
        <v>810</v>
      </c>
      <c r="B12" t="s">
        <v>810</v>
      </c>
      <c r="D12" t="s">
        <v>286</v>
      </c>
      <c r="E12" t="s">
        <v>287</v>
      </c>
    </row>
    <row r="13" spans="1:12" x14ac:dyDescent="0.2">
      <c r="A13" t="s">
        <v>674</v>
      </c>
      <c r="B13" t="s">
        <v>674</v>
      </c>
      <c r="D13" t="s">
        <v>445</v>
      </c>
      <c r="E13" t="s">
        <v>136</v>
      </c>
      <c r="G13" t="s">
        <v>865</v>
      </c>
      <c r="H13">
        <v>340</v>
      </c>
      <c r="L13" t="s">
        <v>822</v>
      </c>
    </row>
    <row r="14" spans="1:12" x14ac:dyDescent="0.2">
      <c r="A14" t="s">
        <v>408</v>
      </c>
      <c r="B14" t="s">
        <v>408</v>
      </c>
      <c r="D14" t="s">
        <v>445</v>
      </c>
      <c r="E14" t="s">
        <v>136</v>
      </c>
      <c r="F14" t="s">
        <v>868</v>
      </c>
      <c r="H14">
        <v>614</v>
      </c>
      <c r="I14">
        <v>2004</v>
      </c>
      <c r="J14" t="s">
        <v>866</v>
      </c>
      <c r="K14" t="s">
        <v>867</v>
      </c>
      <c r="L14" t="s">
        <v>822</v>
      </c>
    </row>
    <row r="15" spans="1:12" x14ac:dyDescent="0.2">
      <c r="A15" t="s">
        <v>809</v>
      </c>
      <c r="B15" t="s">
        <v>809</v>
      </c>
      <c r="D15" t="s">
        <v>445</v>
      </c>
      <c r="E15" t="s">
        <v>136</v>
      </c>
      <c r="L15" t="s">
        <v>825</v>
      </c>
    </row>
    <row r="16" spans="1:12" ht="15.75" x14ac:dyDescent="0.2">
      <c r="A16" t="s">
        <v>323</v>
      </c>
      <c r="B16" t="s">
        <v>323</v>
      </c>
      <c r="D16" t="s">
        <v>303</v>
      </c>
      <c r="E16" t="s">
        <v>304</v>
      </c>
      <c r="H16">
        <v>5.0999999999999996</v>
      </c>
      <c r="I16">
        <v>2003</v>
      </c>
      <c r="J16" t="s">
        <v>841</v>
      </c>
      <c r="K16" s="114" t="s">
        <v>869</v>
      </c>
    </row>
    <row r="17" spans="1:11" x14ac:dyDescent="0.2">
      <c r="A17" t="s">
        <v>347</v>
      </c>
      <c r="B17" t="s">
        <v>347</v>
      </c>
      <c r="D17" t="s">
        <v>308</v>
      </c>
      <c r="E17" t="s">
        <v>304</v>
      </c>
      <c r="F17" t="s">
        <v>605</v>
      </c>
    </row>
    <row r="18" spans="1:11" x14ac:dyDescent="0.2">
      <c r="A18" t="s">
        <v>412</v>
      </c>
      <c r="B18" t="s">
        <v>412</v>
      </c>
      <c r="D18" t="s">
        <v>303</v>
      </c>
      <c r="E18" t="s">
        <v>304</v>
      </c>
      <c r="F18" t="s">
        <v>605</v>
      </c>
    </row>
    <row r="19" spans="1:11" x14ac:dyDescent="0.2">
      <c r="A19" t="s">
        <v>305</v>
      </c>
      <c r="B19" t="s">
        <v>305</v>
      </c>
      <c r="D19" t="s">
        <v>303</v>
      </c>
      <c r="E19" t="s">
        <v>304</v>
      </c>
    </row>
    <row r="20" spans="1:11" x14ac:dyDescent="0.2">
      <c r="A20" t="s">
        <v>835</v>
      </c>
      <c r="B20" t="s">
        <v>835</v>
      </c>
      <c r="D20" t="s">
        <v>308</v>
      </c>
      <c r="E20" t="s">
        <v>304</v>
      </c>
      <c r="F20" t="s">
        <v>605</v>
      </c>
    </row>
    <row r="21" spans="1:11" x14ac:dyDescent="0.2">
      <c r="A21" t="s">
        <v>326</v>
      </c>
      <c r="B21" t="s">
        <v>326</v>
      </c>
      <c r="D21" t="s">
        <v>308</v>
      </c>
      <c r="E21" t="s">
        <v>304</v>
      </c>
      <c r="F21" t="s">
        <v>605</v>
      </c>
    </row>
    <row r="22" spans="1:11" x14ac:dyDescent="0.2">
      <c r="A22" t="s">
        <v>309</v>
      </c>
      <c r="B22" t="s">
        <v>309</v>
      </c>
      <c r="D22" t="s">
        <v>308</v>
      </c>
      <c r="E22" t="s">
        <v>304</v>
      </c>
    </row>
    <row r="23" spans="1:11" x14ac:dyDescent="0.2">
      <c r="A23" t="s">
        <v>359</v>
      </c>
      <c r="B23" t="s">
        <v>359</v>
      </c>
      <c r="D23" t="s">
        <v>357</v>
      </c>
      <c r="E23" t="s">
        <v>813</v>
      </c>
      <c r="F23" t="s">
        <v>826</v>
      </c>
      <c r="H23">
        <v>33</v>
      </c>
      <c r="I23">
        <v>2007</v>
      </c>
    </row>
    <row r="24" spans="1:11" ht="15.75" x14ac:dyDescent="0.2">
      <c r="A24" t="s">
        <v>375</v>
      </c>
      <c r="B24" t="s">
        <v>350</v>
      </c>
      <c r="D24" t="s">
        <v>311</v>
      </c>
      <c r="E24" t="s">
        <v>312</v>
      </c>
      <c r="H24">
        <v>150</v>
      </c>
      <c r="I24">
        <v>2005</v>
      </c>
      <c r="J24" s="112" t="s">
        <v>871</v>
      </c>
      <c r="K24" s="114" t="s">
        <v>870</v>
      </c>
    </row>
    <row r="25" spans="1:11" x14ac:dyDescent="0.2">
      <c r="A25" t="s">
        <v>827</v>
      </c>
      <c r="B25" t="s">
        <v>435</v>
      </c>
      <c r="D25" t="s">
        <v>315</v>
      </c>
      <c r="E25" t="s">
        <v>312</v>
      </c>
      <c r="H25">
        <v>175</v>
      </c>
      <c r="J25" t="s">
        <v>872</v>
      </c>
      <c r="K25" t="s">
        <v>873</v>
      </c>
    </row>
    <row r="26" spans="1:11" x14ac:dyDescent="0.2">
      <c r="A26" t="s">
        <v>331</v>
      </c>
      <c r="B26" t="s">
        <v>331</v>
      </c>
      <c r="D26" t="s">
        <v>315</v>
      </c>
      <c r="E26" t="s">
        <v>312</v>
      </c>
      <c r="H26">
        <v>191</v>
      </c>
    </row>
    <row r="27" spans="1:11" x14ac:dyDescent="0.2">
      <c r="A27" t="s">
        <v>313</v>
      </c>
      <c r="B27" t="s">
        <v>313</v>
      </c>
      <c r="D27" t="s">
        <v>311</v>
      </c>
      <c r="E27" t="s">
        <v>312</v>
      </c>
      <c r="F27" t="s">
        <v>601</v>
      </c>
      <c r="G27" t="s">
        <v>828</v>
      </c>
      <c r="H27">
        <v>135</v>
      </c>
      <c r="I27">
        <v>1998</v>
      </c>
    </row>
    <row r="28" spans="1:11" x14ac:dyDescent="0.2">
      <c r="A28" t="s">
        <v>316</v>
      </c>
      <c r="B28" t="s">
        <v>316</v>
      </c>
      <c r="D28" t="s">
        <v>315</v>
      </c>
      <c r="E28" t="s">
        <v>312</v>
      </c>
      <c r="F28" t="s">
        <v>602</v>
      </c>
      <c r="H28">
        <v>244</v>
      </c>
    </row>
    <row r="29" spans="1:11" x14ac:dyDescent="0.2">
      <c r="A29" t="s">
        <v>397</v>
      </c>
      <c r="B29" t="s">
        <v>397</v>
      </c>
      <c r="D29" t="s">
        <v>315</v>
      </c>
      <c r="E29" t="s">
        <v>312</v>
      </c>
      <c r="H29">
        <v>202</v>
      </c>
    </row>
    <row r="30" spans="1:11" x14ac:dyDescent="0.2">
      <c r="A30" t="s">
        <v>328</v>
      </c>
      <c r="B30" t="s">
        <v>328</v>
      </c>
      <c r="D30" t="s">
        <v>311</v>
      </c>
      <c r="E30" t="s">
        <v>312</v>
      </c>
      <c r="F30" t="s">
        <v>606</v>
      </c>
      <c r="G30" s="112" t="s">
        <v>851</v>
      </c>
      <c r="H30">
        <v>157</v>
      </c>
      <c r="I30" t="s">
        <v>850</v>
      </c>
      <c r="J30" t="s">
        <v>849</v>
      </c>
    </row>
    <row r="31" spans="1:11" ht="15.75" x14ac:dyDescent="0.2">
      <c r="A31" t="s">
        <v>375</v>
      </c>
      <c r="B31" t="s">
        <v>375</v>
      </c>
      <c r="D31" t="s">
        <v>311</v>
      </c>
      <c r="E31" t="s">
        <v>312</v>
      </c>
      <c r="H31">
        <v>150</v>
      </c>
      <c r="I31">
        <v>2005</v>
      </c>
      <c r="J31" s="112" t="s">
        <v>871</v>
      </c>
      <c r="K31" s="114" t="s">
        <v>870</v>
      </c>
    </row>
    <row r="32" spans="1:11" x14ac:dyDescent="0.2">
      <c r="A32" t="s">
        <v>418</v>
      </c>
      <c r="B32" t="s">
        <v>418</v>
      </c>
      <c r="D32" t="s">
        <v>315</v>
      </c>
      <c r="E32" t="s">
        <v>312</v>
      </c>
      <c r="G32" t="s">
        <v>842</v>
      </c>
    </row>
    <row r="33" spans="1:12" x14ac:dyDescent="0.2">
      <c r="A33" t="s">
        <v>836</v>
      </c>
      <c r="B33" t="s">
        <v>836</v>
      </c>
      <c r="C33" t="s">
        <v>829</v>
      </c>
      <c r="D33" t="s">
        <v>290</v>
      </c>
      <c r="E33" t="s">
        <v>284</v>
      </c>
      <c r="F33" t="s">
        <v>595</v>
      </c>
      <c r="H33">
        <v>34</v>
      </c>
      <c r="I33">
        <v>2012</v>
      </c>
      <c r="L33" t="s">
        <v>822</v>
      </c>
    </row>
    <row r="34" spans="1:12" x14ac:dyDescent="0.2">
      <c r="A34" t="s">
        <v>652</v>
      </c>
      <c r="B34" t="s">
        <v>652</v>
      </c>
      <c r="D34" t="s">
        <v>290</v>
      </c>
      <c r="E34" t="s">
        <v>284</v>
      </c>
      <c r="H34">
        <v>36</v>
      </c>
    </row>
    <row r="35" spans="1:12" x14ac:dyDescent="0.2">
      <c r="A35" t="s">
        <v>654</v>
      </c>
      <c r="B35" t="s">
        <v>654</v>
      </c>
      <c r="D35" t="s">
        <v>290</v>
      </c>
      <c r="E35" t="s">
        <v>284</v>
      </c>
      <c r="H35">
        <v>36.6</v>
      </c>
      <c r="I35">
        <v>2007</v>
      </c>
      <c r="J35" t="s">
        <v>845</v>
      </c>
    </row>
    <row r="36" spans="1:12" x14ac:dyDescent="0.2">
      <c r="A36" t="s">
        <v>642</v>
      </c>
      <c r="B36" t="s">
        <v>642</v>
      </c>
      <c r="D36" t="s">
        <v>290</v>
      </c>
      <c r="E36" t="s">
        <v>284</v>
      </c>
      <c r="F36" t="s">
        <v>451</v>
      </c>
      <c r="H36">
        <v>38.5</v>
      </c>
      <c r="I36">
        <v>2001</v>
      </c>
      <c r="J36" t="s">
        <v>846</v>
      </c>
    </row>
    <row r="37" spans="1:12" x14ac:dyDescent="0.2">
      <c r="A37" t="s">
        <v>626</v>
      </c>
      <c r="B37" t="s">
        <v>626</v>
      </c>
      <c r="D37" t="s">
        <v>290</v>
      </c>
      <c r="E37" t="s">
        <v>284</v>
      </c>
      <c r="F37" t="s">
        <v>604</v>
      </c>
      <c r="H37">
        <v>43.8</v>
      </c>
    </row>
    <row r="38" spans="1:12" x14ac:dyDescent="0.2">
      <c r="A38" t="s">
        <v>603</v>
      </c>
      <c r="B38" t="s">
        <v>603</v>
      </c>
      <c r="C38" t="s">
        <v>840</v>
      </c>
      <c r="D38" t="s">
        <v>290</v>
      </c>
      <c r="E38" t="s">
        <v>284</v>
      </c>
      <c r="F38" t="s">
        <v>604</v>
      </c>
      <c r="G38" s="112" t="s">
        <v>852</v>
      </c>
      <c r="H38">
        <v>33.9</v>
      </c>
      <c r="I38">
        <v>1999</v>
      </c>
      <c r="J38" t="s">
        <v>853</v>
      </c>
    </row>
    <row r="39" spans="1:12" x14ac:dyDescent="0.2">
      <c r="A39" t="s">
        <v>294</v>
      </c>
      <c r="B39" t="s">
        <v>294</v>
      </c>
      <c r="D39" t="s">
        <v>283</v>
      </c>
      <c r="E39" t="s">
        <v>284</v>
      </c>
      <c r="F39" t="s">
        <v>592</v>
      </c>
      <c r="G39" t="s">
        <v>830</v>
      </c>
      <c r="H39">
        <v>51.1</v>
      </c>
      <c r="I39">
        <v>2002</v>
      </c>
      <c r="J39" t="s">
        <v>843</v>
      </c>
    </row>
    <row r="40" spans="1:12" x14ac:dyDescent="0.2">
      <c r="A40" t="s">
        <v>440</v>
      </c>
      <c r="B40" t="s">
        <v>440</v>
      </c>
      <c r="D40" t="s">
        <v>283</v>
      </c>
      <c r="E40" t="s">
        <v>284</v>
      </c>
      <c r="F40" t="s">
        <v>638</v>
      </c>
      <c r="H40">
        <v>50.1</v>
      </c>
      <c r="I40">
        <v>2005</v>
      </c>
      <c r="J40" t="s">
        <v>844</v>
      </c>
    </row>
    <row r="41" spans="1:12" x14ac:dyDescent="0.2">
      <c r="A41" t="s">
        <v>291</v>
      </c>
      <c r="B41" t="s">
        <v>291</v>
      </c>
      <c r="D41" t="s">
        <v>290</v>
      </c>
      <c r="E41" t="s">
        <v>284</v>
      </c>
      <c r="F41" t="s">
        <v>595</v>
      </c>
      <c r="H41">
        <v>38</v>
      </c>
      <c r="I41">
        <v>1988</v>
      </c>
      <c r="J41" t="s">
        <v>847</v>
      </c>
    </row>
    <row r="42" spans="1:12" x14ac:dyDescent="0.2">
      <c r="A42" t="s">
        <v>838</v>
      </c>
      <c r="B42" t="s">
        <v>837</v>
      </c>
      <c r="D42" t="s">
        <v>290</v>
      </c>
      <c r="E42" t="s">
        <v>284</v>
      </c>
      <c r="F42" t="s">
        <v>595</v>
      </c>
      <c r="G42" t="s">
        <v>839</v>
      </c>
      <c r="H42">
        <v>52.9</v>
      </c>
      <c r="I42">
        <v>2004</v>
      </c>
      <c r="J42" t="s">
        <v>848</v>
      </c>
    </row>
    <row r="43" spans="1:12" x14ac:dyDescent="0.2">
      <c r="A43" t="s">
        <v>672</v>
      </c>
      <c r="B43" t="s">
        <v>672</v>
      </c>
      <c r="D43" t="s">
        <v>283</v>
      </c>
      <c r="E43" t="s">
        <v>284</v>
      </c>
      <c r="F43" t="s">
        <v>638</v>
      </c>
      <c r="H43">
        <v>41.1</v>
      </c>
      <c r="J43" t="s">
        <v>855</v>
      </c>
    </row>
    <row r="44" spans="1:12" x14ac:dyDescent="0.2">
      <c r="A44" t="s">
        <v>831</v>
      </c>
      <c r="B44" t="s">
        <v>831</v>
      </c>
      <c r="D44" t="s">
        <v>283</v>
      </c>
      <c r="E44" t="s">
        <v>284</v>
      </c>
      <c r="F44" t="s">
        <v>638</v>
      </c>
      <c r="H44">
        <v>51.2</v>
      </c>
      <c r="I44">
        <v>1998</v>
      </c>
      <c r="J44" t="s">
        <v>844</v>
      </c>
    </row>
    <row r="45" spans="1:12" x14ac:dyDescent="0.2">
      <c r="A45" t="s">
        <v>832</v>
      </c>
      <c r="B45" t="s">
        <v>832</v>
      </c>
      <c r="C45" t="s">
        <v>833</v>
      </c>
      <c r="D45" t="s">
        <v>283</v>
      </c>
      <c r="E45" t="s">
        <v>284</v>
      </c>
      <c r="F45" t="s">
        <v>592</v>
      </c>
      <c r="H45">
        <v>48</v>
      </c>
      <c r="J45" t="s">
        <v>843</v>
      </c>
    </row>
    <row r="46" spans="1:12" x14ac:dyDescent="0.2">
      <c r="A46" t="s">
        <v>385</v>
      </c>
      <c r="B46" t="s">
        <v>385</v>
      </c>
      <c r="D46" t="s">
        <v>383</v>
      </c>
      <c r="E46" t="s">
        <v>284</v>
      </c>
      <c r="F46" t="s">
        <v>858</v>
      </c>
      <c r="H46">
        <v>42.5</v>
      </c>
      <c r="J46" t="s">
        <v>854</v>
      </c>
    </row>
    <row r="47" spans="1:12" x14ac:dyDescent="0.2">
      <c r="A47" t="s">
        <v>805</v>
      </c>
      <c r="B47" t="s">
        <v>805</v>
      </c>
      <c r="D47" t="s">
        <v>283</v>
      </c>
      <c r="E47" t="s">
        <v>284</v>
      </c>
      <c r="F47" t="s">
        <v>821</v>
      </c>
    </row>
    <row r="48" spans="1:12" x14ac:dyDescent="0.2">
      <c r="A48" t="s">
        <v>807</v>
      </c>
      <c r="B48" t="s">
        <v>807</v>
      </c>
      <c r="D48" t="s">
        <v>290</v>
      </c>
      <c r="E48" t="s">
        <v>284</v>
      </c>
      <c r="F48" t="s">
        <v>823</v>
      </c>
    </row>
    <row r="49" spans="1:6" x14ac:dyDescent="0.2">
      <c r="A49" t="s">
        <v>808</v>
      </c>
      <c r="B49" t="s">
        <v>808</v>
      </c>
      <c r="D49" t="s">
        <v>283</v>
      </c>
      <c r="E49" t="s">
        <v>284</v>
      </c>
      <c r="F49" t="s">
        <v>821</v>
      </c>
    </row>
    <row r="50" spans="1:6" x14ac:dyDescent="0.2">
      <c r="A50" t="s">
        <v>811</v>
      </c>
      <c r="B50" t="s">
        <v>811</v>
      </c>
      <c r="D50" t="s">
        <v>290</v>
      </c>
      <c r="E50" t="s">
        <v>284</v>
      </c>
      <c r="F50" t="s">
        <v>823</v>
      </c>
    </row>
    <row r="51" spans="1:6" x14ac:dyDescent="0.2">
      <c r="A51" t="s">
        <v>812</v>
      </c>
      <c r="B51" t="s">
        <v>812</v>
      </c>
      <c r="D51" t="s">
        <v>290</v>
      </c>
      <c r="E51" t="s">
        <v>284</v>
      </c>
      <c r="F51" t="s">
        <v>823</v>
      </c>
    </row>
    <row r="52" spans="1:6" x14ac:dyDescent="0.2">
      <c r="A52" t="s">
        <v>814</v>
      </c>
      <c r="B52" t="s">
        <v>814</v>
      </c>
      <c r="D52" t="s">
        <v>290</v>
      </c>
      <c r="E52" t="s">
        <v>284</v>
      </c>
      <c r="F52" t="s">
        <v>823</v>
      </c>
    </row>
  </sheetData>
  <hyperlinks>
    <hyperlink ref="G30" r:id="rId1"/>
    <hyperlink ref="G38" r:id="rId2"/>
    <hyperlink ref="J6" r:id="rId3" display="https://npgsweb.ars-grin.gov/gringlobal/cooperator.aspx?id=89336"/>
    <hyperlink ref="K7" r:id="rId4" display="https://npgsweb.ars-grin.gov/gringlobal/accessiondetail.aspx?id=1784495"/>
    <hyperlink ref="J10" r:id="rId5" display="https://npgsweb.ars-grin.gov/gringlobal/cooperator.aspx?id=67095"/>
    <hyperlink ref="J24" r:id="rId6" display="https://npgsweb.ars-grin.gov/gringlobal/cooperator.aspx?id=122823"/>
    <hyperlink ref="J31" r:id="rId7" display="https://npgsweb.ars-grin.gov/gringlobal/cooperator.aspx?id=122823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7"/>
  <sheetViews>
    <sheetView topLeftCell="B56" workbookViewId="0">
      <selection activeCell="C99" sqref="C99:C101"/>
    </sheetView>
  </sheetViews>
  <sheetFormatPr defaultColWidth="11.5703125" defaultRowHeight="12.75" x14ac:dyDescent="0.2"/>
  <cols>
    <col min="1" max="1" width="12.5703125" style="9" hidden="1" customWidth="1"/>
    <col min="2" max="2" width="16.7109375" style="106" customWidth="1"/>
    <col min="3" max="3" width="14.42578125" style="106" customWidth="1"/>
    <col min="4" max="4" width="10.42578125" style="9" customWidth="1"/>
    <col min="5" max="5" width="11.5703125" style="9" customWidth="1"/>
    <col min="6" max="6" width="11.5703125" style="9"/>
    <col min="7" max="7" width="13.5703125" style="9" customWidth="1"/>
    <col min="8" max="8" width="16.7109375" style="9" customWidth="1"/>
    <col min="9" max="9" width="11.5703125" style="106" customWidth="1"/>
    <col min="10" max="10" width="20.28515625" style="9" customWidth="1"/>
    <col min="11" max="11" width="11.5703125" style="9" customWidth="1"/>
    <col min="12" max="12" width="8.7109375" style="9" customWidth="1"/>
    <col min="13" max="13" width="9.28515625" style="9" customWidth="1"/>
    <col min="14" max="14" width="7.7109375" style="9" customWidth="1"/>
    <col min="15" max="15" width="8.7109375" style="9" customWidth="1"/>
    <col min="16" max="16" width="14.5703125" style="9" customWidth="1"/>
    <col min="17" max="19" width="11.5703125" style="9" customWidth="1"/>
    <col min="20" max="20" width="24.28515625" style="9" customWidth="1"/>
    <col min="21" max="21" width="11.5703125" style="9" customWidth="1"/>
    <col min="22" max="22" width="35.28515625" style="9" customWidth="1"/>
    <col min="23" max="23" width="16.7109375" style="9" customWidth="1"/>
    <col min="24" max="24" width="19" style="9" customWidth="1"/>
    <col min="25" max="25" width="24.42578125" style="9" customWidth="1"/>
    <col min="26" max="26" width="66.140625" style="9" customWidth="1"/>
    <col min="27" max="16384" width="11.5703125" style="9"/>
  </cols>
  <sheetData>
    <row r="1" spans="1:28" x14ac:dyDescent="0.2">
      <c r="B1" s="17"/>
      <c r="C1" s="18"/>
      <c r="D1" s="18"/>
      <c r="E1" s="17"/>
      <c r="F1" s="17"/>
      <c r="G1" s="17"/>
      <c r="H1" s="17"/>
      <c r="I1" s="17"/>
      <c r="J1" s="17"/>
      <c r="K1" s="18"/>
      <c r="L1" s="17"/>
      <c r="M1" s="17"/>
      <c r="N1" s="17"/>
      <c r="O1" s="17"/>
      <c r="P1" s="17"/>
      <c r="Q1" s="17"/>
      <c r="R1" s="17"/>
      <c r="S1" s="17"/>
      <c r="T1" s="17"/>
      <c r="U1" s="17" t="s">
        <v>264</v>
      </c>
      <c r="V1" s="17"/>
      <c r="W1" s="17"/>
      <c r="X1" s="17"/>
      <c r="Y1" s="17"/>
      <c r="Z1" s="17"/>
      <c r="AA1" s="17"/>
      <c r="AB1" s="17"/>
    </row>
    <row r="2" spans="1:28" ht="29.1" customHeight="1" x14ac:dyDescent="0.2">
      <c r="A2" s="9" t="s">
        <v>265</v>
      </c>
      <c r="B2" s="17" t="s">
        <v>265</v>
      </c>
      <c r="C2" s="18" t="s">
        <v>266</v>
      </c>
      <c r="D2" s="18"/>
      <c r="E2" s="17" t="s">
        <v>267</v>
      </c>
      <c r="F2" s="17"/>
      <c r="G2" s="17" t="s">
        <v>268</v>
      </c>
      <c r="H2" s="17"/>
      <c r="I2" s="17" t="s">
        <v>269</v>
      </c>
      <c r="J2" s="17" t="s">
        <v>270</v>
      </c>
      <c r="K2" s="18" t="s">
        <v>266</v>
      </c>
      <c r="L2" s="17" t="s">
        <v>271</v>
      </c>
      <c r="M2" s="17" t="s">
        <v>271</v>
      </c>
      <c r="N2" s="17" t="s">
        <v>47</v>
      </c>
      <c r="O2" s="17" t="s">
        <v>272</v>
      </c>
      <c r="P2" s="17" t="s">
        <v>55</v>
      </c>
      <c r="Q2" s="17" t="s">
        <v>59</v>
      </c>
      <c r="R2" s="17"/>
      <c r="S2" s="17"/>
      <c r="T2" s="17"/>
      <c r="U2" s="17" t="s">
        <v>273</v>
      </c>
      <c r="V2" s="17"/>
      <c r="W2" s="17"/>
      <c r="X2" s="17"/>
      <c r="Y2" s="17"/>
      <c r="Z2" s="17"/>
      <c r="AA2" s="17"/>
      <c r="AB2" s="17"/>
    </row>
    <row r="3" spans="1:28" x14ac:dyDescent="0.2">
      <c r="A3" s="9" t="s">
        <v>274</v>
      </c>
      <c r="B3" s="17" t="s">
        <v>274</v>
      </c>
      <c r="C3" s="18"/>
      <c r="D3" s="18"/>
      <c r="E3" s="17" t="s">
        <v>275</v>
      </c>
      <c r="F3" s="17"/>
      <c r="G3" s="17" t="s">
        <v>268</v>
      </c>
      <c r="H3" s="21" t="s">
        <v>588</v>
      </c>
      <c r="I3" s="17" t="s">
        <v>276</v>
      </c>
      <c r="J3" s="17"/>
      <c r="K3" s="18"/>
      <c r="L3" s="17" t="s">
        <v>277</v>
      </c>
      <c r="M3" s="17" t="s">
        <v>276</v>
      </c>
      <c r="N3" s="17" t="s">
        <v>278</v>
      </c>
      <c r="O3" s="17"/>
      <c r="P3" s="17" t="s">
        <v>278</v>
      </c>
      <c r="Q3" s="17" t="s">
        <v>279</v>
      </c>
      <c r="R3" s="17"/>
      <c r="S3" s="17"/>
      <c r="T3" s="17"/>
      <c r="U3" s="17" t="s">
        <v>280</v>
      </c>
      <c r="V3" s="17"/>
      <c r="W3" s="17"/>
      <c r="X3" s="17"/>
      <c r="Y3" s="17"/>
      <c r="Z3" s="17"/>
      <c r="AA3" s="17"/>
      <c r="AB3" s="17"/>
    </row>
    <row r="4" spans="1:28" s="14" customFormat="1" ht="38.25" x14ac:dyDescent="0.2">
      <c r="A4" s="14" t="s">
        <v>686</v>
      </c>
      <c r="B4" s="19" t="s">
        <v>7</v>
      </c>
      <c r="C4" s="20" t="s">
        <v>9</v>
      </c>
      <c r="D4" s="20" t="s">
        <v>13</v>
      </c>
      <c r="E4" s="21" t="s">
        <v>16</v>
      </c>
      <c r="F4" s="21" t="s">
        <v>17</v>
      </c>
      <c r="G4" s="21" t="s">
        <v>128</v>
      </c>
      <c r="H4" s="14" t="s">
        <v>877</v>
      </c>
      <c r="I4" s="19" t="s">
        <v>20</v>
      </c>
      <c r="J4" s="19" t="s">
        <v>24</v>
      </c>
      <c r="K4" s="20" t="s">
        <v>27</v>
      </c>
      <c r="L4" s="19" t="s">
        <v>30</v>
      </c>
      <c r="M4" s="19" t="s">
        <v>34</v>
      </c>
      <c r="N4" s="19" t="s">
        <v>44</v>
      </c>
      <c r="O4" s="19" t="s">
        <v>48</v>
      </c>
      <c r="P4" s="19" t="s">
        <v>52</v>
      </c>
      <c r="Q4" s="22" t="s">
        <v>56</v>
      </c>
      <c r="R4" s="19" t="s">
        <v>60</v>
      </c>
      <c r="S4" s="21" t="s">
        <v>131</v>
      </c>
      <c r="T4" s="19" t="s">
        <v>281</v>
      </c>
      <c r="U4" s="19" t="s">
        <v>282</v>
      </c>
      <c r="V4" s="23" t="s">
        <v>589</v>
      </c>
      <c r="W4" s="23" t="s">
        <v>709</v>
      </c>
      <c r="X4" s="23" t="s">
        <v>710</v>
      </c>
      <c r="Y4" s="23" t="s">
        <v>706</v>
      </c>
      <c r="Z4" s="23" t="s">
        <v>701</v>
      </c>
      <c r="AA4" s="23" t="s">
        <v>590</v>
      </c>
      <c r="AB4" s="19" t="s">
        <v>591</v>
      </c>
    </row>
    <row r="5" spans="1:28" s="1" customFormat="1" ht="15" x14ac:dyDescent="0.25">
      <c r="A5" s="1" t="s">
        <v>240</v>
      </c>
      <c r="B5" s="24" t="s">
        <v>240</v>
      </c>
      <c r="C5" s="25">
        <v>36295</v>
      </c>
      <c r="D5" s="26" t="s">
        <v>283</v>
      </c>
      <c r="E5" s="24" t="s">
        <v>284</v>
      </c>
      <c r="F5" s="24">
        <f t="shared" ref="F5:F49" si="0">VALUE(LEFT(J5,4))</f>
        <v>1999</v>
      </c>
      <c r="G5" s="60" t="s">
        <v>831</v>
      </c>
      <c r="H5" s="24" t="s">
        <v>592</v>
      </c>
      <c r="I5" s="24">
        <v>1</v>
      </c>
      <c r="J5" s="24" t="s">
        <v>285</v>
      </c>
      <c r="K5" s="26"/>
      <c r="L5" s="27">
        <v>1000000</v>
      </c>
      <c r="M5" s="24"/>
      <c r="N5" s="24"/>
      <c r="O5" s="24"/>
      <c r="P5" s="28">
        <v>1</v>
      </c>
      <c r="Q5" s="29"/>
      <c r="R5" s="24"/>
      <c r="S5" s="24"/>
      <c r="T5" s="24"/>
      <c r="U5" s="17">
        <v>0</v>
      </c>
      <c r="V5" s="62" t="s">
        <v>698</v>
      </c>
      <c r="W5" s="62" t="s">
        <v>711</v>
      </c>
      <c r="X5" s="62" t="s">
        <v>712</v>
      </c>
      <c r="Y5" s="62" t="s">
        <v>707</v>
      </c>
      <c r="Z5" s="62" t="s">
        <v>779</v>
      </c>
      <c r="AA5" s="28" t="s">
        <v>593</v>
      </c>
      <c r="AB5" s="24"/>
    </row>
    <row r="6" spans="1:28" s="1" customFormat="1" ht="15" x14ac:dyDescent="0.25">
      <c r="A6" s="1" t="s">
        <v>240</v>
      </c>
      <c r="B6" s="24" t="s">
        <v>240</v>
      </c>
      <c r="C6" s="30">
        <v>36631</v>
      </c>
      <c r="D6" s="26" t="s">
        <v>286</v>
      </c>
      <c r="E6" s="24" t="s">
        <v>287</v>
      </c>
      <c r="F6" s="24">
        <f t="shared" si="0"/>
        <v>2000</v>
      </c>
      <c r="G6" s="24" t="s">
        <v>288</v>
      </c>
      <c r="H6" s="24"/>
      <c r="I6" s="24">
        <v>2</v>
      </c>
      <c r="J6" s="24" t="s">
        <v>289</v>
      </c>
      <c r="K6" s="26"/>
      <c r="L6" s="24"/>
      <c r="M6" s="24"/>
      <c r="N6" s="24"/>
      <c r="O6" s="24"/>
      <c r="P6" s="28">
        <v>0.5</v>
      </c>
      <c r="Q6" s="29"/>
      <c r="R6" s="24"/>
      <c r="S6" s="24"/>
      <c r="T6" s="24"/>
      <c r="U6" s="17">
        <v>0</v>
      </c>
      <c r="V6" s="62" t="s">
        <v>698</v>
      </c>
      <c r="W6" s="62" t="s">
        <v>711</v>
      </c>
      <c r="X6" s="62" t="s">
        <v>712</v>
      </c>
      <c r="Y6" s="62" t="s">
        <v>707</v>
      </c>
      <c r="Z6" s="62" t="s">
        <v>779</v>
      </c>
      <c r="AA6" s="28" t="s">
        <v>594</v>
      </c>
      <c r="AB6" s="24">
        <v>1</v>
      </c>
    </row>
    <row r="7" spans="1:28" ht="15" x14ac:dyDescent="0.25">
      <c r="B7" s="28" t="s">
        <v>364</v>
      </c>
      <c r="C7" s="31">
        <v>36823</v>
      </c>
      <c r="D7" s="18" t="s">
        <v>290</v>
      </c>
      <c r="E7" s="17" t="s">
        <v>284</v>
      </c>
      <c r="F7" s="24">
        <f t="shared" si="0"/>
        <v>2001</v>
      </c>
      <c r="G7" s="17" t="s">
        <v>291</v>
      </c>
      <c r="H7" s="17" t="s">
        <v>595</v>
      </c>
      <c r="I7" s="24">
        <v>3</v>
      </c>
      <c r="J7" s="17" t="s">
        <v>292</v>
      </c>
      <c r="K7" s="18"/>
      <c r="L7" s="17"/>
      <c r="M7" s="17"/>
      <c r="N7" s="17"/>
      <c r="O7" s="17">
        <v>36</v>
      </c>
      <c r="P7" s="28">
        <v>1</v>
      </c>
      <c r="Q7" s="17">
        <v>100</v>
      </c>
      <c r="R7" s="17" t="s">
        <v>293</v>
      </c>
      <c r="S7" s="17"/>
      <c r="T7" s="17"/>
      <c r="U7" s="17">
        <v>0</v>
      </c>
      <c r="V7" s="62" t="s">
        <v>698</v>
      </c>
      <c r="W7" s="62" t="s">
        <v>711</v>
      </c>
      <c r="X7" s="62" t="s">
        <v>712</v>
      </c>
      <c r="Y7" s="62" t="s">
        <v>707</v>
      </c>
      <c r="Z7" s="62" t="s">
        <v>779</v>
      </c>
      <c r="AA7" s="28" t="s">
        <v>596</v>
      </c>
      <c r="AB7" s="17"/>
    </row>
    <row r="8" spans="1:28" ht="15" x14ac:dyDescent="0.25">
      <c r="B8" s="28" t="s">
        <v>380</v>
      </c>
      <c r="C8" s="18">
        <v>36974</v>
      </c>
      <c r="D8" s="18" t="s">
        <v>283</v>
      </c>
      <c r="E8" s="17" t="s">
        <v>284</v>
      </c>
      <c r="F8" s="24">
        <f t="shared" si="0"/>
        <v>2001</v>
      </c>
      <c r="G8" s="17" t="s">
        <v>294</v>
      </c>
      <c r="H8" s="24" t="s">
        <v>592</v>
      </c>
      <c r="I8" s="24">
        <v>4</v>
      </c>
      <c r="J8" s="17" t="s">
        <v>295</v>
      </c>
      <c r="K8" s="18"/>
      <c r="L8" s="17"/>
      <c r="M8" s="17"/>
      <c r="N8" s="17"/>
      <c r="O8" s="17">
        <v>36</v>
      </c>
      <c r="P8" s="28">
        <v>0.5</v>
      </c>
      <c r="Q8" s="17">
        <v>100</v>
      </c>
      <c r="R8" s="17"/>
      <c r="S8" s="17"/>
      <c r="T8" s="24" t="s">
        <v>296</v>
      </c>
      <c r="U8" s="17">
        <v>0</v>
      </c>
      <c r="V8" s="62" t="s">
        <v>698</v>
      </c>
      <c r="W8" s="62" t="s">
        <v>711</v>
      </c>
      <c r="X8" s="62" t="s">
        <v>712</v>
      </c>
      <c r="Y8" s="62" t="s">
        <v>707</v>
      </c>
      <c r="Z8" s="62" t="s">
        <v>779</v>
      </c>
      <c r="AA8" s="28"/>
      <c r="AB8" s="17"/>
    </row>
    <row r="9" spans="1:28" ht="15" x14ac:dyDescent="0.25">
      <c r="B9" s="28" t="s">
        <v>382</v>
      </c>
      <c r="C9" s="18">
        <v>36818</v>
      </c>
      <c r="D9" s="18" t="s">
        <v>297</v>
      </c>
      <c r="E9" s="17" t="s">
        <v>287</v>
      </c>
      <c r="F9" s="24">
        <f t="shared" si="0"/>
        <v>2001</v>
      </c>
      <c r="G9" s="17" t="s">
        <v>298</v>
      </c>
      <c r="H9" s="17"/>
      <c r="I9" s="24">
        <v>5</v>
      </c>
      <c r="J9" s="17" t="s">
        <v>299</v>
      </c>
      <c r="K9" s="18"/>
      <c r="L9" s="17"/>
      <c r="M9" s="17"/>
      <c r="N9" s="17"/>
      <c r="O9" s="17">
        <v>36</v>
      </c>
      <c r="P9" s="28">
        <v>1</v>
      </c>
      <c r="Q9" s="17"/>
      <c r="R9" s="17" t="s">
        <v>300</v>
      </c>
      <c r="S9" s="17"/>
      <c r="T9" s="17" t="s">
        <v>301</v>
      </c>
      <c r="U9" s="17">
        <v>0</v>
      </c>
      <c r="V9" s="62" t="s">
        <v>698</v>
      </c>
      <c r="W9" s="62" t="s">
        <v>711</v>
      </c>
      <c r="X9" s="62" t="s">
        <v>712</v>
      </c>
      <c r="Y9" s="62" t="s">
        <v>707</v>
      </c>
      <c r="Z9" s="62" t="s">
        <v>779</v>
      </c>
      <c r="AA9" s="28"/>
      <c r="AB9" s="17"/>
    </row>
    <row r="10" spans="1:28" ht="15" x14ac:dyDescent="0.25">
      <c r="B10" s="28" t="s">
        <v>377</v>
      </c>
      <c r="C10" s="31">
        <v>36976</v>
      </c>
      <c r="D10" s="18" t="s">
        <v>286</v>
      </c>
      <c r="E10" s="17" t="s">
        <v>287</v>
      </c>
      <c r="F10" s="24">
        <f t="shared" si="0"/>
        <v>2001</v>
      </c>
      <c r="G10" s="17" t="s">
        <v>288</v>
      </c>
      <c r="H10" s="17"/>
      <c r="I10" s="24">
        <v>6</v>
      </c>
      <c r="J10" s="17" t="s">
        <v>302</v>
      </c>
      <c r="K10" s="18"/>
      <c r="L10" s="17"/>
      <c r="M10" s="17"/>
      <c r="N10" s="17"/>
      <c r="O10" s="17">
        <v>36</v>
      </c>
      <c r="P10" s="28">
        <v>0.5</v>
      </c>
      <c r="Q10" s="17"/>
      <c r="R10" s="17"/>
      <c r="S10" s="17"/>
      <c r="T10" s="17"/>
      <c r="U10" s="17">
        <v>0</v>
      </c>
      <c r="V10" s="62" t="s">
        <v>698</v>
      </c>
      <c r="W10" s="62" t="s">
        <v>711</v>
      </c>
      <c r="X10" s="62" t="s">
        <v>712</v>
      </c>
      <c r="Y10" s="62" t="s">
        <v>707</v>
      </c>
      <c r="Z10" s="62" t="s">
        <v>779</v>
      </c>
      <c r="AA10" s="28"/>
      <c r="AB10" s="17"/>
    </row>
    <row r="11" spans="1:28" ht="15" x14ac:dyDescent="0.25">
      <c r="B11" s="28" t="s">
        <v>389</v>
      </c>
      <c r="C11" s="32">
        <v>36778</v>
      </c>
      <c r="D11" s="32" t="s">
        <v>303</v>
      </c>
      <c r="E11" s="27" t="s">
        <v>304</v>
      </c>
      <c r="F11" s="24">
        <f t="shared" si="0"/>
        <v>2001</v>
      </c>
      <c r="G11" s="27" t="s">
        <v>305</v>
      </c>
      <c r="H11" s="27"/>
      <c r="I11" s="24">
        <v>7</v>
      </c>
      <c r="J11" s="27" t="s">
        <v>306</v>
      </c>
      <c r="K11" s="18"/>
      <c r="L11" s="17"/>
      <c r="M11" s="17"/>
      <c r="N11" s="17"/>
      <c r="O11" s="17">
        <v>36</v>
      </c>
      <c r="P11" s="28">
        <v>0.5</v>
      </c>
      <c r="Q11" s="17">
        <v>5.5</v>
      </c>
      <c r="R11" s="17" t="s">
        <v>307</v>
      </c>
      <c r="S11" s="17"/>
      <c r="T11" s="17"/>
      <c r="U11" s="17">
        <v>0</v>
      </c>
      <c r="V11" s="62" t="s">
        <v>698</v>
      </c>
      <c r="W11" s="62" t="s">
        <v>711</v>
      </c>
      <c r="X11" s="62" t="s">
        <v>712</v>
      </c>
      <c r="Y11" s="62" t="s">
        <v>707</v>
      </c>
      <c r="Z11" s="62" t="s">
        <v>779</v>
      </c>
      <c r="AA11" s="28" t="s">
        <v>597</v>
      </c>
      <c r="AB11" s="17"/>
    </row>
    <row r="12" spans="1:28" ht="15" x14ac:dyDescent="0.25">
      <c r="B12" s="28" t="s">
        <v>389</v>
      </c>
      <c r="C12" s="32">
        <v>36795</v>
      </c>
      <c r="D12" s="32" t="s">
        <v>874</v>
      </c>
      <c r="E12" s="27" t="s">
        <v>304</v>
      </c>
      <c r="F12" s="24">
        <f t="shared" si="0"/>
        <v>2001</v>
      </c>
      <c r="G12" s="27" t="s">
        <v>305</v>
      </c>
      <c r="H12" s="27"/>
      <c r="I12" s="24">
        <v>8</v>
      </c>
      <c r="J12" s="27" t="s">
        <v>306</v>
      </c>
      <c r="K12" s="18"/>
      <c r="L12" s="17"/>
      <c r="M12" s="17"/>
      <c r="N12" s="17"/>
      <c r="O12" s="17">
        <v>36</v>
      </c>
      <c r="P12" s="28">
        <v>0.5</v>
      </c>
      <c r="Q12" s="17">
        <v>8</v>
      </c>
      <c r="R12" s="17"/>
      <c r="S12" s="17"/>
      <c r="T12" s="17"/>
      <c r="U12" s="17">
        <v>1</v>
      </c>
      <c r="V12" s="62" t="s">
        <v>698</v>
      </c>
      <c r="W12" s="62" t="s">
        <v>711</v>
      </c>
      <c r="X12" s="62" t="s">
        <v>712</v>
      </c>
      <c r="Y12" s="62" t="s">
        <v>707</v>
      </c>
      <c r="Z12" s="62" t="s">
        <v>779</v>
      </c>
      <c r="AA12" s="28" t="s">
        <v>597</v>
      </c>
      <c r="AB12" s="17"/>
    </row>
    <row r="13" spans="1:28" ht="15" x14ac:dyDescent="0.25">
      <c r="B13" s="28" t="s">
        <v>389</v>
      </c>
      <c r="C13" s="32">
        <v>36976</v>
      </c>
      <c r="D13" s="25" t="s">
        <v>308</v>
      </c>
      <c r="E13" s="27" t="s">
        <v>304</v>
      </c>
      <c r="F13" s="24">
        <f t="shared" si="0"/>
        <v>2001</v>
      </c>
      <c r="G13" s="33" t="s">
        <v>309</v>
      </c>
      <c r="H13" s="27"/>
      <c r="I13" s="24">
        <v>9</v>
      </c>
      <c r="J13" s="33" t="s">
        <v>310</v>
      </c>
      <c r="K13" s="18"/>
      <c r="L13" s="17"/>
      <c r="M13" s="17"/>
      <c r="N13" s="17"/>
      <c r="O13" s="17">
        <v>36</v>
      </c>
      <c r="P13" s="28">
        <v>0</v>
      </c>
      <c r="Q13" s="17">
        <v>10</v>
      </c>
      <c r="R13" s="17" t="s">
        <v>598</v>
      </c>
      <c r="S13" s="17"/>
      <c r="T13" s="17"/>
      <c r="U13" s="17">
        <v>1</v>
      </c>
      <c r="V13" s="62" t="s">
        <v>599</v>
      </c>
      <c r="W13" s="62" t="s">
        <v>516</v>
      </c>
      <c r="X13" s="62"/>
      <c r="Y13" s="62" t="s">
        <v>516</v>
      </c>
      <c r="Z13" s="62" t="s">
        <v>530</v>
      </c>
      <c r="AA13" s="28" t="s">
        <v>600</v>
      </c>
      <c r="AB13" s="17"/>
    </row>
    <row r="14" spans="1:28" ht="15" x14ac:dyDescent="0.25">
      <c r="B14" s="28" t="s">
        <v>391</v>
      </c>
      <c r="C14" s="18">
        <v>36976</v>
      </c>
      <c r="D14" s="18" t="s">
        <v>308</v>
      </c>
      <c r="E14" s="17" t="s">
        <v>304</v>
      </c>
      <c r="F14" s="24">
        <f t="shared" si="0"/>
        <v>2001</v>
      </c>
      <c r="G14" s="17" t="s">
        <v>309</v>
      </c>
      <c r="H14" s="17"/>
      <c r="I14" s="24">
        <v>10</v>
      </c>
      <c r="J14" s="17" t="s">
        <v>310</v>
      </c>
      <c r="K14" s="18"/>
      <c r="L14" s="17"/>
      <c r="M14" s="17"/>
      <c r="N14" s="17"/>
      <c r="O14" s="17">
        <v>36</v>
      </c>
      <c r="P14" s="28">
        <v>0.25</v>
      </c>
      <c r="Q14" s="17">
        <v>8</v>
      </c>
      <c r="R14" s="17"/>
      <c r="S14" s="17"/>
      <c r="T14" s="17"/>
      <c r="U14" s="17">
        <v>0</v>
      </c>
      <c r="V14" s="62" t="s">
        <v>698</v>
      </c>
      <c r="W14" s="62" t="s">
        <v>711</v>
      </c>
      <c r="X14" s="62" t="s">
        <v>712</v>
      </c>
      <c r="Y14" s="62" t="s">
        <v>707</v>
      </c>
      <c r="Z14" s="62" t="s">
        <v>779</v>
      </c>
      <c r="AA14" s="28"/>
      <c r="AB14" s="17"/>
    </row>
    <row r="15" spans="1:28" ht="15" x14ac:dyDescent="0.25">
      <c r="B15" s="28" t="s">
        <v>374</v>
      </c>
      <c r="C15" s="18">
        <v>36797</v>
      </c>
      <c r="D15" s="18" t="s">
        <v>311</v>
      </c>
      <c r="E15" s="17" t="s">
        <v>312</v>
      </c>
      <c r="F15" s="24">
        <f t="shared" si="0"/>
        <v>2001</v>
      </c>
      <c r="G15" s="17" t="s">
        <v>313</v>
      </c>
      <c r="H15" s="17" t="s">
        <v>601</v>
      </c>
      <c r="I15" s="24">
        <v>11</v>
      </c>
      <c r="J15" s="17" t="s">
        <v>314</v>
      </c>
      <c r="K15" s="18"/>
      <c r="L15" s="17"/>
      <c r="M15" s="17"/>
      <c r="N15" s="17"/>
      <c r="O15" s="17">
        <v>36</v>
      </c>
      <c r="P15" s="28">
        <v>1</v>
      </c>
      <c r="Q15" s="17">
        <v>100</v>
      </c>
      <c r="R15" s="17"/>
      <c r="S15" s="17"/>
      <c r="T15" s="17"/>
      <c r="U15" s="17">
        <v>0</v>
      </c>
      <c r="V15" s="62" t="s">
        <v>698</v>
      </c>
      <c r="W15" s="62" t="s">
        <v>711</v>
      </c>
      <c r="X15" s="62" t="s">
        <v>712</v>
      </c>
      <c r="Y15" s="62" t="s">
        <v>707</v>
      </c>
      <c r="Z15" s="62" t="s">
        <v>779</v>
      </c>
      <c r="AA15" s="28"/>
      <c r="AB15" s="17"/>
    </row>
    <row r="16" spans="1:28" ht="15" x14ac:dyDescent="0.25">
      <c r="B16" s="28" t="s">
        <v>396</v>
      </c>
      <c r="C16" s="18">
        <v>37005</v>
      </c>
      <c r="D16" s="18" t="s">
        <v>315</v>
      </c>
      <c r="E16" s="17" t="s">
        <v>312</v>
      </c>
      <c r="F16" s="24">
        <f t="shared" si="0"/>
        <v>2001</v>
      </c>
      <c r="G16" s="17" t="s">
        <v>316</v>
      </c>
      <c r="H16" s="17" t="s">
        <v>602</v>
      </c>
      <c r="I16" s="24">
        <v>12</v>
      </c>
      <c r="J16" s="17" t="s">
        <v>317</v>
      </c>
      <c r="K16" s="18"/>
      <c r="L16" s="17"/>
      <c r="M16" s="17"/>
      <c r="N16" s="17"/>
      <c r="O16" s="17">
        <v>36</v>
      </c>
      <c r="P16" s="28">
        <v>1</v>
      </c>
      <c r="Q16" s="17">
        <v>203</v>
      </c>
      <c r="R16" s="17"/>
      <c r="S16" s="17"/>
      <c r="T16" s="17"/>
      <c r="U16" s="17">
        <v>0</v>
      </c>
      <c r="V16" s="62" t="s">
        <v>698</v>
      </c>
      <c r="W16" s="62" t="s">
        <v>711</v>
      </c>
      <c r="X16" s="62" t="s">
        <v>712</v>
      </c>
      <c r="Y16" s="62" t="s">
        <v>707</v>
      </c>
      <c r="Z16" s="62" t="s">
        <v>779</v>
      </c>
      <c r="AA16" s="28"/>
      <c r="AB16" s="17"/>
    </row>
    <row r="17" spans="2:28" ht="15" x14ac:dyDescent="0.25">
      <c r="B17" s="28" t="s">
        <v>380</v>
      </c>
      <c r="C17" s="18">
        <v>37187</v>
      </c>
      <c r="D17" s="18" t="s">
        <v>290</v>
      </c>
      <c r="E17" s="17" t="s">
        <v>284</v>
      </c>
      <c r="F17" s="24">
        <f t="shared" si="0"/>
        <v>2002</v>
      </c>
      <c r="G17" s="34" t="s">
        <v>603</v>
      </c>
      <c r="H17" s="24" t="s">
        <v>604</v>
      </c>
      <c r="I17" s="24">
        <v>13</v>
      </c>
      <c r="J17" s="17" t="s">
        <v>318</v>
      </c>
      <c r="K17" s="18"/>
      <c r="L17" s="17"/>
      <c r="M17" s="17"/>
      <c r="N17" s="17"/>
      <c r="O17" s="17">
        <v>36</v>
      </c>
      <c r="P17" s="28">
        <v>1</v>
      </c>
      <c r="Q17" s="17">
        <v>100</v>
      </c>
      <c r="R17" s="17" t="s">
        <v>300</v>
      </c>
      <c r="S17" s="17"/>
      <c r="T17" s="17"/>
      <c r="U17" s="17">
        <v>0</v>
      </c>
      <c r="V17" s="62" t="s">
        <v>698</v>
      </c>
      <c r="W17" s="62" t="s">
        <v>711</v>
      </c>
      <c r="X17" s="62" t="s">
        <v>712</v>
      </c>
      <c r="Y17" s="62" t="s">
        <v>707</v>
      </c>
      <c r="Z17" s="62" t="s">
        <v>779</v>
      </c>
      <c r="AA17" s="28"/>
      <c r="AB17" s="17"/>
    </row>
    <row r="18" spans="2:28" s="64" customFormat="1" ht="15" x14ac:dyDescent="0.25">
      <c r="B18" s="63" t="s">
        <v>400</v>
      </c>
      <c r="C18" s="65">
        <v>37361</v>
      </c>
      <c r="D18" s="65" t="s">
        <v>283</v>
      </c>
      <c r="E18" s="60" t="s">
        <v>284</v>
      </c>
      <c r="F18" s="60">
        <f t="shared" si="0"/>
        <v>2002</v>
      </c>
      <c r="G18" s="60" t="s">
        <v>294</v>
      </c>
      <c r="H18" s="60" t="s">
        <v>592</v>
      </c>
      <c r="I18" s="24">
        <v>14</v>
      </c>
      <c r="J18" s="60" t="s">
        <v>319</v>
      </c>
      <c r="K18" s="65"/>
      <c r="L18" s="60"/>
      <c r="M18" s="60"/>
      <c r="N18" s="60"/>
      <c r="O18" s="60">
        <v>36</v>
      </c>
      <c r="P18" s="63">
        <v>1</v>
      </c>
      <c r="Q18" s="60">
        <v>120</v>
      </c>
      <c r="R18" s="60" t="s">
        <v>300</v>
      </c>
      <c r="S18" s="60"/>
      <c r="T18" s="60"/>
      <c r="U18" s="60">
        <v>0</v>
      </c>
      <c r="V18" s="62" t="s">
        <v>698</v>
      </c>
      <c r="W18" s="62" t="s">
        <v>711</v>
      </c>
      <c r="X18" s="62" t="s">
        <v>712</v>
      </c>
      <c r="Y18" s="62" t="s">
        <v>707</v>
      </c>
      <c r="Z18" s="62" t="s">
        <v>779</v>
      </c>
      <c r="AA18" s="63" t="s">
        <v>696</v>
      </c>
      <c r="AB18" s="63"/>
    </row>
    <row r="19" spans="2:28" ht="15" x14ac:dyDescent="0.25">
      <c r="B19" s="28" t="s">
        <v>403</v>
      </c>
      <c r="C19" s="18">
        <v>37190</v>
      </c>
      <c r="D19" s="18" t="s">
        <v>297</v>
      </c>
      <c r="E19" s="17" t="s">
        <v>287</v>
      </c>
      <c r="F19" s="24">
        <f t="shared" si="0"/>
        <v>2002</v>
      </c>
      <c r="G19" s="17" t="s">
        <v>320</v>
      </c>
      <c r="H19" s="17"/>
      <c r="I19" s="24">
        <v>15</v>
      </c>
      <c r="J19" s="17" t="s">
        <v>321</v>
      </c>
      <c r="K19" s="18"/>
      <c r="L19" s="17"/>
      <c r="M19" s="17"/>
      <c r="N19" s="17"/>
      <c r="O19" s="17">
        <v>36</v>
      </c>
      <c r="P19" s="28">
        <v>1</v>
      </c>
      <c r="Q19" s="17">
        <v>100</v>
      </c>
      <c r="R19" s="17" t="s">
        <v>300</v>
      </c>
      <c r="S19" s="17"/>
      <c r="T19" s="17"/>
      <c r="U19" s="17">
        <v>0</v>
      </c>
      <c r="V19" s="62" t="s">
        <v>698</v>
      </c>
      <c r="W19" s="62" t="s">
        <v>711</v>
      </c>
      <c r="X19" s="62" t="s">
        <v>712</v>
      </c>
      <c r="Y19" s="62" t="s">
        <v>707</v>
      </c>
      <c r="Z19" s="62" t="s">
        <v>779</v>
      </c>
      <c r="AA19" s="28"/>
      <c r="AB19" s="17"/>
    </row>
    <row r="20" spans="2:28" ht="15" x14ac:dyDescent="0.25">
      <c r="B20" s="28" t="s">
        <v>405</v>
      </c>
      <c r="C20" s="18">
        <v>37367</v>
      </c>
      <c r="D20" s="18" t="s">
        <v>286</v>
      </c>
      <c r="E20" s="17" t="s">
        <v>287</v>
      </c>
      <c r="F20" s="24">
        <f t="shared" si="0"/>
        <v>2002</v>
      </c>
      <c r="G20" s="17" t="s">
        <v>288</v>
      </c>
      <c r="H20" s="17"/>
      <c r="I20" s="24">
        <v>16</v>
      </c>
      <c r="J20" s="17" t="s">
        <v>322</v>
      </c>
      <c r="K20" s="18"/>
      <c r="L20" s="17"/>
      <c r="M20" s="17"/>
      <c r="N20" s="17"/>
      <c r="O20" s="17">
        <v>36</v>
      </c>
      <c r="P20" s="28">
        <v>1</v>
      </c>
      <c r="Q20" s="17">
        <v>98</v>
      </c>
      <c r="R20" s="17" t="s">
        <v>300</v>
      </c>
      <c r="S20" s="17"/>
      <c r="T20" s="17"/>
      <c r="U20" s="17">
        <v>0</v>
      </c>
      <c r="V20" s="62" t="s">
        <v>698</v>
      </c>
      <c r="W20" s="62" t="s">
        <v>711</v>
      </c>
      <c r="X20" s="62" t="s">
        <v>712</v>
      </c>
      <c r="Y20" s="62" t="s">
        <v>707</v>
      </c>
      <c r="Z20" s="62" t="s">
        <v>779</v>
      </c>
      <c r="AA20" s="28"/>
      <c r="AB20" s="17"/>
    </row>
    <row r="21" spans="2:28" ht="15" x14ac:dyDescent="0.25">
      <c r="B21" s="28" t="s">
        <v>423</v>
      </c>
      <c r="C21" s="18">
        <v>37159</v>
      </c>
      <c r="D21" s="18" t="s">
        <v>303</v>
      </c>
      <c r="E21" s="17" t="s">
        <v>304</v>
      </c>
      <c r="F21" s="24">
        <f t="shared" si="0"/>
        <v>2002</v>
      </c>
      <c r="G21" s="17" t="s">
        <v>323</v>
      </c>
      <c r="H21" s="17"/>
      <c r="I21" s="24">
        <v>17</v>
      </c>
      <c r="J21" s="17" t="s">
        <v>324</v>
      </c>
      <c r="K21" s="18"/>
      <c r="L21" s="17"/>
      <c r="M21" s="17"/>
      <c r="N21" s="17"/>
      <c r="O21" s="17">
        <v>36</v>
      </c>
      <c r="P21" s="28">
        <v>0.5</v>
      </c>
      <c r="Q21" s="17">
        <v>8</v>
      </c>
      <c r="R21" s="17" t="s">
        <v>325</v>
      </c>
      <c r="S21" s="17"/>
      <c r="T21" s="17"/>
      <c r="U21" s="17">
        <v>0</v>
      </c>
      <c r="V21" s="62" t="s">
        <v>698</v>
      </c>
      <c r="W21" s="62" t="s">
        <v>711</v>
      </c>
      <c r="X21" s="62" t="s">
        <v>712</v>
      </c>
      <c r="Y21" s="62" t="s">
        <v>707</v>
      </c>
      <c r="Z21" s="62" t="s">
        <v>779</v>
      </c>
      <c r="AA21" s="28"/>
      <c r="AB21" s="17"/>
    </row>
    <row r="22" spans="2:28" ht="15" x14ac:dyDescent="0.25">
      <c r="B22" s="28" t="s">
        <v>410</v>
      </c>
      <c r="C22" s="18">
        <v>37367</v>
      </c>
      <c r="D22" s="18" t="s">
        <v>308</v>
      </c>
      <c r="E22" s="17" t="s">
        <v>304</v>
      </c>
      <c r="F22" s="24">
        <f t="shared" si="0"/>
        <v>2002</v>
      </c>
      <c r="G22" s="17" t="s">
        <v>326</v>
      </c>
      <c r="H22" s="17" t="s">
        <v>605</v>
      </c>
      <c r="I22" s="24">
        <v>18</v>
      </c>
      <c r="J22" s="17" t="s">
        <v>327</v>
      </c>
      <c r="K22" s="18"/>
      <c r="L22" s="17"/>
      <c r="M22" s="17"/>
      <c r="N22" s="17"/>
      <c r="O22" s="17">
        <v>36</v>
      </c>
      <c r="P22" s="28">
        <v>0.5</v>
      </c>
      <c r="Q22" s="17">
        <v>10</v>
      </c>
      <c r="R22" s="17"/>
      <c r="S22" s="17"/>
      <c r="T22" s="17"/>
      <c r="U22" s="17">
        <v>0</v>
      </c>
      <c r="V22" s="62" t="s">
        <v>698</v>
      </c>
      <c r="W22" s="62" t="s">
        <v>711</v>
      </c>
      <c r="X22" s="62" t="s">
        <v>712</v>
      </c>
      <c r="Y22" s="62" t="s">
        <v>707</v>
      </c>
      <c r="Z22" s="62" t="s">
        <v>779</v>
      </c>
      <c r="AA22" s="28"/>
      <c r="AB22" s="17"/>
    </row>
    <row r="23" spans="2:28" ht="15" x14ac:dyDescent="0.25">
      <c r="B23" s="28" t="s">
        <v>407</v>
      </c>
      <c r="C23" s="18">
        <v>37173</v>
      </c>
      <c r="D23" s="18" t="s">
        <v>311</v>
      </c>
      <c r="E23" s="17" t="s">
        <v>312</v>
      </c>
      <c r="F23" s="24">
        <f t="shared" si="0"/>
        <v>2002</v>
      </c>
      <c r="G23" s="17" t="s">
        <v>328</v>
      </c>
      <c r="H23" s="17" t="s">
        <v>606</v>
      </c>
      <c r="I23" s="24">
        <v>19</v>
      </c>
      <c r="J23" s="17" t="s">
        <v>329</v>
      </c>
      <c r="K23" s="18"/>
      <c r="L23" s="17"/>
      <c r="M23" s="17"/>
      <c r="N23" s="17"/>
      <c r="O23" s="17">
        <v>36</v>
      </c>
      <c r="P23" s="28">
        <v>1.5</v>
      </c>
      <c r="Q23" s="17">
        <v>180</v>
      </c>
      <c r="R23" s="17" t="s">
        <v>330</v>
      </c>
      <c r="S23" s="17"/>
      <c r="T23" s="17"/>
      <c r="U23" s="17">
        <v>0</v>
      </c>
      <c r="V23" s="64" t="s">
        <v>699</v>
      </c>
      <c r="W23" s="62" t="s">
        <v>711</v>
      </c>
      <c r="X23" s="64" t="s">
        <v>713</v>
      </c>
      <c r="Y23" s="64" t="s">
        <v>780</v>
      </c>
      <c r="Z23" s="64" t="s">
        <v>781</v>
      </c>
      <c r="AA23" s="28" t="s">
        <v>607</v>
      </c>
      <c r="AB23" s="17"/>
    </row>
    <row r="24" spans="2:28" ht="15" x14ac:dyDescent="0.25">
      <c r="B24" s="28" t="s">
        <v>417</v>
      </c>
      <c r="C24" s="18">
        <v>37409</v>
      </c>
      <c r="D24" s="18" t="s">
        <v>315</v>
      </c>
      <c r="E24" s="17" t="s">
        <v>312</v>
      </c>
      <c r="F24" s="24">
        <f t="shared" si="0"/>
        <v>2002</v>
      </c>
      <c r="G24" s="17" t="s">
        <v>331</v>
      </c>
      <c r="H24" s="17"/>
      <c r="I24" s="24">
        <v>20</v>
      </c>
      <c r="J24" s="17" t="s">
        <v>332</v>
      </c>
      <c r="K24" s="18"/>
      <c r="L24" s="17"/>
      <c r="M24" s="17"/>
      <c r="N24" s="17"/>
      <c r="O24" s="17">
        <v>36</v>
      </c>
      <c r="P24" s="28">
        <v>1.5</v>
      </c>
      <c r="Q24" s="28">
        <v>200</v>
      </c>
      <c r="R24" s="28" t="s">
        <v>330</v>
      </c>
      <c r="S24" s="17"/>
      <c r="T24" s="17"/>
      <c r="U24" s="17">
        <v>0</v>
      </c>
      <c r="V24" s="62" t="s">
        <v>698</v>
      </c>
      <c r="W24" s="62" t="s">
        <v>711</v>
      </c>
      <c r="X24" s="62" t="s">
        <v>712</v>
      </c>
      <c r="Y24" s="62" t="s">
        <v>707</v>
      </c>
      <c r="Z24" s="62" t="s">
        <v>779</v>
      </c>
      <c r="AA24" s="28"/>
      <c r="AB24" s="17"/>
    </row>
    <row r="25" spans="2:28" ht="15" x14ac:dyDescent="0.25">
      <c r="B25" s="28" t="s">
        <v>400</v>
      </c>
      <c r="C25" s="18">
        <v>37547</v>
      </c>
      <c r="D25" s="18" t="s">
        <v>290</v>
      </c>
      <c r="E25" s="17" t="s">
        <v>284</v>
      </c>
      <c r="F25" s="24">
        <f t="shared" si="0"/>
        <v>2003</v>
      </c>
      <c r="G25" s="28" t="s">
        <v>603</v>
      </c>
      <c r="H25" s="24" t="s">
        <v>604</v>
      </c>
      <c r="I25" s="24">
        <v>21</v>
      </c>
      <c r="J25" s="17" t="s">
        <v>333</v>
      </c>
      <c r="K25" s="18"/>
      <c r="L25" s="17"/>
      <c r="M25" s="17"/>
      <c r="N25" s="17"/>
      <c r="O25" s="17">
        <v>36</v>
      </c>
      <c r="P25" s="28">
        <v>1</v>
      </c>
      <c r="Q25" s="17">
        <v>80</v>
      </c>
      <c r="R25" s="17"/>
      <c r="S25" s="17"/>
      <c r="T25" s="17"/>
      <c r="U25" s="17">
        <v>0</v>
      </c>
      <c r="V25" s="62" t="s">
        <v>698</v>
      </c>
      <c r="W25" s="62" t="s">
        <v>711</v>
      </c>
      <c r="X25" s="62" t="s">
        <v>712</v>
      </c>
      <c r="Y25" s="62" t="s">
        <v>707</v>
      </c>
      <c r="Z25" s="62" t="s">
        <v>779</v>
      </c>
      <c r="AA25" s="28" t="s">
        <v>608</v>
      </c>
      <c r="AB25" s="17"/>
    </row>
    <row r="26" spans="2:28" ht="15" x14ac:dyDescent="0.25">
      <c r="B26" s="28" t="s">
        <v>364</v>
      </c>
      <c r="C26" s="18">
        <v>37734</v>
      </c>
      <c r="D26" s="18" t="s">
        <v>283</v>
      </c>
      <c r="E26" s="17" t="s">
        <v>284</v>
      </c>
      <c r="F26" s="24">
        <f t="shared" si="0"/>
        <v>2003</v>
      </c>
      <c r="G26" s="17" t="s">
        <v>294</v>
      </c>
      <c r="H26" s="17" t="s">
        <v>592</v>
      </c>
      <c r="I26" s="24">
        <v>22</v>
      </c>
      <c r="J26" s="17" t="s">
        <v>334</v>
      </c>
      <c r="K26" s="18"/>
      <c r="L26" s="17"/>
      <c r="M26" s="17"/>
      <c r="N26" s="17"/>
      <c r="O26" s="17">
        <v>36</v>
      </c>
      <c r="P26" s="28">
        <v>1</v>
      </c>
      <c r="Q26" s="17">
        <v>120</v>
      </c>
      <c r="R26" s="17"/>
      <c r="S26" s="17"/>
      <c r="T26" s="17"/>
      <c r="U26" s="17">
        <v>0</v>
      </c>
      <c r="V26" s="62" t="s">
        <v>698</v>
      </c>
      <c r="W26" s="62" t="s">
        <v>711</v>
      </c>
      <c r="X26" s="62" t="s">
        <v>712</v>
      </c>
      <c r="Y26" s="62" t="s">
        <v>707</v>
      </c>
      <c r="Z26" s="62" t="s">
        <v>779</v>
      </c>
      <c r="AA26" s="28"/>
      <c r="AB26" s="17"/>
    </row>
    <row r="27" spans="2:28" ht="15" x14ac:dyDescent="0.25">
      <c r="B27" s="28" t="s">
        <v>366</v>
      </c>
      <c r="C27" s="18">
        <v>37546</v>
      </c>
      <c r="D27" s="18" t="s">
        <v>297</v>
      </c>
      <c r="E27" s="17" t="s">
        <v>287</v>
      </c>
      <c r="F27" s="24">
        <f t="shared" si="0"/>
        <v>2003</v>
      </c>
      <c r="G27" s="17" t="s">
        <v>834</v>
      </c>
      <c r="H27" s="17"/>
      <c r="I27" s="24">
        <v>23</v>
      </c>
      <c r="J27" s="17" t="s">
        <v>336</v>
      </c>
      <c r="K27" s="18"/>
      <c r="L27" s="17"/>
      <c r="M27" s="17"/>
      <c r="N27" s="17"/>
      <c r="O27" s="17">
        <v>36</v>
      </c>
      <c r="P27" s="28">
        <v>1</v>
      </c>
      <c r="Q27" s="17">
        <v>120</v>
      </c>
      <c r="R27" s="17"/>
      <c r="S27" s="17"/>
      <c r="T27" s="17"/>
      <c r="U27" s="17">
        <v>0</v>
      </c>
      <c r="V27" s="62" t="s">
        <v>698</v>
      </c>
      <c r="W27" s="62" t="s">
        <v>711</v>
      </c>
      <c r="X27" s="62" t="s">
        <v>712</v>
      </c>
      <c r="Y27" s="62" t="s">
        <v>707</v>
      </c>
      <c r="Z27" s="62" t="s">
        <v>779</v>
      </c>
      <c r="AA27" s="28"/>
      <c r="AB27" s="17"/>
    </row>
    <row r="28" spans="2:28" ht="15" x14ac:dyDescent="0.25">
      <c r="B28" s="28" t="s">
        <v>368</v>
      </c>
      <c r="C28" s="18">
        <v>37746</v>
      </c>
      <c r="D28" s="18" t="s">
        <v>286</v>
      </c>
      <c r="E28" s="17" t="s">
        <v>287</v>
      </c>
      <c r="F28" s="24">
        <f t="shared" si="0"/>
        <v>2003</v>
      </c>
      <c r="G28" s="17" t="s">
        <v>288</v>
      </c>
      <c r="H28" s="17"/>
      <c r="I28" s="24">
        <v>24</v>
      </c>
      <c r="J28" s="17" t="s">
        <v>337</v>
      </c>
      <c r="K28" s="18"/>
      <c r="L28" s="17"/>
      <c r="M28" s="17"/>
      <c r="N28" s="17"/>
      <c r="O28" s="17">
        <v>36</v>
      </c>
      <c r="P28" s="28">
        <v>1</v>
      </c>
      <c r="Q28" s="17">
        <v>100</v>
      </c>
      <c r="R28" s="17"/>
      <c r="S28" s="17"/>
      <c r="T28" s="17"/>
      <c r="U28" s="17">
        <v>0</v>
      </c>
      <c r="V28" s="62" t="s">
        <v>698</v>
      </c>
      <c r="W28" s="62" t="s">
        <v>711</v>
      </c>
      <c r="X28" s="62" t="s">
        <v>712</v>
      </c>
      <c r="Y28" s="62" t="s">
        <v>707</v>
      </c>
      <c r="Z28" s="62" t="s">
        <v>779</v>
      </c>
      <c r="AA28" s="28"/>
      <c r="AB28" s="17"/>
    </row>
    <row r="29" spans="2:28" ht="15" x14ac:dyDescent="0.25">
      <c r="B29" s="28" t="s">
        <v>370</v>
      </c>
      <c r="C29" s="18">
        <v>37511</v>
      </c>
      <c r="D29" s="18" t="s">
        <v>303</v>
      </c>
      <c r="E29" s="17" t="s">
        <v>304</v>
      </c>
      <c r="F29" s="24">
        <f t="shared" si="0"/>
        <v>2003</v>
      </c>
      <c r="G29" s="17" t="s">
        <v>323</v>
      </c>
      <c r="H29" s="17"/>
      <c r="I29" s="24">
        <v>25</v>
      </c>
      <c r="J29" s="17" t="s">
        <v>338</v>
      </c>
      <c r="K29" s="18"/>
      <c r="L29" s="17"/>
      <c r="M29" s="17"/>
      <c r="N29" s="17"/>
      <c r="O29" s="17">
        <v>36</v>
      </c>
      <c r="P29" s="28">
        <v>0.5</v>
      </c>
      <c r="Q29" s="17">
        <v>10</v>
      </c>
      <c r="R29" s="17"/>
      <c r="S29" s="17"/>
      <c r="T29" s="17"/>
      <c r="U29" s="17">
        <v>0</v>
      </c>
      <c r="V29" s="62" t="s">
        <v>698</v>
      </c>
      <c r="W29" s="62" t="s">
        <v>711</v>
      </c>
      <c r="X29" s="62" t="s">
        <v>712</v>
      </c>
      <c r="Y29" s="62" t="s">
        <v>707</v>
      </c>
      <c r="Z29" s="62" t="s">
        <v>779</v>
      </c>
      <c r="AA29" s="28" t="s">
        <v>609</v>
      </c>
      <c r="AB29" s="17"/>
    </row>
    <row r="30" spans="2:28" ht="15" x14ac:dyDescent="0.25">
      <c r="B30" s="28" t="s">
        <v>370</v>
      </c>
      <c r="C30" s="18">
        <v>37725</v>
      </c>
      <c r="D30" s="18" t="s">
        <v>308</v>
      </c>
      <c r="E30" s="17" t="s">
        <v>304</v>
      </c>
      <c r="F30" s="24">
        <f t="shared" si="0"/>
        <v>2003</v>
      </c>
      <c r="G30" s="17" t="s">
        <v>326</v>
      </c>
      <c r="H30" s="17" t="s">
        <v>605</v>
      </c>
      <c r="I30" s="24">
        <v>26</v>
      </c>
      <c r="J30" s="17" t="s">
        <v>338</v>
      </c>
      <c r="K30" s="18"/>
      <c r="L30" s="17"/>
      <c r="M30" s="17"/>
      <c r="N30" s="17"/>
      <c r="O30" s="17">
        <v>36</v>
      </c>
      <c r="P30" s="28">
        <v>0</v>
      </c>
      <c r="Q30" s="17">
        <v>10</v>
      </c>
      <c r="R30" s="17" t="s">
        <v>339</v>
      </c>
      <c r="S30" s="17"/>
      <c r="T30" s="17"/>
      <c r="U30" s="17">
        <v>1</v>
      </c>
      <c r="V30" s="63" t="s">
        <v>599</v>
      </c>
      <c r="W30" s="62" t="s">
        <v>516</v>
      </c>
      <c r="X30" s="63"/>
      <c r="Y30" s="62" t="s">
        <v>516</v>
      </c>
      <c r="Z30" s="62" t="s">
        <v>530</v>
      </c>
      <c r="AA30" s="28" t="s">
        <v>610</v>
      </c>
      <c r="AB30" s="17"/>
    </row>
    <row r="31" spans="2:28" ht="15" x14ac:dyDescent="0.25">
      <c r="B31" s="28" t="s">
        <v>372</v>
      </c>
      <c r="C31" s="18">
        <v>37733</v>
      </c>
      <c r="D31" s="18" t="s">
        <v>308</v>
      </c>
      <c r="E31" s="17" t="s">
        <v>304</v>
      </c>
      <c r="F31" s="24">
        <f t="shared" si="0"/>
        <v>2003</v>
      </c>
      <c r="G31" s="17" t="s">
        <v>326</v>
      </c>
      <c r="H31" s="17" t="s">
        <v>605</v>
      </c>
      <c r="I31" s="24">
        <v>27</v>
      </c>
      <c r="J31" s="17" t="s">
        <v>340</v>
      </c>
      <c r="K31" s="18"/>
      <c r="L31" s="17"/>
      <c r="M31" s="17"/>
      <c r="N31" s="17"/>
      <c r="O31" s="17">
        <v>36</v>
      </c>
      <c r="P31" s="28">
        <v>0.5</v>
      </c>
      <c r="Q31" s="17">
        <v>8</v>
      </c>
      <c r="R31" s="17"/>
      <c r="S31" s="17"/>
      <c r="T31" s="17"/>
      <c r="U31" s="17">
        <v>0</v>
      </c>
      <c r="V31" s="62" t="s">
        <v>698</v>
      </c>
      <c r="W31" s="62" t="s">
        <v>711</v>
      </c>
      <c r="X31" s="62" t="s">
        <v>712</v>
      </c>
      <c r="Y31" s="62" t="s">
        <v>707</v>
      </c>
      <c r="Z31" s="62" t="s">
        <v>779</v>
      </c>
      <c r="AA31" s="28" t="s">
        <v>611</v>
      </c>
      <c r="AB31" s="17"/>
    </row>
    <row r="32" spans="2:28" ht="15" x14ac:dyDescent="0.25">
      <c r="B32" s="28" t="s">
        <v>427</v>
      </c>
      <c r="C32" s="18">
        <v>37539</v>
      </c>
      <c r="D32" s="18" t="s">
        <v>311</v>
      </c>
      <c r="E32" s="17" t="s">
        <v>312</v>
      </c>
      <c r="F32" s="24">
        <f t="shared" si="0"/>
        <v>2003</v>
      </c>
      <c r="G32" s="17" t="s">
        <v>328</v>
      </c>
      <c r="H32" s="17"/>
      <c r="I32" s="24">
        <v>28</v>
      </c>
      <c r="J32" s="17" t="s">
        <v>341</v>
      </c>
      <c r="K32" s="18"/>
      <c r="L32" s="17"/>
      <c r="M32" s="17"/>
      <c r="N32" s="17"/>
      <c r="O32" s="17">
        <v>36</v>
      </c>
      <c r="P32" s="28">
        <v>1.5</v>
      </c>
      <c r="Q32" s="17">
        <v>120</v>
      </c>
      <c r="R32" s="17"/>
      <c r="S32" s="17"/>
      <c r="T32" s="24" t="s">
        <v>685</v>
      </c>
      <c r="U32" s="17">
        <v>1</v>
      </c>
      <c r="V32" s="62" t="s">
        <v>698</v>
      </c>
      <c r="W32" s="62" t="s">
        <v>711</v>
      </c>
      <c r="X32" s="62" t="s">
        <v>712</v>
      </c>
      <c r="Y32" s="62" t="s">
        <v>707</v>
      </c>
      <c r="Z32" s="62" t="s">
        <v>779</v>
      </c>
      <c r="AA32" s="28" t="s">
        <v>612</v>
      </c>
      <c r="AB32" s="17"/>
    </row>
    <row r="33" spans="2:28" ht="15" x14ac:dyDescent="0.25">
      <c r="B33" s="28" t="s">
        <v>427</v>
      </c>
      <c r="C33" s="18">
        <v>37744</v>
      </c>
      <c r="D33" s="18" t="s">
        <v>315</v>
      </c>
      <c r="E33" s="17" t="s">
        <v>312</v>
      </c>
      <c r="F33" s="24">
        <f t="shared" si="0"/>
        <v>2003</v>
      </c>
      <c r="G33" s="17" t="s">
        <v>331</v>
      </c>
      <c r="H33" s="17"/>
      <c r="I33" s="24">
        <v>29</v>
      </c>
      <c r="J33" s="17" t="s">
        <v>341</v>
      </c>
      <c r="K33" s="18"/>
      <c r="L33" s="17"/>
      <c r="M33" s="17"/>
      <c r="N33" s="17"/>
      <c r="O33" s="17">
        <v>36</v>
      </c>
      <c r="P33" s="28">
        <v>1.5</v>
      </c>
      <c r="Q33" s="17">
        <v>220</v>
      </c>
      <c r="R33" s="17"/>
      <c r="S33" s="17"/>
      <c r="T33" s="24" t="s">
        <v>685</v>
      </c>
      <c r="U33" s="17">
        <v>1</v>
      </c>
      <c r="V33" s="62" t="s">
        <v>698</v>
      </c>
      <c r="W33" s="62" t="s">
        <v>711</v>
      </c>
      <c r="X33" s="62" t="s">
        <v>712</v>
      </c>
      <c r="Y33" s="62" t="s">
        <v>707</v>
      </c>
      <c r="Z33" s="62" t="s">
        <v>779</v>
      </c>
      <c r="AA33" s="28" t="s">
        <v>612</v>
      </c>
      <c r="AB33" s="17"/>
    </row>
    <row r="34" spans="2:28" ht="15" x14ac:dyDescent="0.25">
      <c r="B34" s="28" t="s">
        <v>434</v>
      </c>
      <c r="C34" s="18">
        <v>37747</v>
      </c>
      <c r="D34" s="18" t="s">
        <v>315</v>
      </c>
      <c r="E34" s="17" t="s">
        <v>312</v>
      </c>
      <c r="F34" s="24">
        <f t="shared" si="0"/>
        <v>2003</v>
      </c>
      <c r="G34" s="17" t="s">
        <v>331</v>
      </c>
      <c r="H34" s="17"/>
      <c r="I34" s="24">
        <v>30</v>
      </c>
      <c r="J34" s="17" t="s">
        <v>342</v>
      </c>
      <c r="K34" s="18"/>
      <c r="L34" s="17"/>
      <c r="M34" s="17"/>
      <c r="N34" s="17"/>
      <c r="O34" s="17">
        <v>36</v>
      </c>
      <c r="P34" s="28">
        <v>1.5</v>
      </c>
      <c r="Q34" s="17">
        <v>220</v>
      </c>
      <c r="R34" s="17"/>
      <c r="S34" s="17"/>
      <c r="T34" s="17"/>
      <c r="U34" s="17">
        <v>0</v>
      </c>
      <c r="V34" s="62" t="s">
        <v>698</v>
      </c>
      <c r="W34" s="62" t="s">
        <v>711</v>
      </c>
      <c r="X34" s="62" t="s">
        <v>712</v>
      </c>
      <c r="Y34" s="62" t="s">
        <v>707</v>
      </c>
      <c r="Z34" s="62" t="s">
        <v>779</v>
      </c>
      <c r="AA34" s="28" t="s">
        <v>613</v>
      </c>
      <c r="AB34" s="17"/>
    </row>
    <row r="35" spans="2:28" ht="15" x14ac:dyDescent="0.25">
      <c r="B35" s="28" t="s">
        <v>364</v>
      </c>
      <c r="C35" s="18">
        <v>37894</v>
      </c>
      <c r="D35" s="18" t="s">
        <v>290</v>
      </c>
      <c r="E35" s="17" t="s">
        <v>284</v>
      </c>
      <c r="F35" s="24">
        <f t="shared" si="0"/>
        <v>2004</v>
      </c>
      <c r="G35" s="28" t="s">
        <v>603</v>
      </c>
      <c r="H35" s="28" t="s">
        <v>604</v>
      </c>
      <c r="I35" s="24">
        <v>31</v>
      </c>
      <c r="J35" s="17" t="s">
        <v>343</v>
      </c>
      <c r="K35" s="18"/>
      <c r="L35" s="17"/>
      <c r="M35" s="17"/>
      <c r="N35" s="17"/>
      <c r="O35" s="17">
        <v>36</v>
      </c>
      <c r="P35" s="28">
        <v>1</v>
      </c>
      <c r="Q35" s="17">
        <v>82</v>
      </c>
      <c r="R35" s="17"/>
      <c r="S35" s="17"/>
      <c r="T35" s="17"/>
      <c r="U35" s="17">
        <v>0</v>
      </c>
      <c r="V35" s="62" t="s">
        <v>698</v>
      </c>
      <c r="W35" s="62" t="s">
        <v>711</v>
      </c>
      <c r="X35" s="62" t="s">
        <v>712</v>
      </c>
      <c r="Y35" s="62" t="s">
        <v>707</v>
      </c>
      <c r="Z35" s="62" t="s">
        <v>779</v>
      </c>
      <c r="AA35" s="28"/>
      <c r="AB35" s="17"/>
    </row>
    <row r="36" spans="2:28" ht="15" x14ac:dyDescent="0.25">
      <c r="B36" s="28" t="s">
        <v>380</v>
      </c>
      <c r="C36" s="26">
        <v>38080</v>
      </c>
      <c r="D36" s="26" t="s">
        <v>283</v>
      </c>
      <c r="E36" s="24" t="s">
        <v>284</v>
      </c>
      <c r="F36" s="24">
        <f t="shared" si="0"/>
        <v>2004</v>
      </c>
      <c r="G36" s="24" t="s">
        <v>294</v>
      </c>
      <c r="H36" s="24" t="s">
        <v>592</v>
      </c>
      <c r="I36" s="24">
        <v>32</v>
      </c>
      <c r="J36" s="24" t="s">
        <v>344</v>
      </c>
      <c r="K36" s="26"/>
      <c r="L36" s="24"/>
      <c r="M36" s="24"/>
      <c r="N36" s="24"/>
      <c r="O36" s="24">
        <v>36</v>
      </c>
      <c r="P36" s="28">
        <v>1</v>
      </c>
      <c r="Q36" s="24">
        <v>120</v>
      </c>
      <c r="R36" s="24"/>
      <c r="S36" s="24"/>
      <c r="T36" s="24"/>
      <c r="U36" s="24">
        <v>0</v>
      </c>
      <c r="V36" s="62" t="s">
        <v>698</v>
      </c>
      <c r="W36" s="62" t="s">
        <v>711</v>
      </c>
      <c r="X36" s="62" t="s">
        <v>712</v>
      </c>
      <c r="Y36" s="62" t="s">
        <v>707</v>
      </c>
      <c r="Z36" s="62" t="s">
        <v>779</v>
      </c>
      <c r="AA36" s="28" t="s">
        <v>614</v>
      </c>
      <c r="AB36" s="17"/>
    </row>
    <row r="37" spans="2:28" ht="15" x14ac:dyDescent="0.25">
      <c r="B37" s="28" t="s">
        <v>382</v>
      </c>
      <c r="C37" s="18">
        <v>37894</v>
      </c>
      <c r="D37" s="18" t="s">
        <v>297</v>
      </c>
      <c r="E37" s="17" t="s">
        <v>287</v>
      </c>
      <c r="F37" s="24">
        <f t="shared" si="0"/>
        <v>2004</v>
      </c>
      <c r="G37" s="17" t="s">
        <v>834</v>
      </c>
      <c r="H37" s="17"/>
      <c r="I37" s="24">
        <v>33</v>
      </c>
      <c r="J37" s="17" t="s">
        <v>345</v>
      </c>
      <c r="K37" s="18"/>
      <c r="L37" s="17"/>
      <c r="M37" s="17"/>
      <c r="N37" s="17"/>
      <c r="O37" s="17">
        <v>36</v>
      </c>
      <c r="P37" s="28">
        <v>1</v>
      </c>
      <c r="Q37" s="17">
        <v>100</v>
      </c>
      <c r="R37" s="17"/>
      <c r="S37" s="17"/>
      <c r="T37" s="17"/>
      <c r="U37" s="17">
        <v>0</v>
      </c>
      <c r="V37" s="62" t="s">
        <v>698</v>
      </c>
      <c r="W37" s="62" t="s">
        <v>711</v>
      </c>
      <c r="X37" s="62" t="s">
        <v>712</v>
      </c>
      <c r="Y37" s="62" t="s">
        <v>707</v>
      </c>
      <c r="Z37" s="62" t="s">
        <v>779</v>
      </c>
      <c r="AA37" s="28"/>
      <c r="AB37" s="17"/>
    </row>
    <row r="38" spans="2:28" ht="15" x14ac:dyDescent="0.25">
      <c r="B38" s="28" t="s">
        <v>377</v>
      </c>
      <c r="C38" s="18">
        <v>38086</v>
      </c>
      <c r="D38" s="18" t="s">
        <v>286</v>
      </c>
      <c r="E38" s="17" t="s">
        <v>287</v>
      </c>
      <c r="F38" s="24">
        <f t="shared" si="0"/>
        <v>2004</v>
      </c>
      <c r="G38" s="17" t="s">
        <v>288</v>
      </c>
      <c r="H38" s="17"/>
      <c r="I38" s="24">
        <v>34</v>
      </c>
      <c r="J38" s="17" t="s">
        <v>346</v>
      </c>
      <c r="K38" s="18"/>
      <c r="L38" s="17"/>
      <c r="M38" s="17"/>
      <c r="N38" s="17"/>
      <c r="O38" s="17">
        <v>36</v>
      </c>
      <c r="P38" s="28">
        <v>1</v>
      </c>
      <c r="Q38" s="17">
        <v>100</v>
      </c>
      <c r="R38" s="17"/>
      <c r="S38" s="17"/>
      <c r="T38" s="17"/>
      <c r="U38" s="17">
        <v>0</v>
      </c>
      <c r="V38" s="62" t="s">
        <v>698</v>
      </c>
      <c r="W38" s="62" t="s">
        <v>711</v>
      </c>
      <c r="X38" s="62" t="s">
        <v>712</v>
      </c>
      <c r="Y38" s="62" t="s">
        <v>707</v>
      </c>
      <c r="Z38" s="62" t="s">
        <v>779</v>
      </c>
      <c r="AA38" s="28"/>
      <c r="AB38" s="17"/>
    </row>
    <row r="39" spans="2:28" ht="15" x14ac:dyDescent="0.25">
      <c r="B39" s="28" t="s">
        <v>389</v>
      </c>
      <c r="C39" s="18">
        <v>38085</v>
      </c>
      <c r="D39" s="18" t="s">
        <v>308</v>
      </c>
      <c r="E39" s="17" t="s">
        <v>304</v>
      </c>
      <c r="F39" s="24">
        <f t="shared" si="0"/>
        <v>2004</v>
      </c>
      <c r="G39" s="17" t="s">
        <v>347</v>
      </c>
      <c r="H39" s="17" t="s">
        <v>605</v>
      </c>
      <c r="I39" s="24">
        <v>35</v>
      </c>
      <c r="J39" s="17" t="s">
        <v>348</v>
      </c>
      <c r="K39" s="18"/>
      <c r="L39" s="17"/>
      <c r="M39" s="17"/>
      <c r="N39" s="17"/>
      <c r="O39" s="17">
        <v>36</v>
      </c>
      <c r="P39" s="28">
        <v>0</v>
      </c>
      <c r="Q39" s="17">
        <v>8</v>
      </c>
      <c r="R39" s="17"/>
      <c r="S39" s="17"/>
      <c r="T39" s="17"/>
      <c r="U39" s="17">
        <v>0</v>
      </c>
      <c r="V39" s="63" t="s">
        <v>599</v>
      </c>
      <c r="W39" s="62" t="s">
        <v>516</v>
      </c>
      <c r="X39" s="63"/>
      <c r="Y39" s="62" t="s">
        <v>516</v>
      </c>
      <c r="Z39" s="62" t="s">
        <v>530</v>
      </c>
      <c r="AA39" s="28" t="s">
        <v>615</v>
      </c>
      <c r="AB39" s="17"/>
    </row>
    <row r="40" spans="2:28" ht="15" x14ac:dyDescent="0.25">
      <c r="B40" s="28" t="s">
        <v>391</v>
      </c>
      <c r="C40" s="18">
        <v>38089</v>
      </c>
      <c r="D40" s="18" t="s">
        <v>308</v>
      </c>
      <c r="E40" s="17" t="s">
        <v>304</v>
      </c>
      <c r="F40" s="24">
        <f t="shared" si="0"/>
        <v>2004</v>
      </c>
      <c r="G40" s="17" t="s">
        <v>347</v>
      </c>
      <c r="H40" s="17" t="s">
        <v>605</v>
      </c>
      <c r="I40" s="24">
        <v>36</v>
      </c>
      <c r="J40" s="17" t="s">
        <v>349</v>
      </c>
      <c r="K40" s="18"/>
      <c r="L40" s="17"/>
      <c r="M40" s="17"/>
      <c r="N40" s="17"/>
      <c r="O40" s="17">
        <v>36</v>
      </c>
      <c r="P40" s="28">
        <v>0.5</v>
      </c>
      <c r="Q40" s="17">
        <v>6</v>
      </c>
      <c r="R40" s="17"/>
      <c r="S40" s="17"/>
      <c r="T40" s="17"/>
      <c r="U40" s="17">
        <v>0</v>
      </c>
      <c r="V40" s="62" t="s">
        <v>698</v>
      </c>
      <c r="W40" s="62" t="s">
        <v>711</v>
      </c>
      <c r="X40" s="62" t="s">
        <v>712</v>
      </c>
      <c r="Y40" s="62" t="s">
        <v>707</v>
      </c>
      <c r="Z40" s="62" t="s">
        <v>779</v>
      </c>
      <c r="AA40" s="28" t="s">
        <v>616</v>
      </c>
      <c r="AB40" s="17"/>
    </row>
    <row r="41" spans="2:28" ht="15" x14ac:dyDescent="0.25">
      <c r="B41" s="28" t="s">
        <v>374</v>
      </c>
      <c r="C41" s="18">
        <v>37893</v>
      </c>
      <c r="D41" s="18" t="s">
        <v>311</v>
      </c>
      <c r="E41" s="17" t="s">
        <v>312</v>
      </c>
      <c r="F41" s="24">
        <f t="shared" si="0"/>
        <v>2004</v>
      </c>
      <c r="G41" s="17" t="s">
        <v>350</v>
      </c>
      <c r="H41" s="17"/>
      <c r="I41" s="24">
        <v>37</v>
      </c>
      <c r="J41" s="17" t="s">
        <v>351</v>
      </c>
      <c r="K41" s="18"/>
      <c r="L41" s="17"/>
      <c r="M41" s="17"/>
      <c r="N41" s="17"/>
      <c r="O41" s="17">
        <v>36</v>
      </c>
      <c r="P41" s="28">
        <v>1.5</v>
      </c>
      <c r="Q41" s="17">
        <v>152</v>
      </c>
      <c r="R41" s="17"/>
      <c r="S41" s="17"/>
      <c r="T41" s="17"/>
      <c r="U41" s="17">
        <v>0</v>
      </c>
      <c r="V41" s="62" t="s">
        <v>698</v>
      </c>
      <c r="W41" s="62" t="s">
        <v>711</v>
      </c>
      <c r="X41" s="62" t="s">
        <v>712</v>
      </c>
      <c r="Y41" s="62" t="s">
        <v>707</v>
      </c>
      <c r="Z41" s="62" t="s">
        <v>779</v>
      </c>
      <c r="AA41" s="28"/>
      <c r="AB41" s="17"/>
    </row>
    <row r="42" spans="2:28" ht="15" x14ac:dyDescent="0.25">
      <c r="B42" s="28" t="s">
        <v>396</v>
      </c>
      <c r="C42" s="18">
        <v>38104</v>
      </c>
      <c r="D42" s="18" t="s">
        <v>315</v>
      </c>
      <c r="E42" s="17" t="s">
        <v>312</v>
      </c>
      <c r="F42" s="24">
        <f t="shared" si="0"/>
        <v>2004</v>
      </c>
      <c r="G42" s="17" t="s">
        <v>331</v>
      </c>
      <c r="H42" s="17"/>
      <c r="I42" s="24">
        <v>38</v>
      </c>
      <c r="J42" s="17" t="s">
        <v>352</v>
      </c>
      <c r="K42" s="18"/>
      <c r="L42" s="17"/>
      <c r="M42" s="17"/>
      <c r="N42" s="17"/>
      <c r="O42" s="17">
        <v>36</v>
      </c>
      <c r="P42" s="28">
        <v>1.5</v>
      </c>
      <c r="Q42" s="17">
        <v>220</v>
      </c>
      <c r="R42" s="17"/>
      <c r="S42" s="17"/>
      <c r="T42" s="17"/>
      <c r="U42" s="17">
        <v>0</v>
      </c>
      <c r="V42" s="62" t="s">
        <v>698</v>
      </c>
      <c r="W42" s="62" t="s">
        <v>711</v>
      </c>
      <c r="X42" s="62" t="s">
        <v>712</v>
      </c>
      <c r="Y42" s="62" t="s">
        <v>707</v>
      </c>
      <c r="Z42" s="62" t="s">
        <v>779</v>
      </c>
      <c r="AA42" s="28"/>
      <c r="AB42" s="17"/>
    </row>
    <row r="43" spans="2:28" ht="15" x14ac:dyDescent="0.25">
      <c r="B43" s="28" t="s">
        <v>380</v>
      </c>
      <c r="C43" s="18">
        <v>38285</v>
      </c>
      <c r="D43" s="18" t="s">
        <v>290</v>
      </c>
      <c r="E43" s="17" t="s">
        <v>284</v>
      </c>
      <c r="F43" s="24">
        <f t="shared" si="0"/>
        <v>2005</v>
      </c>
      <c r="G43" s="28" t="s">
        <v>603</v>
      </c>
      <c r="H43" s="28" t="s">
        <v>604</v>
      </c>
      <c r="I43" s="24">
        <v>39</v>
      </c>
      <c r="J43" s="17" t="s">
        <v>353</v>
      </c>
      <c r="K43" s="18"/>
      <c r="L43" s="17"/>
      <c r="M43" s="17"/>
      <c r="N43" s="17"/>
      <c r="O43" s="17">
        <v>36</v>
      </c>
      <c r="P43" s="28">
        <v>1</v>
      </c>
      <c r="Q43" s="17">
        <v>80</v>
      </c>
      <c r="R43" s="17"/>
      <c r="S43" s="17"/>
      <c r="T43" s="17"/>
      <c r="U43" s="17">
        <v>0</v>
      </c>
      <c r="V43" s="62" t="s">
        <v>698</v>
      </c>
      <c r="W43" s="62" t="s">
        <v>711</v>
      </c>
      <c r="X43" s="62" t="s">
        <v>712</v>
      </c>
      <c r="Y43" s="62" t="s">
        <v>707</v>
      </c>
      <c r="Z43" s="62" t="s">
        <v>779</v>
      </c>
      <c r="AA43" s="28" t="s">
        <v>617</v>
      </c>
      <c r="AB43" s="17"/>
    </row>
    <row r="44" spans="2:28" ht="15" x14ac:dyDescent="0.25">
      <c r="B44" s="28" t="s">
        <v>400</v>
      </c>
      <c r="C44" s="18">
        <v>38437</v>
      </c>
      <c r="D44" s="18" t="s">
        <v>283</v>
      </c>
      <c r="E44" s="17" t="s">
        <v>284</v>
      </c>
      <c r="F44" s="24">
        <f t="shared" si="0"/>
        <v>2005</v>
      </c>
      <c r="G44" s="17" t="s">
        <v>294</v>
      </c>
      <c r="H44" s="28" t="s">
        <v>592</v>
      </c>
      <c r="I44" s="24">
        <v>40</v>
      </c>
      <c r="J44" s="17" t="s">
        <v>354</v>
      </c>
      <c r="K44" s="18"/>
      <c r="L44" s="17"/>
      <c r="M44" s="17"/>
      <c r="N44" s="17"/>
      <c r="O44" s="17">
        <v>36</v>
      </c>
      <c r="P44" s="28">
        <v>1</v>
      </c>
      <c r="Q44" s="17">
        <v>100</v>
      </c>
      <c r="R44" s="17"/>
      <c r="S44" s="17"/>
      <c r="T44" s="17"/>
      <c r="U44" s="17">
        <v>0</v>
      </c>
      <c r="V44" s="62" t="s">
        <v>698</v>
      </c>
      <c r="W44" s="62" t="s">
        <v>711</v>
      </c>
      <c r="X44" s="62" t="s">
        <v>712</v>
      </c>
      <c r="Y44" s="62" t="s">
        <v>707</v>
      </c>
      <c r="Z44" s="62" t="s">
        <v>779</v>
      </c>
      <c r="AA44" s="28"/>
      <c r="AB44" s="17"/>
    </row>
    <row r="45" spans="2:28" ht="15" x14ac:dyDescent="0.25">
      <c r="B45" s="28" t="s">
        <v>403</v>
      </c>
      <c r="C45" s="18">
        <v>38286</v>
      </c>
      <c r="D45" s="18" t="s">
        <v>297</v>
      </c>
      <c r="E45" s="17" t="s">
        <v>287</v>
      </c>
      <c r="F45" s="24">
        <f t="shared" si="0"/>
        <v>2005</v>
      </c>
      <c r="G45" s="17" t="s">
        <v>834</v>
      </c>
      <c r="H45" s="17"/>
      <c r="I45" s="24">
        <v>41</v>
      </c>
      <c r="J45" s="17" t="s">
        <v>355</v>
      </c>
      <c r="K45" s="18"/>
      <c r="L45" s="17"/>
      <c r="M45" s="17"/>
      <c r="N45" s="17"/>
      <c r="O45" s="17">
        <v>36</v>
      </c>
      <c r="P45" s="28">
        <v>1</v>
      </c>
      <c r="Q45" s="17">
        <v>100</v>
      </c>
      <c r="R45" s="17"/>
      <c r="S45" s="17"/>
      <c r="T45" s="17"/>
      <c r="U45" s="17">
        <v>0</v>
      </c>
      <c r="V45" s="64" t="s">
        <v>699</v>
      </c>
      <c r="W45" s="62" t="s">
        <v>711</v>
      </c>
      <c r="X45" s="64" t="s">
        <v>713</v>
      </c>
      <c r="Y45" s="64" t="s">
        <v>780</v>
      </c>
      <c r="Z45" s="64" t="s">
        <v>781</v>
      </c>
      <c r="AA45" s="28" t="s">
        <v>618</v>
      </c>
      <c r="AB45" s="17"/>
    </row>
    <row r="46" spans="2:28" ht="15" x14ac:dyDescent="0.25">
      <c r="B46" s="28" t="s">
        <v>405</v>
      </c>
      <c r="C46" s="18">
        <v>38458</v>
      </c>
      <c r="D46" s="18" t="s">
        <v>286</v>
      </c>
      <c r="E46" s="17" t="s">
        <v>287</v>
      </c>
      <c r="F46" s="24">
        <f t="shared" si="0"/>
        <v>2005</v>
      </c>
      <c r="G46" s="17" t="s">
        <v>288</v>
      </c>
      <c r="H46" s="17"/>
      <c r="I46" s="24">
        <v>42</v>
      </c>
      <c r="J46" s="17" t="s">
        <v>356</v>
      </c>
      <c r="K46" s="18"/>
      <c r="L46" s="17"/>
      <c r="M46" s="17"/>
      <c r="N46" s="17"/>
      <c r="O46" s="17">
        <v>36</v>
      </c>
      <c r="P46" s="28">
        <v>1</v>
      </c>
      <c r="Q46" s="17">
        <v>100</v>
      </c>
      <c r="R46" s="17"/>
      <c r="S46" s="17"/>
      <c r="T46" s="17"/>
      <c r="U46" s="17">
        <v>0</v>
      </c>
      <c r="V46" s="62" t="s">
        <v>698</v>
      </c>
      <c r="W46" s="62" t="s">
        <v>711</v>
      </c>
      <c r="X46" s="62" t="s">
        <v>712</v>
      </c>
      <c r="Y46" s="62" t="s">
        <v>707</v>
      </c>
      <c r="Z46" s="62" t="s">
        <v>779</v>
      </c>
      <c r="AA46" s="28"/>
      <c r="AB46" s="17"/>
    </row>
    <row r="47" spans="2:28" ht="15" x14ac:dyDescent="0.25">
      <c r="B47" s="28" t="s">
        <v>423</v>
      </c>
      <c r="C47" s="18">
        <v>38255</v>
      </c>
      <c r="D47" s="18" t="s">
        <v>357</v>
      </c>
      <c r="E47" s="17" t="s">
        <v>813</v>
      </c>
      <c r="F47" s="24">
        <f t="shared" si="0"/>
        <v>2005</v>
      </c>
      <c r="G47" s="17" t="s">
        <v>359</v>
      </c>
      <c r="H47" s="17"/>
      <c r="I47" s="24">
        <v>43</v>
      </c>
      <c r="J47" s="17" t="s">
        <v>360</v>
      </c>
      <c r="K47" s="18"/>
      <c r="L47" s="17"/>
      <c r="M47" s="17"/>
      <c r="N47" s="17"/>
      <c r="O47" s="17">
        <v>36</v>
      </c>
      <c r="P47" s="28">
        <v>0.5</v>
      </c>
      <c r="Q47" s="17">
        <v>45</v>
      </c>
      <c r="R47" s="17"/>
      <c r="S47" s="17"/>
      <c r="T47" s="17"/>
      <c r="U47" s="17">
        <v>0</v>
      </c>
      <c r="V47" s="62" t="s">
        <v>698</v>
      </c>
      <c r="W47" s="62" t="s">
        <v>711</v>
      </c>
      <c r="X47" s="62" t="s">
        <v>712</v>
      </c>
      <c r="Y47" s="62" t="s">
        <v>707</v>
      </c>
      <c r="Z47" s="62" t="s">
        <v>779</v>
      </c>
      <c r="AA47" s="28"/>
      <c r="AB47" s="17"/>
    </row>
    <row r="48" spans="2:28" ht="15" x14ac:dyDescent="0.25">
      <c r="B48" s="28" t="s">
        <v>816</v>
      </c>
      <c r="C48" s="18">
        <v>38450</v>
      </c>
      <c r="D48" s="18" t="s">
        <v>308</v>
      </c>
      <c r="E48" s="17" t="s">
        <v>304</v>
      </c>
      <c r="F48" s="24">
        <f t="shared" ref="F48" si="1">VALUE(LEFT(J48,4))</f>
        <v>2005</v>
      </c>
      <c r="G48" s="17" t="s">
        <v>326</v>
      </c>
      <c r="H48" s="17" t="s">
        <v>605</v>
      </c>
      <c r="I48" s="24">
        <v>44</v>
      </c>
      <c r="J48" s="17" t="s">
        <v>361</v>
      </c>
      <c r="K48" s="18"/>
      <c r="L48" s="17"/>
      <c r="M48" s="17"/>
      <c r="N48" s="17"/>
      <c r="O48" s="17">
        <v>36</v>
      </c>
      <c r="P48" s="28">
        <v>0.25</v>
      </c>
      <c r="Q48" s="28">
        <v>6</v>
      </c>
      <c r="R48" s="17"/>
      <c r="S48" s="17"/>
      <c r="T48" s="17"/>
      <c r="U48" s="17">
        <v>0</v>
      </c>
      <c r="V48" s="62" t="s">
        <v>698</v>
      </c>
      <c r="W48" s="62" t="s">
        <v>711</v>
      </c>
      <c r="X48" s="62" t="s">
        <v>712</v>
      </c>
      <c r="Y48" s="62" t="s">
        <v>707</v>
      </c>
      <c r="Z48" s="62" t="s">
        <v>779</v>
      </c>
      <c r="AA48" s="28" t="s">
        <v>619</v>
      </c>
      <c r="AB48" s="17"/>
    </row>
    <row r="49" spans="1:28" ht="15" x14ac:dyDescent="0.25">
      <c r="B49" s="28" t="s">
        <v>817</v>
      </c>
      <c r="C49" s="18">
        <v>38457</v>
      </c>
      <c r="D49" s="18" t="s">
        <v>308</v>
      </c>
      <c r="E49" s="17" t="s">
        <v>304</v>
      </c>
      <c r="F49" s="24">
        <f t="shared" si="0"/>
        <v>2005</v>
      </c>
      <c r="G49" s="17" t="s">
        <v>326</v>
      </c>
      <c r="H49" s="17" t="s">
        <v>605</v>
      </c>
      <c r="I49" s="24">
        <v>44</v>
      </c>
      <c r="J49" s="17" t="s">
        <v>361</v>
      </c>
      <c r="K49" s="18"/>
      <c r="L49" s="17"/>
      <c r="M49" s="17"/>
      <c r="N49" s="17"/>
      <c r="O49" s="17">
        <v>36</v>
      </c>
      <c r="P49" s="28">
        <v>0.25</v>
      </c>
      <c r="Q49" s="28">
        <v>6</v>
      </c>
      <c r="R49" s="17"/>
      <c r="S49" s="17"/>
      <c r="T49" s="17"/>
      <c r="U49" s="17">
        <v>0</v>
      </c>
      <c r="V49" s="62" t="s">
        <v>698</v>
      </c>
      <c r="W49" s="62" t="s">
        <v>711</v>
      </c>
      <c r="X49" s="62" t="s">
        <v>712</v>
      </c>
      <c r="Y49" s="62" t="s">
        <v>707</v>
      </c>
      <c r="Z49" s="62" t="s">
        <v>779</v>
      </c>
      <c r="AA49" s="28" t="s">
        <v>619</v>
      </c>
      <c r="AB49" s="17"/>
    </row>
    <row r="50" spans="1:28" ht="15" x14ac:dyDescent="0.25">
      <c r="B50" s="28" t="s">
        <v>407</v>
      </c>
      <c r="C50" s="31">
        <v>38257</v>
      </c>
      <c r="D50" s="31" t="s">
        <v>311</v>
      </c>
      <c r="E50" s="35" t="s">
        <v>312</v>
      </c>
      <c r="F50" s="28">
        <v>2005</v>
      </c>
      <c r="G50" s="28" t="s">
        <v>350</v>
      </c>
      <c r="H50" s="28"/>
      <c r="I50" s="24">
        <v>45</v>
      </c>
      <c r="J50" s="17" t="s">
        <v>792</v>
      </c>
      <c r="K50" s="18"/>
      <c r="L50" s="17"/>
      <c r="M50" s="17"/>
      <c r="N50" s="17"/>
      <c r="O50" s="17"/>
      <c r="P50" s="28">
        <v>1.5</v>
      </c>
      <c r="Q50" s="28">
        <v>150</v>
      </c>
      <c r="R50" s="17"/>
      <c r="S50" s="17"/>
      <c r="T50" s="17"/>
      <c r="U50" s="17">
        <v>0</v>
      </c>
      <c r="V50" s="62" t="s">
        <v>698</v>
      </c>
      <c r="W50" s="62" t="s">
        <v>711</v>
      </c>
      <c r="X50" s="62" t="s">
        <v>712</v>
      </c>
      <c r="Y50" s="62" t="s">
        <v>707</v>
      </c>
      <c r="Z50" s="62" t="s">
        <v>779</v>
      </c>
      <c r="AA50" s="28" t="s">
        <v>620</v>
      </c>
      <c r="AB50" s="17"/>
    </row>
    <row r="51" spans="1:28" ht="15" x14ac:dyDescent="0.25">
      <c r="B51" s="28" t="s">
        <v>407</v>
      </c>
      <c r="C51" s="31">
        <v>38260</v>
      </c>
      <c r="D51" s="31" t="s">
        <v>311</v>
      </c>
      <c r="E51" s="35" t="s">
        <v>312</v>
      </c>
      <c r="F51" s="28">
        <v>2005</v>
      </c>
      <c r="G51" s="28" t="s">
        <v>350</v>
      </c>
      <c r="H51" s="28"/>
      <c r="I51" s="24">
        <v>46</v>
      </c>
      <c r="J51" s="17" t="s">
        <v>794</v>
      </c>
      <c r="K51" s="18"/>
      <c r="L51" s="17"/>
      <c r="M51" s="17"/>
      <c r="N51" s="17"/>
      <c r="O51" s="17"/>
      <c r="P51" s="28">
        <v>1.5</v>
      </c>
      <c r="Q51" s="28">
        <v>80</v>
      </c>
      <c r="R51" s="17"/>
      <c r="S51" s="17"/>
      <c r="T51" s="17"/>
      <c r="U51" s="17">
        <v>0</v>
      </c>
      <c r="V51" s="64" t="s">
        <v>699</v>
      </c>
      <c r="W51" s="62" t="s">
        <v>711</v>
      </c>
      <c r="X51" s="64" t="s">
        <v>713</v>
      </c>
      <c r="Y51" s="64" t="s">
        <v>780</v>
      </c>
      <c r="Z51" s="64" t="s">
        <v>781</v>
      </c>
      <c r="AA51" s="28" t="s">
        <v>621</v>
      </c>
      <c r="AB51" s="17"/>
    </row>
    <row r="52" spans="1:28" ht="15" x14ac:dyDescent="0.25">
      <c r="B52" s="28" t="s">
        <v>417</v>
      </c>
      <c r="C52" s="31">
        <v>38475</v>
      </c>
      <c r="D52" s="31" t="s">
        <v>315</v>
      </c>
      <c r="E52" s="35" t="s">
        <v>312</v>
      </c>
      <c r="F52" s="28">
        <v>2005</v>
      </c>
      <c r="G52" s="28" t="s">
        <v>331</v>
      </c>
      <c r="H52" s="28"/>
      <c r="I52" s="24">
        <v>47</v>
      </c>
      <c r="J52" s="116" t="s">
        <v>793</v>
      </c>
      <c r="K52" s="18"/>
      <c r="L52" s="17"/>
      <c r="M52" s="17"/>
      <c r="N52" s="17"/>
      <c r="O52" s="17"/>
      <c r="P52" s="28">
        <v>1.5</v>
      </c>
      <c r="Q52" s="28">
        <v>220</v>
      </c>
      <c r="R52" s="17"/>
      <c r="S52" s="17"/>
      <c r="T52" s="17"/>
      <c r="U52" s="17">
        <v>0</v>
      </c>
      <c r="V52" s="64" t="s">
        <v>702</v>
      </c>
      <c r="W52" s="64" t="s">
        <v>714</v>
      </c>
      <c r="X52" s="64" t="s">
        <v>713</v>
      </c>
      <c r="Y52" s="64" t="s">
        <v>782</v>
      </c>
      <c r="Z52" s="63" t="s">
        <v>703</v>
      </c>
      <c r="AA52" s="28" t="s">
        <v>618</v>
      </c>
      <c r="AB52" s="17"/>
    </row>
    <row r="53" spans="1:28" ht="15" x14ac:dyDescent="0.25">
      <c r="B53" s="28" t="s">
        <v>400</v>
      </c>
      <c r="C53" s="18">
        <v>38646</v>
      </c>
      <c r="D53" s="18" t="s">
        <v>290</v>
      </c>
      <c r="E53" s="17" t="s">
        <v>284</v>
      </c>
      <c r="F53" s="24">
        <f t="shared" ref="F53:F60" si="2">VALUE(LEFT(J53,4))</f>
        <v>2006</v>
      </c>
      <c r="G53" s="28" t="s">
        <v>603</v>
      </c>
      <c r="H53" s="28" t="s">
        <v>604</v>
      </c>
      <c r="I53" s="24">
        <v>48</v>
      </c>
      <c r="J53" s="17" t="s">
        <v>363</v>
      </c>
      <c r="K53" s="18"/>
      <c r="L53" s="17"/>
      <c r="M53" s="17"/>
      <c r="N53" s="17"/>
      <c r="O53" s="17"/>
      <c r="P53" s="28">
        <v>1</v>
      </c>
      <c r="Q53" s="17">
        <v>80</v>
      </c>
      <c r="R53" s="17"/>
      <c r="S53" s="17"/>
      <c r="T53" s="17"/>
      <c r="U53" s="17">
        <v>0</v>
      </c>
      <c r="V53" s="62" t="s">
        <v>698</v>
      </c>
      <c r="W53" s="62" t="s">
        <v>711</v>
      </c>
      <c r="X53" s="62" t="s">
        <v>712</v>
      </c>
      <c r="Y53" s="62" t="s">
        <v>707</v>
      </c>
      <c r="Z53" s="62" t="s">
        <v>779</v>
      </c>
      <c r="AA53" s="28"/>
      <c r="AB53" s="17"/>
    </row>
    <row r="54" spans="1:28" ht="15" x14ac:dyDescent="0.25">
      <c r="A54" s="9" t="s">
        <v>362</v>
      </c>
      <c r="B54" s="17" t="s">
        <v>364</v>
      </c>
      <c r="C54" s="18">
        <v>38837</v>
      </c>
      <c r="D54" s="18" t="s">
        <v>283</v>
      </c>
      <c r="E54" s="17" t="s">
        <v>284</v>
      </c>
      <c r="F54" s="24">
        <f t="shared" si="2"/>
        <v>2006</v>
      </c>
      <c r="G54" s="17" t="s">
        <v>294</v>
      </c>
      <c r="H54" s="17" t="s">
        <v>592</v>
      </c>
      <c r="I54" s="24">
        <v>49</v>
      </c>
      <c r="J54" s="17" t="s">
        <v>365</v>
      </c>
      <c r="K54" s="18"/>
      <c r="L54" s="17"/>
      <c r="M54" s="17"/>
      <c r="N54" s="17"/>
      <c r="O54" s="17"/>
      <c r="P54" s="28">
        <v>1</v>
      </c>
      <c r="Q54" s="17">
        <v>98</v>
      </c>
      <c r="R54" s="17"/>
      <c r="S54" s="17"/>
      <c r="T54" s="17"/>
      <c r="U54" s="17">
        <v>0</v>
      </c>
      <c r="V54" s="62" t="s">
        <v>698</v>
      </c>
      <c r="W54" s="62" t="s">
        <v>711</v>
      </c>
      <c r="X54" s="62" t="s">
        <v>712</v>
      </c>
      <c r="Y54" s="62" t="s">
        <v>707</v>
      </c>
      <c r="Z54" s="62" t="s">
        <v>779</v>
      </c>
      <c r="AA54" s="28" t="s">
        <v>622</v>
      </c>
      <c r="AB54" s="17"/>
    </row>
    <row r="55" spans="1:28" ht="15" x14ac:dyDescent="0.25">
      <c r="A55" s="9" t="s">
        <v>364</v>
      </c>
      <c r="B55" s="17" t="s">
        <v>366</v>
      </c>
      <c r="C55" s="18">
        <v>38637</v>
      </c>
      <c r="D55" s="18" t="s">
        <v>297</v>
      </c>
      <c r="E55" s="17" t="s">
        <v>287</v>
      </c>
      <c r="F55" s="24">
        <f t="shared" si="2"/>
        <v>2006</v>
      </c>
      <c r="G55" s="17" t="s">
        <v>834</v>
      </c>
      <c r="H55" s="17"/>
      <c r="I55" s="24">
        <v>50</v>
      </c>
      <c r="J55" s="17" t="s">
        <v>367</v>
      </c>
      <c r="K55" s="18"/>
      <c r="L55" s="17"/>
      <c r="M55" s="17"/>
      <c r="N55" s="17"/>
      <c r="O55" s="17"/>
      <c r="P55" s="28">
        <v>1</v>
      </c>
      <c r="Q55" s="17">
        <v>100</v>
      </c>
      <c r="R55" s="17"/>
      <c r="S55" s="17"/>
      <c r="T55" s="17"/>
      <c r="U55" s="17">
        <v>0</v>
      </c>
      <c r="V55" s="64" t="s">
        <v>702</v>
      </c>
      <c r="W55" s="64" t="s">
        <v>714</v>
      </c>
      <c r="X55" s="64" t="s">
        <v>713</v>
      </c>
      <c r="Y55" s="64" t="s">
        <v>783</v>
      </c>
      <c r="Z55" s="63" t="s">
        <v>784</v>
      </c>
      <c r="AA55" s="28" t="s">
        <v>618</v>
      </c>
      <c r="AB55" s="17"/>
    </row>
    <row r="56" spans="1:28" ht="15" x14ac:dyDescent="0.25">
      <c r="A56" s="9" t="s">
        <v>366</v>
      </c>
      <c r="B56" s="17" t="s">
        <v>368</v>
      </c>
      <c r="C56" s="18">
        <v>38837</v>
      </c>
      <c r="D56" s="18" t="s">
        <v>286</v>
      </c>
      <c r="E56" s="17" t="s">
        <v>287</v>
      </c>
      <c r="F56" s="24">
        <f t="shared" si="2"/>
        <v>2006</v>
      </c>
      <c r="G56" s="17" t="s">
        <v>288</v>
      </c>
      <c r="H56" s="17"/>
      <c r="I56" s="24">
        <v>51</v>
      </c>
      <c r="J56" s="17" t="s">
        <v>369</v>
      </c>
      <c r="K56" s="18"/>
      <c r="L56" s="17"/>
      <c r="M56" s="17"/>
      <c r="N56" s="17"/>
      <c r="O56" s="17"/>
      <c r="P56" s="28">
        <v>1</v>
      </c>
      <c r="Q56" s="17">
        <v>100</v>
      </c>
      <c r="R56" s="17"/>
      <c r="S56" s="17"/>
      <c r="T56" s="17"/>
      <c r="U56" s="17">
        <v>0</v>
      </c>
      <c r="V56" s="62" t="s">
        <v>698</v>
      </c>
      <c r="W56" s="62" t="s">
        <v>711</v>
      </c>
      <c r="X56" s="62" t="s">
        <v>712</v>
      </c>
      <c r="Y56" s="62" t="s">
        <v>707</v>
      </c>
      <c r="Z56" s="62" t="s">
        <v>779</v>
      </c>
      <c r="AA56" s="28"/>
      <c r="AB56" s="17"/>
    </row>
    <row r="57" spans="1:28" ht="15" x14ac:dyDescent="0.25">
      <c r="A57" s="9" t="s">
        <v>368</v>
      </c>
      <c r="B57" s="17" t="s">
        <v>370</v>
      </c>
      <c r="C57" s="18">
        <v>38632</v>
      </c>
      <c r="D57" s="18" t="s">
        <v>357</v>
      </c>
      <c r="E57" s="17" t="s">
        <v>813</v>
      </c>
      <c r="F57" s="24">
        <f t="shared" si="2"/>
        <v>2006</v>
      </c>
      <c r="G57" s="17" t="s">
        <v>359</v>
      </c>
      <c r="H57" s="17"/>
      <c r="I57" s="24">
        <v>52</v>
      </c>
      <c r="J57" s="17" t="s">
        <v>371</v>
      </c>
      <c r="K57" s="18"/>
      <c r="L57" s="17"/>
      <c r="M57" s="17"/>
      <c r="N57" s="17"/>
      <c r="O57" s="17"/>
      <c r="P57" s="28">
        <v>1</v>
      </c>
      <c r="Q57" s="17">
        <v>41</v>
      </c>
      <c r="R57" s="17"/>
      <c r="S57" s="17"/>
      <c r="T57" s="17"/>
      <c r="U57" s="17">
        <v>0</v>
      </c>
      <c r="V57" s="62" t="s">
        <v>698</v>
      </c>
      <c r="W57" s="62" t="s">
        <v>711</v>
      </c>
      <c r="X57" s="62" t="s">
        <v>712</v>
      </c>
      <c r="Y57" s="62" t="s">
        <v>707</v>
      </c>
      <c r="Z57" s="62" t="s">
        <v>779</v>
      </c>
      <c r="AA57" s="28"/>
      <c r="AB57" s="17"/>
    </row>
    <row r="58" spans="1:28" ht="15" x14ac:dyDescent="0.25">
      <c r="A58" s="9" t="s">
        <v>370</v>
      </c>
      <c r="B58" s="17" t="s">
        <v>372</v>
      </c>
      <c r="C58" s="18">
        <v>38838</v>
      </c>
      <c r="D58" s="18" t="s">
        <v>308</v>
      </c>
      <c r="E58" s="17" t="s">
        <v>304</v>
      </c>
      <c r="F58" s="24">
        <f t="shared" si="2"/>
        <v>2006</v>
      </c>
      <c r="G58" s="17" t="s">
        <v>326</v>
      </c>
      <c r="H58" s="17" t="s">
        <v>605</v>
      </c>
      <c r="I58" s="24">
        <v>53</v>
      </c>
      <c r="J58" s="17" t="s">
        <v>373</v>
      </c>
      <c r="K58" s="18"/>
      <c r="L58" s="17"/>
      <c r="M58" s="17"/>
      <c r="N58" s="17"/>
      <c r="O58" s="17"/>
      <c r="P58" s="28">
        <v>0.25</v>
      </c>
      <c r="Q58" s="17">
        <v>6</v>
      </c>
      <c r="R58" s="17"/>
      <c r="S58" s="17"/>
      <c r="T58" s="17"/>
      <c r="U58" s="17">
        <v>0</v>
      </c>
      <c r="V58" s="62" t="s">
        <v>698</v>
      </c>
      <c r="W58" s="62" t="s">
        <v>711</v>
      </c>
      <c r="X58" s="62" t="s">
        <v>712</v>
      </c>
      <c r="Y58" s="62" t="s">
        <v>707</v>
      </c>
      <c r="Z58" s="62" t="s">
        <v>779</v>
      </c>
      <c r="AA58" s="28"/>
      <c r="AB58" s="17"/>
    </row>
    <row r="59" spans="1:28" ht="15" x14ac:dyDescent="0.25">
      <c r="A59" s="9" t="s">
        <v>372</v>
      </c>
      <c r="B59" s="28" t="s">
        <v>427</v>
      </c>
      <c r="C59" s="18">
        <v>38634</v>
      </c>
      <c r="D59" s="18" t="s">
        <v>311</v>
      </c>
      <c r="E59" s="17" t="s">
        <v>312</v>
      </c>
      <c r="F59" s="24">
        <f t="shared" si="2"/>
        <v>2006</v>
      </c>
      <c r="G59" s="17" t="s">
        <v>375</v>
      </c>
      <c r="H59" s="17"/>
      <c r="I59" s="24">
        <v>54</v>
      </c>
      <c r="J59" s="17" t="s">
        <v>376</v>
      </c>
      <c r="K59" s="18"/>
      <c r="L59" s="17"/>
      <c r="M59" s="17"/>
      <c r="N59" s="17"/>
      <c r="O59" s="17"/>
      <c r="P59" s="28">
        <v>1.5</v>
      </c>
      <c r="Q59" s="17">
        <v>121</v>
      </c>
      <c r="R59" s="17"/>
      <c r="S59" s="17"/>
      <c r="T59" s="17"/>
      <c r="U59" s="17">
        <v>0</v>
      </c>
      <c r="V59" s="63" t="s">
        <v>702</v>
      </c>
      <c r="W59" s="64" t="s">
        <v>714</v>
      </c>
      <c r="X59" s="64" t="s">
        <v>713</v>
      </c>
      <c r="Y59" s="64" t="s">
        <v>783</v>
      </c>
      <c r="Z59" s="63" t="s">
        <v>703</v>
      </c>
      <c r="AA59" s="28" t="s">
        <v>623</v>
      </c>
      <c r="AB59" s="17"/>
    </row>
    <row r="60" spans="1:28" ht="15" x14ac:dyDescent="0.25">
      <c r="A60" s="9" t="s">
        <v>374</v>
      </c>
      <c r="B60" s="28" t="s">
        <v>434</v>
      </c>
      <c r="C60" s="18">
        <v>38839</v>
      </c>
      <c r="D60" s="18" t="s">
        <v>315</v>
      </c>
      <c r="E60" s="17" t="s">
        <v>312</v>
      </c>
      <c r="F60" s="24">
        <f t="shared" si="2"/>
        <v>2006</v>
      </c>
      <c r="G60" s="17" t="s">
        <v>331</v>
      </c>
      <c r="H60" s="17"/>
      <c r="I60" s="24">
        <v>55</v>
      </c>
      <c r="J60" s="17" t="s">
        <v>378</v>
      </c>
      <c r="K60" s="18"/>
      <c r="L60" s="17"/>
      <c r="M60" s="17"/>
      <c r="N60" s="17"/>
      <c r="O60" s="17"/>
      <c r="P60" s="28">
        <v>1.5</v>
      </c>
      <c r="Q60" s="17">
        <v>220</v>
      </c>
      <c r="R60" s="17"/>
      <c r="S60" s="17"/>
      <c r="T60" s="17"/>
      <c r="U60" s="17">
        <v>0</v>
      </c>
      <c r="V60" s="63" t="s">
        <v>702</v>
      </c>
      <c r="W60" s="64" t="s">
        <v>714</v>
      </c>
      <c r="X60" s="64" t="s">
        <v>713</v>
      </c>
      <c r="Y60" s="64" t="s">
        <v>783</v>
      </c>
      <c r="Z60" s="63" t="s">
        <v>703</v>
      </c>
      <c r="AA60" s="28" t="s">
        <v>624</v>
      </c>
      <c r="AB60" s="17"/>
    </row>
    <row r="61" spans="1:28" ht="15" x14ac:dyDescent="0.25">
      <c r="A61" s="9" t="s">
        <v>377</v>
      </c>
      <c r="B61" s="28" t="s">
        <v>382</v>
      </c>
      <c r="C61" s="31">
        <v>38843</v>
      </c>
      <c r="D61" s="31" t="s">
        <v>625</v>
      </c>
      <c r="E61" s="35" t="s">
        <v>625</v>
      </c>
      <c r="F61" s="28">
        <v>2006</v>
      </c>
      <c r="G61" s="36" t="s">
        <v>815</v>
      </c>
      <c r="H61" s="28"/>
      <c r="I61" s="24">
        <v>56</v>
      </c>
      <c r="J61" s="28" t="s">
        <v>795</v>
      </c>
      <c r="K61" s="31"/>
      <c r="L61" s="28"/>
      <c r="M61" s="28"/>
      <c r="N61" s="28"/>
      <c r="O61" s="28"/>
      <c r="P61" s="28">
        <v>0.5</v>
      </c>
      <c r="Q61" s="28"/>
      <c r="R61" s="28"/>
      <c r="S61" s="28"/>
      <c r="T61" s="28"/>
      <c r="U61" s="28">
        <v>0</v>
      </c>
      <c r="V61" s="63" t="s">
        <v>705</v>
      </c>
      <c r="W61" s="63" t="s">
        <v>711</v>
      </c>
      <c r="X61" s="63" t="s">
        <v>712</v>
      </c>
      <c r="Y61" s="63" t="s">
        <v>708</v>
      </c>
      <c r="Z61" s="63" t="s">
        <v>530</v>
      </c>
      <c r="AA61" s="28" t="s">
        <v>704</v>
      </c>
      <c r="AB61" s="17"/>
    </row>
    <row r="62" spans="1:28" ht="15" x14ac:dyDescent="0.25">
      <c r="A62" s="9" t="s">
        <v>364</v>
      </c>
      <c r="B62" s="17" t="s">
        <v>364</v>
      </c>
      <c r="C62" s="18">
        <v>39008</v>
      </c>
      <c r="D62" s="18" t="s">
        <v>290</v>
      </c>
      <c r="E62" s="17" t="s">
        <v>284</v>
      </c>
      <c r="F62" s="24">
        <f t="shared" ref="F62:F97" si="3">VALUE(LEFT(J62,4))</f>
        <v>2007</v>
      </c>
      <c r="G62" s="28" t="s">
        <v>626</v>
      </c>
      <c r="H62" s="28" t="s">
        <v>604</v>
      </c>
      <c r="I62" s="24">
        <v>57</v>
      </c>
      <c r="J62" s="17" t="s">
        <v>379</v>
      </c>
      <c r="K62" s="18"/>
      <c r="L62" s="17"/>
      <c r="M62" s="17"/>
      <c r="N62" s="17"/>
      <c r="O62" s="17"/>
      <c r="P62" s="28">
        <v>1</v>
      </c>
      <c r="Q62" s="17">
        <v>100</v>
      </c>
      <c r="R62" s="17"/>
      <c r="S62" s="17"/>
      <c r="T62" s="17"/>
      <c r="U62" s="17">
        <v>0</v>
      </c>
      <c r="V62" s="62" t="s">
        <v>698</v>
      </c>
      <c r="W62" s="62" t="s">
        <v>711</v>
      </c>
      <c r="X62" s="62" t="s">
        <v>712</v>
      </c>
      <c r="Y62" s="62" t="s">
        <v>707</v>
      </c>
      <c r="Z62" s="62" t="s">
        <v>779</v>
      </c>
      <c r="AA62" s="28"/>
      <c r="AB62" s="17"/>
    </row>
    <row r="63" spans="1:28" ht="15" x14ac:dyDescent="0.25">
      <c r="A63" s="9" t="s">
        <v>380</v>
      </c>
      <c r="B63" s="17" t="s">
        <v>380</v>
      </c>
      <c r="C63" s="18">
        <v>39185</v>
      </c>
      <c r="D63" s="18" t="s">
        <v>283</v>
      </c>
      <c r="E63" s="17" t="s">
        <v>284</v>
      </c>
      <c r="F63" s="24">
        <f t="shared" si="3"/>
        <v>2007</v>
      </c>
      <c r="G63" s="17" t="s">
        <v>294</v>
      </c>
      <c r="H63" s="17" t="s">
        <v>592</v>
      </c>
      <c r="I63" s="24">
        <v>58</v>
      </c>
      <c r="J63" s="17" t="s">
        <v>381</v>
      </c>
      <c r="K63" s="18"/>
      <c r="L63" s="17"/>
      <c r="M63" s="17"/>
      <c r="N63" s="17"/>
      <c r="O63" s="17"/>
      <c r="P63" s="28">
        <v>1</v>
      </c>
      <c r="Q63" s="17">
        <v>100</v>
      </c>
      <c r="R63" s="17"/>
      <c r="S63" s="17"/>
      <c r="T63" s="17"/>
      <c r="U63" s="17">
        <v>0</v>
      </c>
      <c r="V63" s="62" t="s">
        <v>698</v>
      </c>
      <c r="W63" s="62" t="s">
        <v>711</v>
      </c>
      <c r="X63" s="62" t="s">
        <v>712</v>
      </c>
      <c r="Y63" s="62" t="s">
        <v>707</v>
      </c>
      <c r="Z63" s="62" t="s">
        <v>779</v>
      </c>
      <c r="AA63" s="28"/>
      <c r="AB63" s="17"/>
    </row>
    <row r="64" spans="1:28" ht="15" x14ac:dyDescent="0.25">
      <c r="A64" s="9" t="s">
        <v>382</v>
      </c>
      <c r="B64" s="17" t="s">
        <v>382</v>
      </c>
      <c r="C64" s="18">
        <v>39008</v>
      </c>
      <c r="D64" s="18" t="s">
        <v>383</v>
      </c>
      <c r="E64" s="17" t="s">
        <v>384</v>
      </c>
      <c r="F64" s="24">
        <f t="shared" si="3"/>
        <v>2007</v>
      </c>
      <c r="G64" s="17" t="s">
        <v>385</v>
      </c>
      <c r="H64" s="17"/>
      <c r="I64" s="24">
        <v>59</v>
      </c>
      <c r="J64" s="17" t="s">
        <v>386</v>
      </c>
      <c r="K64" s="18"/>
      <c r="L64" s="17"/>
      <c r="M64" s="17"/>
      <c r="N64" s="17"/>
      <c r="O64" s="17"/>
      <c r="P64" s="28">
        <v>1</v>
      </c>
      <c r="Q64" s="17">
        <v>100</v>
      </c>
      <c r="R64" s="17"/>
      <c r="S64" s="17"/>
      <c r="T64" s="17"/>
      <c r="U64" s="17">
        <v>0</v>
      </c>
      <c r="V64" s="62" t="s">
        <v>698</v>
      </c>
      <c r="W64" s="62" t="s">
        <v>711</v>
      </c>
      <c r="X64" s="62" t="s">
        <v>712</v>
      </c>
      <c r="Y64" s="62" t="s">
        <v>707</v>
      </c>
      <c r="Z64" s="62" t="s">
        <v>779</v>
      </c>
      <c r="AA64" s="28"/>
      <c r="AB64" s="17"/>
    </row>
    <row r="65" spans="1:28" ht="15" x14ac:dyDescent="0.25">
      <c r="A65" s="9" t="s">
        <v>377</v>
      </c>
      <c r="B65" s="17" t="s">
        <v>377</v>
      </c>
      <c r="C65" s="18">
        <v>39192</v>
      </c>
      <c r="D65" s="18" t="s">
        <v>286</v>
      </c>
      <c r="E65" s="17" t="s">
        <v>287</v>
      </c>
      <c r="F65" s="24">
        <f t="shared" si="3"/>
        <v>2007</v>
      </c>
      <c r="G65" s="17" t="s">
        <v>288</v>
      </c>
      <c r="H65" s="17"/>
      <c r="I65" s="24">
        <v>60</v>
      </c>
      <c r="J65" s="17" t="s">
        <v>387</v>
      </c>
      <c r="K65" s="18"/>
      <c r="L65" s="17"/>
      <c r="M65" s="17"/>
      <c r="N65" s="17"/>
      <c r="O65" s="17"/>
      <c r="P65" s="28">
        <v>1</v>
      </c>
      <c r="Q65" s="17">
        <v>100</v>
      </c>
      <c r="R65" s="17"/>
      <c r="S65" s="17"/>
      <c r="T65" s="17"/>
      <c r="U65" s="17">
        <v>0</v>
      </c>
      <c r="V65" s="62" t="s">
        <v>698</v>
      </c>
      <c r="W65" s="62" t="s">
        <v>711</v>
      </c>
      <c r="X65" s="62" t="s">
        <v>712</v>
      </c>
      <c r="Y65" s="62" t="s">
        <v>707</v>
      </c>
      <c r="Z65" s="62" t="s">
        <v>779</v>
      </c>
      <c r="AA65" s="28"/>
      <c r="AB65" s="17"/>
    </row>
    <row r="66" spans="1:28" ht="15" x14ac:dyDescent="0.25">
      <c r="A66" s="9" t="s">
        <v>374</v>
      </c>
      <c r="B66" s="17" t="s">
        <v>374</v>
      </c>
      <c r="C66" s="18">
        <v>38995</v>
      </c>
      <c r="D66" s="18" t="s">
        <v>357</v>
      </c>
      <c r="E66" s="17" t="s">
        <v>813</v>
      </c>
      <c r="F66" s="24">
        <f t="shared" si="3"/>
        <v>2007</v>
      </c>
      <c r="G66" s="17" t="s">
        <v>359</v>
      </c>
      <c r="H66" s="17"/>
      <c r="I66" s="24">
        <v>61</v>
      </c>
      <c r="J66" s="17" t="s">
        <v>388</v>
      </c>
      <c r="K66" s="18"/>
      <c r="L66" s="17"/>
      <c r="M66" s="17"/>
      <c r="N66" s="17"/>
      <c r="O66" s="17"/>
      <c r="P66" s="28">
        <v>1</v>
      </c>
      <c r="Q66" s="17">
        <v>43</v>
      </c>
      <c r="R66" s="17"/>
      <c r="S66" s="17"/>
      <c r="T66" s="17"/>
      <c r="U66" s="17">
        <v>0</v>
      </c>
      <c r="V66" s="63" t="s">
        <v>702</v>
      </c>
      <c r="W66" s="64" t="s">
        <v>714</v>
      </c>
      <c r="X66" s="64" t="s">
        <v>713</v>
      </c>
      <c r="Y66" s="64" t="s">
        <v>783</v>
      </c>
      <c r="Z66" s="63" t="s">
        <v>703</v>
      </c>
      <c r="AA66" s="28"/>
      <c r="AB66" s="17"/>
    </row>
    <row r="67" spans="1:28" ht="15" x14ac:dyDescent="0.25">
      <c r="A67" s="9" t="s">
        <v>389</v>
      </c>
      <c r="B67" s="17" t="s">
        <v>389</v>
      </c>
      <c r="C67" s="18">
        <v>39197</v>
      </c>
      <c r="D67" s="18" t="s">
        <v>308</v>
      </c>
      <c r="E67" s="17" t="s">
        <v>304</v>
      </c>
      <c r="F67" s="24">
        <f t="shared" si="3"/>
        <v>2007</v>
      </c>
      <c r="G67" s="17" t="s">
        <v>326</v>
      </c>
      <c r="H67" s="17" t="s">
        <v>605</v>
      </c>
      <c r="I67" s="24">
        <v>62</v>
      </c>
      <c r="J67" s="17" t="s">
        <v>390</v>
      </c>
      <c r="K67" s="18"/>
      <c r="L67" s="17"/>
      <c r="M67" s="17"/>
      <c r="N67" s="17"/>
      <c r="O67" s="17"/>
      <c r="P67" s="28">
        <v>0.25</v>
      </c>
      <c r="Q67" s="17">
        <v>8</v>
      </c>
      <c r="R67" s="17"/>
      <c r="S67" s="17"/>
      <c r="T67" s="17"/>
      <c r="U67" s="17">
        <v>0</v>
      </c>
      <c r="V67" s="62" t="s">
        <v>698</v>
      </c>
      <c r="W67" s="62" t="s">
        <v>711</v>
      </c>
      <c r="X67" s="62" t="s">
        <v>712</v>
      </c>
      <c r="Y67" s="62" t="s">
        <v>707</v>
      </c>
      <c r="Z67" s="62" t="s">
        <v>779</v>
      </c>
      <c r="AA67" s="28"/>
      <c r="AB67" s="17"/>
    </row>
    <row r="68" spans="1:28" ht="15" x14ac:dyDescent="0.25">
      <c r="A68" s="9" t="s">
        <v>391</v>
      </c>
      <c r="B68" s="17" t="s">
        <v>391</v>
      </c>
      <c r="C68" s="18">
        <v>39022</v>
      </c>
      <c r="D68" s="18" t="s">
        <v>392</v>
      </c>
      <c r="E68" s="17" t="s">
        <v>393</v>
      </c>
      <c r="F68" s="24">
        <f t="shared" si="3"/>
        <v>2007</v>
      </c>
      <c r="G68" s="17" t="s">
        <v>276</v>
      </c>
      <c r="H68" s="17"/>
      <c r="I68" s="24">
        <v>63</v>
      </c>
      <c r="J68" s="17" t="s">
        <v>394</v>
      </c>
      <c r="K68" s="18"/>
      <c r="L68" s="17"/>
      <c r="M68" s="17"/>
      <c r="N68" s="17"/>
      <c r="O68" s="17"/>
      <c r="P68" s="28"/>
      <c r="Q68" s="17">
        <v>-99</v>
      </c>
      <c r="R68" s="17" t="s">
        <v>395</v>
      </c>
      <c r="S68" s="17"/>
      <c r="T68" s="17"/>
      <c r="U68" s="17">
        <v>0</v>
      </c>
      <c r="V68" s="62" t="s">
        <v>698</v>
      </c>
      <c r="W68" s="62" t="s">
        <v>711</v>
      </c>
      <c r="X68" s="62" t="s">
        <v>712</v>
      </c>
      <c r="Y68" s="62" t="s">
        <v>707</v>
      </c>
      <c r="Z68" s="62" t="s">
        <v>779</v>
      </c>
      <c r="AA68" s="28"/>
      <c r="AB68" s="17"/>
    </row>
    <row r="69" spans="1:28" ht="15" x14ac:dyDescent="0.25">
      <c r="A69" s="9" t="s">
        <v>396</v>
      </c>
      <c r="B69" s="17" t="s">
        <v>396</v>
      </c>
      <c r="C69" s="18">
        <v>39199</v>
      </c>
      <c r="D69" s="18" t="s">
        <v>315</v>
      </c>
      <c r="E69" s="17" t="s">
        <v>312</v>
      </c>
      <c r="F69" s="24">
        <f t="shared" si="3"/>
        <v>2007</v>
      </c>
      <c r="G69" s="17" t="s">
        <v>397</v>
      </c>
      <c r="H69" s="17"/>
      <c r="I69" s="24">
        <v>64</v>
      </c>
      <c r="J69" s="17" t="s">
        <v>398</v>
      </c>
      <c r="K69" s="18"/>
      <c r="L69" s="17"/>
      <c r="M69" s="17"/>
      <c r="N69" s="17"/>
      <c r="O69" s="17"/>
      <c r="P69" s="28">
        <v>1.5</v>
      </c>
      <c r="Q69" s="17">
        <v>220</v>
      </c>
      <c r="R69" s="17"/>
      <c r="S69" s="17"/>
      <c r="T69" s="17"/>
      <c r="U69" s="17">
        <v>0</v>
      </c>
      <c r="V69" s="63" t="s">
        <v>702</v>
      </c>
      <c r="W69" s="64" t="s">
        <v>714</v>
      </c>
      <c r="X69" s="64" t="s">
        <v>713</v>
      </c>
      <c r="Y69" s="64" t="s">
        <v>783</v>
      </c>
      <c r="Z69" s="63" t="s">
        <v>703</v>
      </c>
      <c r="AA69" s="28"/>
      <c r="AB69" s="17"/>
    </row>
    <row r="70" spans="1:28" ht="15" x14ac:dyDescent="0.25">
      <c r="A70" s="9" t="s">
        <v>380</v>
      </c>
      <c r="B70" s="17" t="s">
        <v>380</v>
      </c>
      <c r="C70" s="18">
        <v>39379</v>
      </c>
      <c r="D70" s="18" t="s">
        <v>290</v>
      </c>
      <c r="E70" s="17" t="s">
        <v>284</v>
      </c>
      <c r="F70" s="24">
        <f t="shared" si="3"/>
        <v>2008</v>
      </c>
      <c r="G70" s="17" t="s">
        <v>626</v>
      </c>
      <c r="H70" s="17" t="s">
        <v>604</v>
      </c>
      <c r="I70" s="24">
        <v>65</v>
      </c>
      <c r="J70" s="17" t="s">
        <v>399</v>
      </c>
      <c r="K70" s="18"/>
      <c r="L70" s="17"/>
      <c r="M70" s="17"/>
      <c r="N70" s="17"/>
      <c r="O70" s="17"/>
      <c r="P70" s="28">
        <v>1</v>
      </c>
      <c r="Q70" s="17">
        <v>100</v>
      </c>
      <c r="R70" s="17"/>
      <c r="S70" s="17"/>
      <c r="T70" s="17"/>
      <c r="U70" s="17">
        <v>0</v>
      </c>
      <c r="V70" s="62" t="s">
        <v>698</v>
      </c>
      <c r="W70" s="62" t="s">
        <v>711</v>
      </c>
      <c r="X70" s="62" t="s">
        <v>712</v>
      </c>
      <c r="Y70" s="62" t="s">
        <v>707</v>
      </c>
      <c r="Z70" s="62" t="s">
        <v>779</v>
      </c>
      <c r="AA70" s="28"/>
      <c r="AB70" s="17"/>
    </row>
    <row r="71" spans="1:28" ht="15" x14ac:dyDescent="0.25">
      <c r="A71" s="9" t="s">
        <v>400</v>
      </c>
      <c r="B71" s="28" t="s">
        <v>627</v>
      </c>
      <c r="C71" s="31">
        <v>39573</v>
      </c>
      <c r="D71" s="18" t="s">
        <v>283</v>
      </c>
      <c r="E71" s="17" t="s">
        <v>284</v>
      </c>
      <c r="F71" s="17">
        <f t="shared" si="3"/>
        <v>2008</v>
      </c>
      <c r="G71" s="17" t="s">
        <v>294</v>
      </c>
      <c r="H71" s="17" t="s">
        <v>592</v>
      </c>
      <c r="I71" s="24">
        <v>66</v>
      </c>
      <c r="J71" s="17" t="s">
        <v>401</v>
      </c>
      <c r="K71" s="18"/>
      <c r="L71" s="17"/>
      <c r="M71" s="17"/>
      <c r="N71" s="17"/>
      <c r="O71" s="17"/>
      <c r="P71" s="28">
        <v>1</v>
      </c>
      <c r="Q71" s="17">
        <v>100</v>
      </c>
      <c r="R71" s="17"/>
      <c r="S71" s="17"/>
      <c r="T71" s="17" t="s">
        <v>402</v>
      </c>
      <c r="U71" s="17">
        <v>0</v>
      </c>
      <c r="V71" s="62" t="s">
        <v>698</v>
      </c>
      <c r="W71" s="62" t="s">
        <v>711</v>
      </c>
      <c r="X71" s="62" t="s">
        <v>712</v>
      </c>
      <c r="Y71" s="62" t="s">
        <v>707</v>
      </c>
      <c r="Z71" s="62" t="s">
        <v>779</v>
      </c>
      <c r="AA71" s="28" t="s">
        <v>628</v>
      </c>
      <c r="AB71" s="17"/>
    </row>
    <row r="72" spans="1:28" ht="15" x14ac:dyDescent="0.25">
      <c r="A72" s="9" t="s">
        <v>391</v>
      </c>
      <c r="B72" s="17" t="s">
        <v>391</v>
      </c>
      <c r="C72" s="18">
        <v>39316</v>
      </c>
      <c r="D72" s="18" t="s">
        <v>303</v>
      </c>
      <c r="E72" s="17" t="s">
        <v>304</v>
      </c>
      <c r="F72" s="24">
        <f>VALUE(LEFT(J72,4))</f>
        <v>2008</v>
      </c>
      <c r="G72" s="17" t="s">
        <v>412</v>
      </c>
      <c r="H72" s="17" t="s">
        <v>605</v>
      </c>
      <c r="I72" s="24">
        <v>71</v>
      </c>
      <c r="J72" s="17" t="s">
        <v>413</v>
      </c>
      <c r="K72" s="18"/>
      <c r="L72" s="17"/>
      <c r="M72" s="17"/>
      <c r="N72" s="17"/>
      <c r="O72" s="17"/>
      <c r="P72" s="28">
        <v>1</v>
      </c>
      <c r="Q72" s="17">
        <v>6.5</v>
      </c>
      <c r="R72" s="17" t="s">
        <v>414</v>
      </c>
      <c r="S72" s="17"/>
      <c r="T72" s="17" t="s">
        <v>415</v>
      </c>
      <c r="U72" s="17">
        <v>0</v>
      </c>
      <c r="V72" s="62" t="s">
        <v>698</v>
      </c>
      <c r="W72" s="62" t="s">
        <v>711</v>
      </c>
      <c r="X72" s="62" t="s">
        <v>712</v>
      </c>
      <c r="Y72" s="62" t="s">
        <v>707</v>
      </c>
      <c r="Z72" s="62" t="s">
        <v>779</v>
      </c>
      <c r="AA72" s="28" t="s">
        <v>630</v>
      </c>
      <c r="AB72" s="17"/>
    </row>
    <row r="73" spans="1:28" ht="15" x14ac:dyDescent="0.25">
      <c r="A73" s="9" t="s">
        <v>391</v>
      </c>
      <c r="B73" s="17" t="s">
        <v>391</v>
      </c>
      <c r="C73" s="18">
        <v>39573</v>
      </c>
      <c r="D73" s="18" t="s">
        <v>308</v>
      </c>
      <c r="E73" s="17" t="s">
        <v>304</v>
      </c>
      <c r="F73" s="24">
        <f>VALUE(LEFT(J73,4))</f>
        <v>2008</v>
      </c>
      <c r="G73" s="17" t="s">
        <v>326</v>
      </c>
      <c r="H73" s="17" t="s">
        <v>605</v>
      </c>
      <c r="I73" s="24">
        <v>72</v>
      </c>
      <c r="J73" s="17" t="s">
        <v>884</v>
      </c>
      <c r="K73" s="18"/>
      <c r="L73" s="17"/>
      <c r="M73" s="17"/>
      <c r="N73" s="17"/>
      <c r="O73" s="17"/>
      <c r="P73" s="28">
        <v>0.25</v>
      </c>
      <c r="Q73" s="28">
        <v>6</v>
      </c>
      <c r="R73" s="17" t="s">
        <v>416</v>
      </c>
      <c r="S73" s="17"/>
      <c r="T73" s="17"/>
      <c r="U73" s="17">
        <v>1</v>
      </c>
      <c r="V73" s="62" t="s">
        <v>698</v>
      </c>
      <c r="W73" s="62" t="s">
        <v>711</v>
      </c>
      <c r="X73" s="62" t="s">
        <v>712</v>
      </c>
      <c r="Y73" s="62" t="s">
        <v>707</v>
      </c>
      <c r="Z73" s="62" t="s">
        <v>779</v>
      </c>
      <c r="AA73" s="28"/>
      <c r="AB73" s="17"/>
    </row>
    <row r="74" spans="1:28" ht="15" x14ac:dyDescent="0.25">
      <c r="A74" s="9" t="s">
        <v>403</v>
      </c>
      <c r="B74" s="17" t="s">
        <v>403</v>
      </c>
      <c r="C74" s="18">
        <v>39379</v>
      </c>
      <c r="D74" s="18" t="s">
        <v>383</v>
      </c>
      <c r="E74" s="17" t="s">
        <v>384</v>
      </c>
      <c r="F74" s="24">
        <f t="shared" si="3"/>
        <v>2008</v>
      </c>
      <c r="G74" s="17" t="s">
        <v>385</v>
      </c>
      <c r="H74" s="17"/>
      <c r="I74" s="24">
        <v>67</v>
      </c>
      <c r="J74" s="17" t="s">
        <v>404</v>
      </c>
      <c r="K74" s="18"/>
      <c r="L74" s="17"/>
      <c r="M74" s="17"/>
      <c r="N74" s="17"/>
      <c r="O74" s="17"/>
      <c r="P74" s="28">
        <v>1</v>
      </c>
      <c r="Q74" s="17">
        <v>100</v>
      </c>
      <c r="R74" s="17"/>
      <c r="S74" s="17"/>
      <c r="T74" s="17"/>
      <c r="U74" s="17">
        <v>0</v>
      </c>
      <c r="V74" s="62" t="s">
        <v>698</v>
      </c>
      <c r="W74" s="62" t="s">
        <v>711</v>
      </c>
      <c r="X74" s="62" t="s">
        <v>712</v>
      </c>
      <c r="Y74" s="62" t="s">
        <v>707</v>
      </c>
      <c r="Z74" s="62" t="s">
        <v>779</v>
      </c>
      <c r="AA74" s="28"/>
      <c r="AB74" s="17"/>
    </row>
    <row r="75" spans="1:28" ht="15" x14ac:dyDescent="0.25">
      <c r="A75" s="9" t="s">
        <v>405</v>
      </c>
      <c r="B75" s="17" t="s">
        <v>405</v>
      </c>
      <c r="C75" s="18">
        <v>39573</v>
      </c>
      <c r="D75" s="18" t="s">
        <v>286</v>
      </c>
      <c r="E75" s="17" t="s">
        <v>287</v>
      </c>
      <c r="F75" s="24">
        <f t="shared" si="3"/>
        <v>2008</v>
      </c>
      <c r="G75" s="17" t="s">
        <v>288</v>
      </c>
      <c r="H75" s="17"/>
      <c r="I75" s="24">
        <v>68</v>
      </c>
      <c r="J75" s="17" t="s">
        <v>406</v>
      </c>
      <c r="K75" s="18"/>
      <c r="L75" s="17"/>
      <c r="M75" s="17"/>
      <c r="N75" s="17"/>
      <c r="O75" s="17"/>
      <c r="P75" s="28">
        <v>1</v>
      </c>
      <c r="Q75" s="17">
        <v>100</v>
      </c>
      <c r="R75" s="17"/>
      <c r="S75" s="17"/>
      <c r="T75" s="17"/>
      <c r="U75" s="17">
        <v>0</v>
      </c>
      <c r="V75" s="62" t="s">
        <v>698</v>
      </c>
      <c r="W75" s="62" t="s">
        <v>711</v>
      </c>
      <c r="X75" s="62" t="s">
        <v>712</v>
      </c>
      <c r="Y75" s="62" t="s">
        <v>707</v>
      </c>
      <c r="Z75" s="62" t="s">
        <v>779</v>
      </c>
      <c r="AA75" s="28"/>
      <c r="AB75" s="17"/>
    </row>
    <row r="76" spans="1:28" ht="15" x14ac:dyDescent="0.25">
      <c r="A76" s="9" t="s">
        <v>407</v>
      </c>
      <c r="B76" s="17" t="s">
        <v>407</v>
      </c>
      <c r="C76" s="18">
        <v>39575</v>
      </c>
      <c r="D76" s="18" t="s">
        <v>445</v>
      </c>
      <c r="E76" s="17" t="s">
        <v>136</v>
      </c>
      <c r="F76" s="24">
        <f t="shared" si="3"/>
        <v>2008</v>
      </c>
      <c r="G76" s="17" t="s">
        <v>408</v>
      </c>
      <c r="H76" s="17"/>
      <c r="I76" s="24">
        <v>69</v>
      </c>
      <c r="J76" s="17" t="s">
        <v>409</v>
      </c>
      <c r="K76" s="18"/>
      <c r="L76" s="17"/>
      <c r="M76" s="17"/>
      <c r="N76" s="17"/>
      <c r="O76" s="17"/>
      <c r="P76" s="28">
        <v>1</v>
      </c>
      <c r="Q76" s="17">
        <v>130</v>
      </c>
      <c r="R76" s="17"/>
      <c r="S76" s="17"/>
      <c r="T76" s="17"/>
      <c r="U76" s="17">
        <v>0</v>
      </c>
      <c r="V76" s="63" t="s">
        <v>705</v>
      </c>
      <c r="W76" s="63" t="s">
        <v>711</v>
      </c>
      <c r="X76" s="63" t="s">
        <v>712</v>
      </c>
      <c r="Y76" s="63" t="s">
        <v>708</v>
      </c>
      <c r="Z76" s="63" t="s">
        <v>530</v>
      </c>
      <c r="AA76" s="28" t="s">
        <v>629</v>
      </c>
      <c r="AB76" s="17"/>
    </row>
    <row r="77" spans="1:28" ht="15" x14ac:dyDescent="0.25">
      <c r="A77" s="9" t="s">
        <v>410</v>
      </c>
      <c r="B77" s="17" t="s">
        <v>410</v>
      </c>
      <c r="C77" s="18">
        <v>39573</v>
      </c>
      <c r="D77" s="18" t="s">
        <v>308</v>
      </c>
      <c r="E77" s="17" t="s">
        <v>304</v>
      </c>
      <c r="F77" s="24">
        <f t="shared" si="3"/>
        <v>2008</v>
      </c>
      <c r="G77" s="17" t="s">
        <v>326</v>
      </c>
      <c r="H77" s="17" t="s">
        <v>605</v>
      </c>
      <c r="I77" s="24">
        <v>70</v>
      </c>
      <c r="J77" s="17" t="s">
        <v>411</v>
      </c>
      <c r="K77" s="18"/>
      <c r="L77" s="17"/>
      <c r="M77" s="17"/>
      <c r="N77" s="17"/>
      <c r="O77" s="17"/>
      <c r="P77" s="28">
        <v>0.25</v>
      </c>
      <c r="Q77" s="17">
        <v>6</v>
      </c>
      <c r="R77" s="17"/>
      <c r="S77" s="17"/>
      <c r="T77" s="17"/>
      <c r="U77" s="17">
        <v>0</v>
      </c>
      <c r="V77" s="62" t="s">
        <v>698</v>
      </c>
      <c r="W77" s="62" t="s">
        <v>711</v>
      </c>
      <c r="X77" s="62" t="s">
        <v>712</v>
      </c>
      <c r="Y77" s="62" t="s">
        <v>707</v>
      </c>
      <c r="Z77" s="62" t="s">
        <v>779</v>
      </c>
      <c r="AA77" s="28"/>
      <c r="AB77" s="17"/>
    </row>
    <row r="78" spans="1:28" ht="15" x14ac:dyDescent="0.25">
      <c r="A78" s="9" t="s">
        <v>417</v>
      </c>
      <c r="B78" s="17" t="s">
        <v>417</v>
      </c>
      <c r="C78" s="18">
        <v>39575</v>
      </c>
      <c r="D78" s="18" t="s">
        <v>315</v>
      </c>
      <c r="E78" s="17" t="s">
        <v>312</v>
      </c>
      <c r="F78" s="24">
        <f t="shared" si="3"/>
        <v>2008</v>
      </c>
      <c r="G78" s="17" t="s">
        <v>418</v>
      </c>
      <c r="H78" s="17"/>
      <c r="I78" s="24">
        <v>73</v>
      </c>
      <c r="J78" s="17" t="s">
        <v>419</v>
      </c>
      <c r="K78" s="18"/>
      <c r="L78" s="17"/>
      <c r="M78" s="17"/>
      <c r="N78" s="17"/>
      <c r="O78" s="17"/>
      <c r="P78" s="28">
        <v>1.5</v>
      </c>
      <c r="Q78" s="17">
        <v>220</v>
      </c>
      <c r="R78" s="17" t="s">
        <v>420</v>
      </c>
      <c r="S78" s="17" t="s">
        <v>421</v>
      </c>
      <c r="T78" s="17" t="s">
        <v>422</v>
      </c>
      <c r="U78" s="17">
        <v>0</v>
      </c>
      <c r="V78" s="63" t="s">
        <v>702</v>
      </c>
      <c r="W78" s="64" t="s">
        <v>714</v>
      </c>
      <c r="X78" s="64" t="s">
        <v>713</v>
      </c>
      <c r="Y78" s="64" t="s">
        <v>783</v>
      </c>
      <c r="Z78" s="63" t="s">
        <v>703</v>
      </c>
      <c r="AA78" s="28" t="s">
        <v>631</v>
      </c>
      <c r="AB78" s="17"/>
    </row>
    <row r="79" spans="1:28" ht="15" x14ac:dyDescent="0.25">
      <c r="A79" s="9" t="s">
        <v>423</v>
      </c>
      <c r="B79" s="17" t="s">
        <v>423</v>
      </c>
      <c r="C79" s="18">
        <v>39386</v>
      </c>
      <c r="D79" s="18" t="s">
        <v>392</v>
      </c>
      <c r="E79" s="17" t="s">
        <v>393</v>
      </c>
      <c r="F79" s="24">
        <f t="shared" si="3"/>
        <v>2008</v>
      </c>
      <c r="G79" s="17" t="s">
        <v>276</v>
      </c>
      <c r="H79" s="17"/>
      <c r="I79" s="24">
        <v>74</v>
      </c>
      <c r="J79" s="17" t="s">
        <v>424</v>
      </c>
      <c r="K79" s="18"/>
      <c r="L79" s="17"/>
      <c r="M79" s="17"/>
      <c r="N79" s="17"/>
      <c r="O79" s="17"/>
      <c r="P79" s="28"/>
      <c r="Q79" s="17">
        <v>-99</v>
      </c>
      <c r="R79" s="17" t="s">
        <v>395</v>
      </c>
      <c r="S79" s="17"/>
      <c r="T79" s="17"/>
      <c r="U79" s="17">
        <v>3</v>
      </c>
      <c r="V79" s="62" t="s">
        <v>698</v>
      </c>
      <c r="W79" s="62" t="s">
        <v>711</v>
      </c>
      <c r="X79" s="62" t="s">
        <v>712</v>
      </c>
      <c r="Y79" s="62" t="s">
        <v>707</v>
      </c>
      <c r="Z79" s="62" t="s">
        <v>779</v>
      </c>
      <c r="AA79" s="28"/>
      <c r="AB79" s="17"/>
    </row>
    <row r="80" spans="1:28" ht="15" x14ac:dyDescent="0.25">
      <c r="A80" s="9" t="s">
        <v>400</v>
      </c>
      <c r="B80" s="17" t="s">
        <v>400</v>
      </c>
      <c r="C80" s="31">
        <v>39738</v>
      </c>
      <c r="D80" s="18" t="s">
        <v>290</v>
      </c>
      <c r="E80" s="17" t="s">
        <v>284</v>
      </c>
      <c r="F80" s="24">
        <f t="shared" si="3"/>
        <v>2009</v>
      </c>
      <c r="G80" s="17" t="s">
        <v>626</v>
      </c>
      <c r="H80" s="17" t="s">
        <v>604</v>
      </c>
      <c r="I80" s="24">
        <v>75</v>
      </c>
      <c r="J80" s="17" t="s">
        <v>425</v>
      </c>
      <c r="K80" s="18"/>
      <c r="L80" s="17">
        <v>950000</v>
      </c>
      <c r="M80" s="17"/>
      <c r="N80" s="17">
        <v>6</v>
      </c>
      <c r="O80" s="17"/>
      <c r="P80" s="28">
        <v>1</v>
      </c>
      <c r="Q80" s="17">
        <v>84</v>
      </c>
      <c r="R80" s="17"/>
      <c r="S80" s="17"/>
      <c r="T80" s="17"/>
      <c r="U80" s="17">
        <v>0</v>
      </c>
      <c r="V80" s="63" t="s">
        <v>669</v>
      </c>
      <c r="W80" s="63" t="s">
        <v>715</v>
      </c>
      <c r="X80" s="63" t="s">
        <v>713</v>
      </c>
      <c r="Y80" s="64" t="s">
        <v>783</v>
      </c>
      <c r="Z80" s="63" t="s">
        <v>785</v>
      </c>
      <c r="AA80" s="28"/>
      <c r="AB80" s="17"/>
    </row>
    <row r="81" spans="1:28" ht="15" x14ac:dyDescent="0.25">
      <c r="A81" s="9" t="s">
        <v>364</v>
      </c>
      <c r="B81" s="28" t="s">
        <v>633</v>
      </c>
      <c r="C81" s="18">
        <v>39937</v>
      </c>
      <c r="D81" s="18" t="s">
        <v>283</v>
      </c>
      <c r="E81" s="17" t="s">
        <v>284</v>
      </c>
      <c r="F81" s="24">
        <f t="shared" si="3"/>
        <v>2009</v>
      </c>
      <c r="G81" s="17" t="s">
        <v>294</v>
      </c>
      <c r="H81" s="17" t="s">
        <v>592</v>
      </c>
      <c r="I81" s="24">
        <v>76</v>
      </c>
      <c r="J81" s="17" t="s">
        <v>426</v>
      </c>
      <c r="K81" s="18"/>
      <c r="L81" s="17"/>
      <c r="M81" s="17"/>
      <c r="N81" s="17"/>
      <c r="O81" s="17"/>
      <c r="P81" s="28">
        <v>1</v>
      </c>
      <c r="Q81" s="17">
        <v>83</v>
      </c>
      <c r="R81" s="17"/>
      <c r="S81" s="17"/>
      <c r="T81" s="17"/>
      <c r="U81" s="17">
        <v>0</v>
      </c>
      <c r="V81" s="63" t="s">
        <v>669</v>
      </c>
      <c r="W81" s="63" t="s">
        <v>715</v>
      </c>
      <c r="X81" s="63" t="s">
        <v>713</v>
      </c>
      <c r="Y81" s="64" t="s">
        <v>783</v>
      </c>
      <c r="Z81" s="63" t="s">
        <v>785</v>
      </c>
      <c r="AA81" s="28" t="s">
        <v>634</v>
      </c>
      <c r="AB81" s="17"/>
    </row>
    <row r="82" spans="1:28" ht="15" x14ac:dyDescent="0.25">
      <c r="A82" s="9" t="s">
        <v>427</v>
      </c>
      <c r="B82" s="17" t="s">
        <v>427</v>
      </c>
      <c r="C82" s="18">
        <v>39737</v>
      </c>
      <c r="D82" s="18" t="s">
        <v>311</v>
      </c>
      <c r="E82" s="17" t="s">
        <v>312</v>
      </c>
      <c r="F82" s="24">
        <f t="shared" si="3"/>
        <v>2009</v>
      </c>
      <c r="G82" s="17" t="s">
        <v>313</v>
      </c>
      <c r="H82" s="17" t="s">
        <v>601</v>
      </c>
      <c r="I82" s="24">
        <v>77</v>
      </c>
      <c r="J82" s="17" t="s">
        <v>428</v>
      </c>
      <c r="K82" s="18"/>
      <c r="L82" s="17"/>
      <c r="M82" s="17"/>
      <c r="N82" s="17"/>
      <c r="O82" s="17"/>
      <c r="P82" s="28">
        <v>2</v>
      </c>
      <c r="Q82" s="17">
        <v>80</v>
      </c>
      <c r="R82" s="17"/>
      <c r="S82" s="17"/>
      <c r="T82" s="17"/>
      <c r="U82" s="17">
        <v>0</v>
      </c>
      <c r="V82" s="63" t="s">
        <v>669</v>
      </c>
      <c r="W82" s="63" t="s">
        <v>715</v>
      </c>
      <c r="X82" s="63" t="s">
        <v>713</v>
      </c>
      <c r="Y82" s="64" t="s">
        <v>783</v>
      </c>
      <c r="Z82" s="63" t="s">
        <v>785</v>
      </c>
      <c r="AA82" s="28"/>
      <c r="AB82" s="17"/>
    </row>
    <row r="83" spans="1:28" ht="15" x14ac:dyDescent="0.25">
      <c r="A83" s="9" t="s">
        <v>366</v>
      </c>
      <c r="B83" s="17" t="s">
        <v>366</v>
      </c>
      <c r="C83" s="18">
        <v>39744</v>
      </c>
      <c r="D83" s="18" t="s">
        <v>383</v>
      </c>
      <c r="E83" s="17" t="s">
        <v>384</v>
      </c>
      <c r="F83" s="24">
        <f t="shared" si="3"/>
        <v>2009</v>
      </c>
      <c r="G83" s="17" t="s">
        <v>385</v>
      </c>
      <c r="H83" s="17"/>
      <c r="I83" s="24">
        <v>78</v>
      </c>
      <c r="J83" s="17" t="s">
        <v>429</v>
      </c>
      <c r="K83" s="18"/>
      <c r="L83" s="17"/>
      <c r="M83" s="17"/>
      <c r="N83" s="17"/>
      <c r="O83" s="17"/>
      <c r="P83" s="28">
        <v>1</v>
      </c>
      <c r="Q83" s="17">
        <v>100</v>
      </c>
      <c r="R83" s="17"/>
      <c r="S83" s="17"/>
      <c r="T83" s="17"/>
      <c r="U83" s="17">
        <v>0</v>
      </c>
      <c r="V83" s="63" t="s">
        <v>669</v>
      </c>
      <c r="W83" s="63" t="s">
        <v>715</v>
      </c>
      <c r="X83" s="63" t="s">
        <v>713</v>
      </c>
      <c r="Y83" s="64" t="s">
        <v>783</v>
      </c>
      <c r="Z83" s="63" t="s">
        <v>785</v>
      </c>
      <c r="AA83" s="28"/>
      <c r="AB83" s="17"/>
    </row>
    <row r="84" spans="1:28" ht="15" x14ac:dyDescent="0.25">
      <c r="A84" s="9" t="s">
        <v>368</v>
      </c>
      <c r="B84" s="17" t="s">
        <v>368</v>
      </c>
      <c r="C84" s="18">
        <v>39945</v>
      </c>
      <c r="D84" s="18" t="s">
        <v>286</v>
      </c>
      <c r="E84" s="17" t="s">
        <v>287</v>
      </c>
      <c r="F84" s="24">
        <f t="shared" si="3"/>
        <v>2009</v>
      </c>
      <c r="G84" s="17" t="s">
        <v>288</v>
      </c>
      <c r="H84" s="17"/>
      <c r="I84" s="24">
        <v>79</v>
      </c>
      <c r="J84" s="17" t="s">
        <v>430</v>
      </c>
      <c r="K84" s="18"/>
      <c r="L84" s="17"/>
      <c r="M84" s="17"/>
      <c r="N84" s="17"/>
      <c r="O84" s="17"/>
      <c r="P84" s="28">
        <v>1</v>
      </c>
      <c r="Q84" s="17">
        <v>100</v>
      </c>
      <c r="R84" s="17"/>
      <c r="S84" s="17"/>
      <c r="T84" s="17"/>
      <c r="U84" s="17">
        <v>0</v>
      </c>
      <c r="V84" s="63" t="s">
        <v>669</v>
      </c>
      <c r="W84" s="63" t="s">
        <v>715</v>
      </c>
      <c r="X84" s="63" t="s">
        <v>713</v>
      </c>
      <c r="Y84" s="64" t="s">
        <v>783</v>
      </c>
      <c r="Z84" s="63" t="s">
        <v>785</v>
      </c>
      <c r="AA84" s="28"/>
      <c r="AB84" s="17"/>
    </row>
    <row r="85" spans="1:28" ht="15" x14ac:dyDescent="0.25">
      <c r="A85" s="9" t="s">
        <v>370</v>
      </c>
      <c r="B85" s="17" t="s">
        <v>370</v>
      </c>
      <c r="C85" s="18">
        <v>39955</v>
      </c>
      <c r="D85" s="18" t="s">
        <v>445</v>
      </c>
      <c r="E85" s="17" t="s">
        <v>136</v>
      </c>
      <c r="F85" s="24">
        <f t="shared" si="3"/>
        <v>2009</v>
      </c>
      <c r="G85" s="17" t="s">
        <v>408</v>
      </c>
      <c r="H85" s="17"/>
      <c r="I85" s="24">
        <v>80</v>
      </c>
      <c r="J85" s="17" t="s">
        <v>431</v>
      </c>
      <c r="K85" s="18"/>
      <c r="L85" s="17"/>
      <c r="M85" s="17"/>
      <c r="N85" s="17"/>
      <c r="O85" s="17"/>
      <c r="P85" s="28">
        <v>1</v>
      </c>
      <c r="Q85" s="17">
        <v>150</v>
      </c>
      <c r="R85" s="17"/>
      <c r="S85" s="17"/>
      <c r="T85" s="17"/>
      <c r="U85" s="17">
        <v>0</v>
      </c>
      <c r="V85" s="62" t="s">
        <v>698</v>
      </c>
      <c r="W85" s="62" t="s">
        <v>711</v>
      </c>
      <c r="X85" s="62" t="s">
        <v>712</v>
      </c>
      <c r="Y85" s="62" t="s">
        <v>707</v>
      </c>
      <c r="Z85" s="62" t="s">
        <v>779</v>
      </c>
      <c r="AA85" s="28"/>
      <c r="AB85" s="17"/>
    </row>
    <row r="86" spans="1:28" ht="15" x14ac:dyDescent="0.25">
      <c r="A86" s="9" t="s">
        <v>372</v>
      </c>
      <c r="B86" s="17" t="s">
        <v>372</v>
      </c>
      <c r="C86" s="18">
        <v>39945</v>
      </c>
      <c r="D86" s="18" t="s">
        <v>308</v>
      </c>
      <c r="E86" s="17" t="s">
        <v>304</v>
      </c>
      <c r="F86" s="24">
        <f t="shared" si="3"/>
        <v>2009</v>
      </c>
      <c r="G86" s="17" t="s">
        <v>326</v>
      </c>
      <c r="H86" s="17" t="s">
        <v>605</v>
      </c>
      <c r="I86" s="24">
        <v>81</v>
      </c>
      <c r="J86" s="17" t="s">
        <v>432</v>
      </c>
      <c r="K86" s="18"/>
      <c r="L86" s="17"/>
      <c r="M86" s="17"/>
      <c r="N86" s="17"/>
      <c r="O86" s="17"/>
      <c r="P86" s="28">
        <v>0.25</v>
      </c>
      <c r="Q86" s="28">
        <v>6</v>
      </c>
      <c r="R86" s="17"/>
      <c r="S86" s="17"/>
      <c r="T86" s="17"/>
      <c r="U86" s="17">
        <v>0</v>
      </c>
      <c r="V86" s="62" t="s">
        <v>698</v>
      </c>
      <c r="W86" s="62" t="s">
        <v>711</v>
      </c>
      <c r="X86" s="62" t="s">
        <v>712</v>
      </c>
      <c r="Y86" s="62" t="s">
        <v>707</v>
      </c>
      <c r="Z86" s="62" t="s">
        <v>779</v>
      </c>
      <c r="AA86" s="28"/>
      <c r="AB86" s="17"/>
    </row>
    <row r="87" spans="1:28" ht="15" x14ac:dyDescent="0.25">
      <c r="A87" s="9" t="s">
        <v>423</v>
      </c>
      <c r="B87" s="17" t="s">
        <v>423</v>
      </c>
      <c r="C87" s="18">
        <v>39668</v>
      </c>
      <c r="D87" s="18" t="s">
        <v>303</v>
      </c>
      <c r="E87" s="17" t="s">
        <v>304</v>
      </c>
      <c r="F87" s="24">
        <f t="shared" si="3"/>
        <v>2009</v>
      </c>
      <c r="G87" s="17" t="s">
        <v>412</v>
      </c>
      <c r="H87" s="17" t="s">
        <v>605</v>
      </c>
      <c r="I87" s="24">
        <v>82</v>
      </c>
      <c r="J87" s="17" t="s">
        <v>433</v>
      </c>
      <c r="K87" s="18"/>
      <c r="L87" s="17"/>
      <c r="M87" s="17"/>
      <c r="N87" s="17"/>
      <c r="O87" s="17"/>
      <c r="P87" s="28">
        <v>1</v>
      </c>
      <c r="Q87" s="17">
        <v>5</v>
      </c>
      <c r="R87" s="17" t="s">
        <v>414</v>
      </c>
      <c r="S87" s="17"/>
      <c r="T87" s="17" t="s">
        <v>415</v>
      </c>
      <c r="U87" s="17">
        <v>0</v>
      </c>
      <c r="V87" s="63" t="s">
        <v>635</v>
      </c>
      <c r="W87" s="63" t="s">
        <v>716</v>
      </c>
      <c r="X87" s="63" t="s">
        <v>712</v>
      </c>
      <c r="Y87" s="63" t="s">
        <v>707</v>
      </c>
      <c r="Z87" s="63" t="s">
        <v>786</v>
      </c>
      <c r="AA87" s="28" t="s">
        <v>636</v>
      </c>
      <c r="AB87" s="17"/>
    </row>
    <row r="88" spans="1:28" ht="15" x14ac:dyDescent="0.25">
      <c r="A88" s="9" t="s">
        <v>434</v>
      </c>
      <c r="B88" s="17" t="s">
        <v>434</v>
      </c>
      <c r="C88" s="18">
        <v>39954</v>
      </c>
      <c r="D88" s="18" t="s">
        <v>315</v>
      </c>
      <c r="E88" s="17" t="s">
        <v>312</v>
      </c>
      <c r="F88" s="24">
        <f t="shared" si="3"/>
        <v>2009</v>
      </c>
      <c r="G88" s="17" t="s">
        <v>435</v>
      </c>
      <c r="H88" s="17"/>
      <c r="I88" s="24">
        <v>83</v>
      </c>
      <c r="J88" s="17" t="s">
        <v>436</v>
      </c>
      <c r="K88" s="18"/>
      <c r="L88" s="17"/>
      <c r="M88" s="17"/>
      <c r="N88" s="17"/>
      <c r="O88" s="17"/>
      <c r="P88" s="28">
        <v>2</v>
      </c>
      <c r="Q88" s="17">
        <v>220</v>
      </c>
      <c r="R88" s="17"/>
      <c r="S88" s="17"/>
      <c r="T88" s="17"/>
      <c r="U88" s="17">
        <v>0</v>
      </c>
      <c r="V88" s="63" t="s">
        <v>669</v>
      </c>
      <c r="W88" s="63" t="s">
        <v>715</v>
      </c>
      <c r="X88" s="63" t="s">
        <v>713</v>
      </c>
      <c r="Y88" s="64" t="s">
        <v>783</v>
      </c>
      <c r="Z88" s="63" t="s">
        <v>785</v>
      </c>
      <c r="AA88" s="28"/>
      <c r="AB88" s="17"/>
    </row>
    <row r="89" spans="1:28" ht="15" x14ac:dyDescent="0.25">
      <c r="A89" s="9" t="s">
        <v>437</v>
      </c>
      <c r="B89" s="24" t="s">
        <v>463</v>
      </c>
      <c r="C89" s="18">
        <v>40103</v>
      </c>
      <c r="D89" s="18" t="s">
        <v>290</v>
      </c>
      <c r="E89" s="17" t="s">
        <v>284</v>
      </c>
      <c r="F89" s="24">
        <f t="shared" si="3"/>
        <v>2010</v>
      </c>
      <c r="G89" s="17" t="s">
        <v>837</v>
      </c>
      <c r="H89" s="17" t="s">
        <v>595</v>
      </c>
      <c r="I89" s="24">
        <v>84</v>
      </c>
      <c r="J89" s="17" t="s">
        <v>438</v>
      </c>
      <c r="K89" s="18"/>
      <c r="L89" s="17"/>
      <c r="M89" s="17"/>
      <c r="N89" s="17"/>
      <c r="O89" s="17"/>
      <c r="P89" s="28">
        <v>1</v>
      </c>
      <c r="Q89" s="17">
        <v>104</v>
      </c>
      <c r="R89" s="17" t="s">
        <v>439</v>
      </c>
      <c r="S89" s="17"/>
      <c r="T89" s="17"/>
      <c r="U89" s="17">
        <v>0</v>
      </c>
      <c r="V89" s="63" t="s">
        <v>669</v>
      </c>
      <c r="W89" s="63" t="s">
        <v>715</v>
      </c>
      <c r="X89" s="63" t="s">
        <v>713</v>
      </c>
      <c r="Y89" s="64" t="s">
        <v>783</v>
      </c>
      <c r="Z89" s="63" t="s">
        <v>785</v>
      </c>
      <c r="AA89" s="28" t="s">
        <v>637</v>
      </c>
      <c r="AB89" s="17"/>
    </row>
    <row r="90" spans="1:28" ht="15" x14ac:dyDescent="0.25">
      <c r="A90" s="9" t="s">
        <v>434</v>
      </c>
      <c r="B90" s="17" t="s">
        <v>434</v>
      </c>
      <c r="C90" s="18">
        <v>40256</v>
      </c>
      <c r="D90" s="18" t="s">
        <v>283</v>
      </c>
      <c r="E90" s="17" t="s">
        <v>284</v>
      </c>
      <c r="F90" s="24">
        <f t="shared" si="3"/>
        <v>2010</v>
      </c>
      <c r="G90" s="17" t="s">
        <v>440</v>
      </c>
      <c r="H90" s="17" t="s">
        <v>638</v>
      </c>
      <c r="I90" s="24">
        <v>85</v>
      </c>
      <c r="J90" s="17" t="s">
        <v>441</v>
      </c>
      <c r="K90" s="18"/>
      <c r="L90" s="17">
        <v>1000000</v>
      </c>
      <c r="M90" s="17"/>
      <c r="N90" s="17"/>
      <c r="O90" s="17"/>
      <c r="P90" s="28">
        <v>1</v>
      </c>
      <c r="Q90" s="17">
        <v>80</v>
      </c>
      <c r="R90" s="17" t="s">
        <v>442</v>
      </c>
      <c r="S90" s="17"/>
      <c r="T90" s="17"/>
      <c r="U90" s="17">
        <v>0</v>
      </c>
      <c r="V90" s="63" t="s">
        <v>669</v>
      </c>
      <c r="W90" s="63" t="s">
        <v>715</v>
      </c>
      <c r="X90" s="63" t="s">
        <v>713</v>
      </c>
      <c r="Y90" s="64" t="s">
        <v>783</v>
      </c>
      <c r="Z90" s="63" t="s">
        <v>785</v>
      </c>
      <c r="AA90" s="28" t="s">
        <v>639</v>
      </c>
      <c r="AB90" s="17"/>
    </row>
    <row r="91" spans="1:28" ht="15" x14ac:dyDescent="0.25">
      <c r="A91" s="9" t="s">
        <v>443</v>
      </c>
      <c r="B91" s="17" t="s">
        <v>640</v>
      </c>
      <c r="C91" s="18">
        <v>40273</v>
      </c>
      <c r="D91" s="18" t="s">
        <v>283</v>
      </c>
      <c r="E91" s="17" t="s">
        <v>284</v>
      </c>
      <c r="F91" s="24">
        <f t="shared" si="3"/>
        <v>2010</v>
      </c>
      <c r="G91" s="17" t="s">
        <v>440</v>
      </c>
      <c r="H91" s="17" t="s">
        <v>638</v>
      </c>
      <c r="I91" s="24">
        <v>86</v>
      </c>
      <c r="J91" s="17" t="s">
        <v>441</v>
      </c>
      <c r="K91" s="18"/>
      <c r="L91" s="17">
        <v>1000000</v>
      </c>
      <c r="M91" s="17"/>
      <c r="N91" s="17"/>
      <c r="O91" s="17"/>
      <c r="P91" s="28">
        <v>1</v>
      </c>
      <c r="Q91" s="17">
        <v>80</v>
      </c>
      <c r="R91" s="17" t="s">
        <v>442</v>
      </c>
      <c r="S91" s="17"/>
      <c r="T91" s="17"/>
      <c r="U91" s="17">
        <v>0</v>
      </c>
      <c r="V91" s="63" t="s">
        <v>669</v>
      </c>
      <c r="W91" s="63" t="s">
        <v>715</v>
      </c>
      <c r="X91" s="63" t="s">
        <v>713</v>
      </c>
      <c r="Y91" s="64" t="s">
        <v>783</v>
      </c>
      <c r="Z91" s="63" t="s">
        <v>785</v>
      </c>
      <c r="AA91" s="28"/>
      <c r="AB91" s="17"/>
    </row>
    <row r="92" spans="1:28" ht="15" x14ac:dyDescent="0.25">
      <c r="A92" s="9" t="s">
        <v>444</v>
      </c>
      <c r="B92" s="17" t="s">
        <v>444</v>
      </c>
      <c r="C92" s="18">
        <v>40305</v>
      </c>
      <c r="D92" s="18" t="s">
        <v>445</v>
      </c>
      <c r="E92" s="17" t="s">
        <v>136</v>
      </c>
      <c r="F92" s="24">
        <f t="shared" si="3"/>
        <v>2010</v>
      </c>
      <c r="G92" s="17" t="s">
        <v>408</v>
      </c>
      <c r="H92" s="17"/>
      <c r="I92" s="24">
        <v>87</v>
      </c>
      <c r="J92" s="17" t="s">
        <v>446</v>
      </c>
      <c r="K92" s="18"/>
      <c r="L92" s="17"/>
      <c r="M92" s="17"/>
      <c r="N92" s="17"/>
      <c r="O92" s="17"/>
      <c r="P92" s="28">
        <v>1.5</v>
      </c>
      <c r="Q92" s="17">
        <v>140</v>
      </c>
      <c r="R92" s="17"/>
      <c r="S92" s="17"/>
      <c r="T92" s="17" t="s">
        <v>330</v>
      </c>
      <c r="U92" s="17">
        <v>0</v>
      </c>
      <c r="V92" s="63" t="s">
        <v>669</v>
      </c>
      <c r="W92" s="63" t="s">
        <v>715</v>
      </c>
      <c r="X92" s="63" t="s">
        <v>713</v>
      </c>
      <c r="Y92" s="64" t="s">
        <v>783</v>
      </c>
      <c r="Z92" s="63" t="s">
        <v>785</v>
      </c>
      <c r="AA92" s="28"/>
      <c r="AB92" s="17"/>
    </row>
    <row r="93" spans="1:28" ht="15" x14ac:dyDescent="0.25">
      <c r="A93" s="9" t="s">
        <v>368</v>
      </c>
      <c r="B93" s="17" t="s">
        <v>377</v>
      </c>
      <c r="C93" s="18">
        <v>40277</v>
      </c>
      <c r="D93" s="18" t="s">
        <v>286</v>
      </c>
      <c r="E93" s="17" t="s">
        <v>287</v>
      </c>
      <c r="F93" s="24">
        <f t="shared" si="3"/>
        <v>2010</v>
      </c>
      <c r="G93" s="17" t="s">
        <v>288</v>
      </c>
      <c r="H93" s="17"/>
      <c r="I93" s="24">
        <v>88</v>
      </c>
      <c r="J93" s="17" t="s">
        <v>447</v>
      </c>
      <c r="K93" s="18"/>
      <c r="L93" s="17"/>
      <c r="M93" s="17"/>
      <c r="N93" s="17"/>
      <c r="O93" s="17"/>
      <c r="P93" s="28">
        <v>1</v>
      </c>
      <c r="Q93" s="17">
        <v>100</v>
      </c>
      <c r="R93" s="17"/>
      <c r="S93" s="17"/>
      <c r="T93" s="17"/>
      <c r="U93" s="17">
        <v>0</v>
      </c>
      <c r="V93" s="63" t="s">
        <v>669</v>
      </c>
      <c r="W93" s="63" t="s">
        <v>715</v>
      </c>
      <c r="X93" s="63" t="s">
        <v>713</v>
      </c>
      <c r="Y93" s="64" t="s">
        <v>783</v>
      </c>
      <c r="Z93" s="63" t="s">
        <v>785</v>
      </c>
      <c r="AA93" s="28" t="s">
        <v>641</v>
      </c>
      <c r="AB93" s="17"/>
    </row>
    <row r="94" spans="1:28" ht="15" x14ac:dyDescent="0.25">
      <c r="A94" s="9" t="s">
        <v>448</v>
      </c>
      <c r="B94" s="17" t="s">
        <v>448</v>
      </c>
      <c r="C94" s="18">
        <v>40464</v>
      </c>
      <c r="D94" s="18" t="s">
        <v>290</v>
      </c>
      <c r="E94" s="17" t="s">
        <v>284</v>
      </c>
      <c r="F94" s="24">
        <f t="shared" si="3"/>
        <v>2011</v>
      </c>
      <c r="G94" s="17" t="s">
        <v>642</v>
      </c>
      <c r="H94" s="17" t="s">
        <v>643</v>
      </c>
      <c r="I94" s="24">
        <v>89</v>
      </c>
      <c r="J94" s="17" t="s">
        <v>449</v>
      </c>
      <c r="K94" s="18"/>
      <c r="L94" s="17">
        <v>1000000</v>
      </c>
      <c r="M94" s="17"/>
      <c r="N94" s="17">
        <v>6</v>
      </c>
      <c r="O94" s="17"/>
      <c r="P94" s="28">
        <v>1</v>
      </c>
      <c r="Q94" s="17">
        <v>82</v>
      </c>
      <c r="R94" s="17" t="s">
        <v>450</v>
      </c>
      <c r="S94" s="17" t="s">
        <v>451</v>
      </c>
      <c r="T94" s="17"/>
      <c r="U94" s="17">
        <v>0</v>
      </c>
      <c r="V94" s="63" t="s">
        <v>669</v>
      </c>
      <c r="W94" s="63" t="s">
        <v>715</v>
      </c>
      <c r="X94" s="63" t="s">
        <v>713</v>
      </c>
      <c r="Y94" s="64" t="s">
        <v>783</v>
      </c>
      <c r="Z94" s="63" t="s">
        <v>785</v>
      </c>
      <c r="AA94" s="28" t="s">
        <v>632</v>
      </c>
      <c r="AB94" s="17"/>
    </row>
    <row r="95" spans="1:28" ht="15" x14ac:dyDescent="0.25">
      <c r="A95" s="9" t="s">
        <v>452</v>
      </c>
      <c r="B95" s="28" t="s">
        <v>644</v>
      </c>
      <c r="C95" s="18">
        <v>40668</v>
      </c>
      <c r="D95" s="18" t="s">
        <v>283</v>
      </c>
      <c r="E95" s="17" t="s">
        <v>284</v>
      </c>
      <c r="F95" s="24">
        <f t="shared" si="3"/>
        <v>2011</v>
      </c>
      <c r="G95" s="17" t="s">
        <v>440</v>
      </c>
      <c r="H95" s="17" t="s">
        <v>638</v>
      </c>
      <c r="I95" s="24">
        <v>90</v>
      </c>
      <c r="J95" s="17" t="s">
        <v>453</v>
      </c>
      <c r="K95" s="18"/>
      <c r="L95" s="17">
        <v>1000000</v>
      </c>
      <c r="M95" s="17"/>
      <c r="N95" s="17">
        <v>6</v>
      </c>
      <c r="O95" s="17"/>
      <c r="P95" s="28">
        <v>1</v>
      </c>
      <c r="Q95" s="17">
        <v>90</v>
      </c>
      <c r="R95" s="17" t="s">
        <v>454</v>
      </c>
      <c r="S95" s="17"/>
      <c r="T95" s="17"/>
      <c r="U95" s="17">
        <v>0</v>
      </c>
      <c r="V95" s="63" t="s">
        <v>669</v>
      </c>
      <c r="W95" s="63" t="s">
        <v>715</v>
      </c>
      <c r="X95" s="63" t="s">
        <v>713</v>
      </c>
      <c r="Y95" s="64" t="s">
        <v>783</v>
      </c>
      <c r="Z95" s="63" t="s">
        <v>785</v>
      </c>
      <c r="AA95" s="28"/>
      <c r="AB95" s="17"/>
    </row>
    <row r="96" spans="1:28" ht="15" x14ac:dyDescent="0.25">
      <c r="A96" s="9" t="s">
        <v>455</v>
      </c>
      <c r="B96" s="28" t="s">
        <v>645</v>
      </c>
      <c r="C96" s="18">
        <v>40677</v>
      </c>
      <c r="D96" s="18" t="s">
        <v>445</v>
      </c>
      <c r="E96" s="17" t="s">
        <v>136</v>
      </c>
      <c r="F96" s="24">
        <f t="shared" si="3"/>
        <v>2011</v>
      </c>
      <c r="G96" s="17" t="s">
        <v>408</v>
      </c>
      <c r="H96" s="17"/>
      <c r="I96" s="24">
        <v>91</v>
      </c>
      <c r="J96" s="17" t="s">
        <v>456</v>
      </c>
      <c r="K96" s="18"/>
      <c r="L96" s="17"/>
      <c r="M96" s="17"/>
      <c r="N96" s="17"/>
      <c r="O96" s="17"/>
      <c r="P96" s="28">
        <v>1.5</v>
      </c>
      <c r="Q96" s="17">
        <v>160</v>
      </c>
      <c r="R96" s="17" t="s">
        <v>457</v>
      </c>
      <c r="S96" s="17"/>
      <c r="T96" s="17"/>
      <c r="U96" s="17">
        <v>0</v>
      </c>
      <c r="V96" s="63" t="s">
        <v>669</v>
      </c>
      <c r="W96" s="63" t="s">
        <v>715</v>
      </c>
      <c r="X96" s="63" t="s">
        <v>713</v>
      </c>
      <c r="Y96" s="64" t="s">
        <v>783</v>
      </c>
      <c r="Z96" s="63" t="s">
        <v>785</v>
      </c>
      <c r="AA96" s="28"/>
      <c r="AB96" s="17"/>
    </row>
    <row r="97" spans="1:28" ht="15" x14ac:dyDescent="0.25">
      <c r="A97" s="9" t="s">
        <v>405</v>
      </c>
      <c r="B97" s="17" t="s">
        <v>405</v>
      </c>
      <c r="C97" s="18">
        <v>40676</v>
      </c>
      <c r="D97" s="18" t="s">
        <v>286</v>
      </c>
      <c r="E97" s="17" t="s">
        <v>287</v>
      </c>
      <c r="F97" s="24">
        <f t="shared" si="3"/>
        <v>2011</v>
      </c>
      <c r="G97" s="17" t="s">
        <v>458</v>
      </c>
      <c r="H97" s="17"/>
      <c r="I97" s="24">
        <v>92</v>
      </c>
      <c r="J97" s="35" t="s">
        <v>459</v>
      </c>
      <c r="K97" s="18"/>
      <c r="L97" s="17"/>
      <c r="M97" s="17"/>
      <c r="N97" s="17">
        <v>6</v>
      </c>
      <c r="O97" s="17"/>
      <c r="P97" s="28">
        <v>1</v>
      </c>
      <c r="Q97" s="17">
        <v>100</v>
      </c>
      <c r="R97" s="17" t="s">
        <v>300</v>
      </c>
      <c r="S97" s="17"/>
      <c r="T97" s="17"/>
      <c r="U97" s="17">
        <v>0</v>
      </c>
      <c r="V97" s="63" t="s">
        <v>669</v>
      </c>
      <c r="W97" s="63" t="s">
        <v>715</v>
      </c>
      <c r="X97" s="63" t="s">
        <v>713</v>
      </c>
      <c r="Y97" s="64" t="s">
        <v>783</v>
      </c>
      <c r="Z97" s="63" t="s">
        <v>785</v>
      </c>
      <c r="AA97" s="28"/>
      <c r="AB97" s="17"/>
    </row>
    <row r="98" spans="1:28" ht="15" x14ac:dyDescent="0.25">
      <c r="A98" s="9" t="s">
        <v>460</v>
      </c>
      <c r="B98" s="17" t="s">
        <v>460</v>
      </c>
      <c r="C98" s="37">
        <v>40831</v>
      </c>
      <c r="D98" s="18" t="s">
        <v>290</v>
      </c>
      <c r="E98" s="17" t="s">
        <v>284</v>
      </c>
      <c r="F98" s="17">
        <v>2012</v>
      </c>
      <c r="G98" s="28" t="s">
        <v>654</v>
      </c>
      <c r="H98" s="17"/>
      <c r="I98" s="24">
        <v>93</v>
      </c>
      <c r="J98" s="35" t="s">
        <v>646</v>
      </c>
      <c r="K98" s="18"/>
      <c r="L98" s="17"/>
      <c r="M98" s="17"/>
      <c r="N98" s="17"/>
      <c r="O98" s="17"/>
      <c r="P98" s="17"/>
      <c r="Q98" s="17"/>
      <c r="R98" s="17"/>
      <c r="S98" s="17"/>
      <c r="T98" s="17"/>
      <c r="U98" s="38">
        <v>0</v>
      </c>
      <c r="V98" s="63" t="s">
        <v>669</v>
      </c>
      <c r="W98" s="63" t="s">
        <v>715</v>
      </c>
      <c r="X98" s="63" t="s">
        <v>713</v>
      </c>
      <c r="Y98" s="64" t="s">
        <v>783</v>
      </c>
      <c r="Z98" s="63" t="s">
        <v>785</v>
      </c>
      <c r="AA98" s="28" t="s">
        <v>719</v>
      </c>
      <c r="AB98" s="17"/>
    </row>
    <row r="99" spans="1:28" ht="15" x14ac:dyDescent="0.25">
      <c r="A99" s="9" t="s">
        <v>461</v>
      </c>
      <c r="B99" s="17" t="s">
        <v>647</v>
      </c>
      <c r="C99" s="37">
        <v>41012</v>
      </c>
      <c r="D99" s="18" t="s">
        <v>283</v>
      </c>
      <c r="E99" s="17" t="s">
        <v>284</v>
      </c>
      <c r="F99" s="17">
        <v>2012</v>
      </c>
      <c r="G99" s="36" t="s">
        <v>805</v>
      </c>
      <c r="H99" s="17"/>
      <c r="I99" s="24">
        <v>94</v>
      </c>
      <c r="J99" s="35" t="s">
        <v>648</v>
      </c>
      <c r="K99" s="18"/>
      <c r="L99" s="17"/>
      <c r="M99" s="17"/>
      <c r="N99" s="17"/>
      <c r="O99" s="17"/>
      <c r="P99" s="17"/>
      <c r="Q99" s="17"/>
      <c r="R99" s="17"/>
      <c r="S99" s="17"/>
      <c r="T99" s="17"/>
      <c r="U99" s="38">
        <v>0</v>
      </c>
      <c r="V99" s="63" t="s">
        <v>669</v>
      </c>
      <c r="W99" s="63" t="s">
        <v>715</v>
      </c>
      <c r="X99" s="63" t="s">
        <v>713</v>
      </c>
      <c r="Y99" s="64" t="s">
        <v>783</v>
      </c>
      <c r="Z99" s="63" t="s">
        <v>785</v>
      </c>
      <c r="AA99" s="28" t="s">
        <v>990</v>
      </c>
      <c r="AB99" s="17"/>
    </row>
    <row r="100" spans="1:28" ht="15" x14ac:dyDescent="0.25">
      <c r="A100" s="9" t="s">
        <v>462</v>
      </c>
      <c r="B100" s="17" t="s">
        <v>649</v>
      </c>
      <c r="C100" s="37">
        <v>41026</v>
      </c>
      <c r="D100" s="18" t="s">
        <v>445</v>
      </c>
      <c r="E100" s="17" t="s">
        <v>136</v>
      </c>
      <c r="F100" s="17">
        <v>2012</v>
      </c>
      <c r="G100" s="28" t="s">
        <v>408</v>
      </c>
      <c r="H100" s="17"/>
      <c r="I100" s="24">
        <v>95</v>
      </c>
      <c r="J100" s="35" t="s">
        <v>650</v>
      </c>
      <c r="K100" s="18"/>
      <c r="L100" s="17"/>
      <c r="M100" s="17"/>
      <c r="N100" s="17"/>
      <c r="O100" s="17"/>
      <c r="P100" s="17"/>
      <c r="Q100" s="17"/>
      <c r="R100" s="17"/>
      <c r="S100" s="17"/>
      <c r="T100" s="17"/>
      <c r="U100" s="38">
        <v>0</v>
      </c>
      <c r="V100" s="63" t="s">
        <v>669</v>
      </c>
      <c r="W100" s="63" t="s">
        <v>715</v>
      </c>
      <c r="X100" s="63" t="s">
        <v>713</v>
      </c>
      <c r="Y100" s="64" t="s">
        <v>783</v>
      </c>
      <c r="Z100" s="63" t="s">
        <v>785</v>
      </c>
      <c r="AA100" s="28" t="s">
        <v>991</v>
      </c>
      <c r="AB100" s="17"/>
    </row>
    <row r="101" spans="1:28" ht="15" x14ac:dyDescent="0.25">
      <c r="A101" s="9" t="s">
        <v>368</v>
      </c>
      <c r="B101" s="17" t="s">
        <v>368</v>
      </c>
      <c r="C101" s="37">
        <v>41019</v>
      </c>
      <c r="D101" s="18" t="s">
        <v>286</v>
      </c>
      <c r="E101" s="17" t="s">
        <v>287</v>
      </c>
      <c r="F101" s="17">
        <v>2012</v>
      </c>
      <c r="G101" s="36" t="s">
        <v>806</v>
      </c>
      <c r="H101" s="17"/>
      <c r="I101" s="24">
        <v>96</v>
      </c>
      <c r="J101" s="35" t="s">
        <v>651</v>
      </c>
      <c r="K101" s="18"/>
      <c r="L101" s="17"/>
      <c r="M101" s="17"/>
      <c r="N101" s="17"/>
      <c r="O101" s="17"/>
      <c r="P101" s="17"/>
      <c r="Q101" s="17"/>
      <c r="R101" s="17"/>
      <c r="S101" s="17"/>
      <c r="T101" s="17"/>
      <c r="U101" s="38">
        <v>0</v>
      </c>
      <c r="V101" s="63" t="s">
        <v>669</v>
      </c>
      <c r="W101" s="63" t="s">
        <v>715</v>
      </c>
      <c r="X101" s="63" t="s">
        <v>713</v>
      </c>
      <c r="Y101" s="64" t="s">
        <v>783</v>
      </c>
      <c r="Z101" s="63" t="s">
        <v>785</v>
      </c>
      <c r="AA101" s="28" t="s">
        <v>990</v>
      </c>
      <c r="AB101" s="17"/>
    </row>
    <row r="102" spans="1:28" ht="15" x14ac:dyDescent="0.25">
      <c r="A102" s="9" t="s">
        <v>463</v>
      </c>
      <c r="B102" s="28" t="s">
        <v>382</v>
      </c>
      <c r="C102" s="31">
        <v>41201</v>
      </c>
      <c r="D102" s="18" t="s">
        <v>290</v>
      </c>
      <c r="E102" s="17" t="s">
        <v>284</v>
      </c>
      <c r="F102" s="17">
        <v>2013</v>
      </c>
      <c r="G102" s="28" t="s">
        <v>652</v>
      </c>
      <c r="H102" s="28"/>
      <c r="I102" s="24">
        <v>97</v>
      </c>
      <c r="J102" s="35" t="s">
        <v>653</v>
      </c>
      <c r="K102" s="18"/>
      <c r="L102" s="17"/>
      <c r="M102" s="17"/>
      <c r="N102" s="17"/>
      <c r="O102" s="17"/>
      <c r="P102" s="17">
        <v>1</v>
      </c>
      <c r="Q102" s="28">
        <v>107</v>
      </c>
      <c r="R102" s="17"/>
      <c r="S102" s="17"/>
      <c r="T102" s="17"/>
      <c r="U102" s="38">
        <v>0</v>
      </c>
      <c r="V102" s="63" t="s">
        <v>669</v>
      </c>
      <c r="W102" s="63" t="s">
        <v>715</v>
      </c>
      <c r="X102" s="63" t="s">
        <v>713</v>
      </c>
      <c r="Y102" s="64" t="s">
        <v>783</v>
      </c>
      <c r="Z102" s="63" t="s">
        <v>785</v>
      </c>
      <c r="AA102" s="28"/>
      <c r="AB102" s="17"/>
    </row>
    <row r="103" spans="1:28" ht="15" x14ac:dyDescent="0.25">
      <c r="A103" s="9" t="s">
        <v>464</v>
      </c>
      <c r="B103" s="28" t="s">
        <v>364</v>
      </c>
      <c r="C103" s="31">
        <v>41201</v>
      </c>
      <c r="D103" s="31" t="s">
        <v>290</v>
      </c>
      <c r="E103" s="35" t="s">
        <v>284</v>
      </c>
      <c r="F103" s="17">
        <v>2013</v>
      </c>
      <c r="G103" s="28" t="s">
        <v>654</v>
      </c>
      <c r="H103" s="28"/>
      <c r="I103" s="24">
        <v>98</v>
      </c>
      <c r="J103" s="35" t="s">
        <v>655</v>
      </c>
      <c r="K103" s="18"/>
      <c r="L103" s="17"/>
      <c r="M103" s="17"/>
      <c r="N103" s="17"/>
      <c r="O103" s="17"/>
      <c r="P103" s="17">
        <v>1</v>
      </c>
      <c r="Q103" s="28">
        <v>85</v>
      </c>
      <c r="R103" s="17"/>
      <c r="S103" s="17"/>
      <c r="T103" s="17"/>
      <c r="U103" s="38">
        <v>0</v>
      </c>
      <c r="V103" s="63" t="s">
        <v>669</v>
      </c>
      <c r="W103" s="63" t="s">
        <v>715</v>
      </c>
      <c r="X103" s="63" t="s">
        <v>713</v>
      </c>
      <c r="Y103" s="64" t="s">
        <v>783</v>
      </c>
      <c r="Z103" s="63" t="s">
        <v>785</v>
      </c>
      <c r="AA103" s="28"/>
      <c r="AB103" s="17"/>
    </row>
    <row r="104" spans="1:28" ht="15" x14ac:dyDescent="0.25">
      <c r="A104" s="9" t="s">
        <v>465</v>
      </c>
      <c r="B104" s="17" t="s">
        <v>464</v>
      </c>
      <c r="C104" s="31">
        <v>41367</v>
      </c>
      <c r="D104" s="18" t="s">
        <v>283</v>
      </c>
      <c r="E104" s="17" t="s">
        <v>284</v>
      </c>
      <c r="F104" s="17">
        <v>2013</v>
      </c>
      <c r="G104" s="28" t="s">
        <v>440</v>
      </c>
      <c r="H104" s="28"/>
      <c r="I104" s="24">
        <v>99</v>
      </c>
      <c r="J104" s="35" t="s">
        <v>656</v>
      </c>
      <c r="K104" s="18"/>
      <c r="L104" s="17"/>
      <c r="M104" s="17"/>
      <c r="N104" s="17"/>
      <c r="O104" s="17"/>
      <c r="P104" s="17">
        <v>1</v>
      </c>
      <c r="Q104" s="28">
        <v>120</v>
      </c>
      <c r="R104" s="17"/>
      <c r="S104" s="17"/>
      <c r="T104" s="17"/>
      <c r="U104" s="38">
        <v>0</v>
      </c>
      <c r="V104" s="63" t="s">
        <v>669</v>
      </c>
      <c r="W104" s="63" t="s">
        <v>715</v>
      </c>
      <c r="X104" s="63" t="s">
        <v>713</v>
      </c>
      <c r="Y104" s="64" t="s">
        <v>783</v>
      </c>
      <c r="Z104" s="63" t="s">
        <v>785</v>
      </c>
      <c r="AA104" s="28"/>
      <c r="AB104" s="17"/>
    </row>
    <row r="105" spans="1:28" ht="15" x14ac:dyDescent="0.25">
      <c r="A105" s="9" t="s">
        <v>377</v>
      </c>
      <c r="B105" s="17" t="s">
        <v>444</v>
      </c>
      <c r="C105" s="31">
        <v>41367</v>
      </c>
      <c r="D105" s="18" t="s">
        <v>445</v>
      </c>
      <c r="E105" s="17" t="s">
        <v>136</v>
      </c>
      <c r="F105" s="17">
        <v>2013</v>
      </c>
      <c r="G105" s="28" t="s">
        <v>408</v>
      </c>
      <c r="H105" s="28"/>
      <c r="I105" s="24">
        <v>100</v>
      </c>
      <c r="J105" s="35" t="s">
        <v>657</v>
      </c>
      <c r="K105" s="18"/>
      <c r="L105" s="17"/>
      <c r="M105" s="17"/>
      <c r="N105" s="17"/>
      <c r="O105" s="17"/>
      <c r="P105" s="17">
        <v>1.5</v>
      </c>
      <c r="Q105" s="28">
        <v>150</v>
      </c>
      <c r="R105" s="17"/>
      <c r="S105" s="17"/>
      <c r="T105" s="17"/>
      <c r="U105" s="38">
        <v>0</v>
      </c>
      <c r="V105" s="63" t="s">
        <v>669</v>
      </c>
      <c r="W105" s="63" t="s">
        <v>715</v>
      </c>
      <c r="X105" s="63" t="s">
        <v>713</v>
      </c>
      <c r="Y105" s="64" t="s">
        <v>783</v>
      </c>
      <c r="Z105" s="63" t="s">
        <v>785</v>
      </c>
      <c r="AA105" s="28"/>
      <c r="AB105" s="17"/>
    </row>
    <row r="106" spans="1:28" ht="15" x14ac:dyDescent="0.25">
      <c r="A106" s="9" t="s">
        <v>448</v>
      </c>
      <c r="B106" s="17" t="s">
        <v>377</v>
      </c>
      <c r="C106" s="31">
        <v>41375</v>
      </c>
      <c r="D106" s="18" t="s">
        <v>286</v>
      </c>
      <c r="E106" s="17" t="s">
        <v>287</v>
      </c>
      <c r="F106" s="17">
        <v>2013</v>
      </c>
      <c r="G106" s="28" t="s">
        <v>458</v>
      </c>
      <c r="H106" s="28"/>
      <c r="I106" s="24">
        <v>101</v>
      </c>
      <c r="J106" s="35" t="s">
        <v>658</v>
      </c>
      <c r="K106" s="18"/>
      <c r="L106" s="17"/>
      <c r="M106" s="17"/>
      <c r="N106" s="17"/>
      <c r="O106" s="17"/>
      <c r="P106" s="17">
        <v>1</v>
      </c>
      <c r="Q106" s="28">
        <v>100</v>
      </c>
      <c r="R106" s="17"/>
      <c r="S106" s="17"/>
      <c r="T106" s="17"/>
      <c r="U106" s="38">
        <v>0</v>
      </c>
      <c r="V106" s="63" t="s">
        <v>669</v>
      </c>
      <c r="W106" s="63" t="s">
        <v>715</v>
      </c>
      <c r="X106" s="63" t="s">
        <v>713</v>
      </c>
      <c r="Y106" s="64" t="s">
        <v>783</v>
      </c>
      <c r="Z106" s="63" t="s">
        <v>785</v>
      </c>
      <c r="AA106" s="28"/>
      <c r="AB106" s="17"/>
    </row>
    <row r="107" spans="1:28" ht="15" x14ac:dyDescent="0.25">
      <c r="A107" s="9" t="s">
        <v>452</v>
      </c>
      <c r="B107" s="17" t="s">
        <v>403</v>
      </c>
      <c r="C107" s="37">
        <v>41568</v>
      </c>
      <c r="D107" s="18" t="s">
        <v>290</v>
      </c>
      <c r="E107" s="17" t="s">
        <v>284</v>
      </c>
      <c r="F107" s="17">
        <v>2014</v>
      </c>
      <c r="G107" s="36" t="s">
        <v>978</v>
      </c>
      <c r="H107" s="17"/>
      <c r="I107" s="24">
        <v>102</v>
      </c>
      <c r="J107" s="35" t="s">
        <v>659</v>
      </c>
      <c r="K107" s="18"/>
      <c r="L107" s="17"/>
      <c r="M107" s="17"/>
      <c r="N107" s="17"/>
      <c r="O107" s="17"/>
      <c r="P107" s="17"/>
      <c r="Q107" s="17"/>
      <c r="R107" s="17"/>
      <c r="S107" s="17"/>
      <c r="T107" s="17"/>
      <c r="U107" s="38">
        <v>0</v>
      </c>
      <c r="V107" s="63" t="s">
        <v>669</v>
      </c>
      <c r="W107" s="63" t="s">
        <v>715</v>
      </c>
      <c r="X107" s="63" t="s">
        <v>713</v>
      </c>
      <c r="Y107" s="64" t="s">
        <v>783</v>
      </c>
      <c r="Z107" s="63" t="s">
        <v>785</v>
      </c>
      <c r="AA107" s="28"/>
      <c r="AB107" s="17"/>
    </row>
    <row r="108" spans="1:28" ht="15" x14ac:dyDescent="0.25">
      <c r="A108" s="9" t="s">
        <v>452</v>
      </c>
      <c r="B108" s="17" t="s">
        <v>380</v>
      </c>
      <c r="C108" s="37">
        <v>41556</v>
      </c>
      <c r="D108" s="18" t="s">
        <v>290</v>
      </c>
      <c r="E108" s="17" t="s">
        <v>284</v>
      </c>
      <c r="F108" s="17">
        <v>2014</v>
      </c>
      <c r="G108" s="36" t="s">
        <v>978</v>
      </c>
      <c r="H108" s="17"/>
      <c r="I108" s="24">
        <v>102</v>
      </c>
      <c r="J108" s="35" t="s">
        <v>659</v>
      </c>
      <c r="K108" s="18"/>
      <c r="L108" s="17"/>
      <c r="M108" s="17"/>
      <c r="N108" s="17"/>
      <c r="O108" s="17"/>
      <c r="P108" s="17"/>
      <c r="Q108" s="17"/>
      <c r="R108" s="17"/>
      <c r="S108" s="17"/>
      <c r="T108" s="17"/>
      <c r="U108" s="38">
        <v>0</v>
      </c>
      <c r="V108" s="63" t="s">
        <v>669</v>
      </c>
      <c r="W108" s="63" t="s">
        <v>715</v>
      </c>
      <c r="X108" s="63" t="s">
        <v>713</v>
      </c>
      <c r="Y108" s="64" t="s">
        <v>783</v>
      </c>
      <c r="Z108" s="63" t="s">
        <v>785</v>
      </c>
      <c r="AA108" s="28"/>
      <c r="AB108" s="17"/>
    </row>
    <row r="109" spans="1:28" ht="15" x14ac:dyDescent="0.25">
      <c r="A109" s="9" t="s">
        <v>466</v>
      </c>
      <c r="B109" s="17" t="s">
        <v>644</v>
      </c>
      <c r="C109" s="37">
        <v>41743</v>
      </c>
      <c r="D109" s="18" t="s">
        <v>283</v>
      </c>
      <c r="E109" s="17" t="s">
        <v>284</v>
      </c>
      <c r="F109" s="17">
        <v>2014</v>
      </c>
      <c r="G109" s="36" t="s">
        <v>808</v>
      </c>
      <c r="H109" s="17"/>
      <c r="I109" s="24">
        <v>103</v>
      </c>
      <c r="J109" s="35" t="s">
        <v>660</v>
      </c>
      <c r="K109" s="18"/>
      <c r="L109" s="17"/>
      <c r="M109" s="17"/>
      <c r="N109" s="17"/>
      <c r="O109" s="17"/>
      <c r="P109" s="17"/>
      <c r="Q109" s="17"/>
      <c r="R109" s="17"/>
      <c r="S109" s="17"/>
      <c r="T109" s="17"/>
      <c r="U109" s="38">
        <v>0</v>
      </c>
      <c r="V109" s="63" t="s">
        <v>669</v>
      </c>
      <c r="W109" s="63" t="s">
        <v>715</v>
      </c>
      <c r="X109" s="63" t="s">
        <v>713</v>
      </c>
      <c r="Y109" s="64" t="s">
        <v>783</v>
      </c>
      <c r="Z109" s="63" t="s">
        <v>785</v>
      </c>
      <c r="AA109" s="28"/>
      <c r="AB109" s="17"/>
    </row>
    <row r="110" spans="1:28" ht="15" x14ac:dyDescent="0.25">
      <c r="A110" s="9" t="s">
        <v>405</v>
      </c>
      <c r="B110" s="17" t="s">
        <v>645</v>
      </c>
      <c r="C110" s="37">
        <v>41766</v>
      </c>
      <c r="D110" s="18" t="s">
        <v>445</v>
      </c>
      <c r="E110" s="17" t="s">
        <v>136</v>
      </c>
      <c r="F110" s="17">
        <v>2014</v>
      </c>
      <c r="G110" s="36" t="s">
        <v>809</v>
      </c>
      <c r="H110" s="17"/>
      <c r="I110" s="24">
        <v>104</v>
      </c>
      <c r="J110" s="35" t="s">
        <v>661</v>
      </c>
      <c r="K110" s="18"/>
      <c r="L110" s="17"/>
      <c r="M110" s="17"/>
      <c r="N110" s="17"/>
      <c r="O110" s="17"/>
      <c r="P110" s="17"/>
      <c r="Q110" s="17"/>
      <c r="R110" s="17"/>
      <c r="S110" s="17"/>
      <c r="T110" s="17"/>
      <c r="U110" s="38">
        <v>0</v>
      </c>
      <c r="V110" s="63" t="s">
        <v>669</v>
      </c>
      <c r="W110" s="63" t="s">
        <v>715</v>
      </c>
      <c r="X110" s="63" t="s">
        <v>713</v>
      </c>
      <c r="Y110" s="64" t="s">
        <v>783</v>
      </c>
      <c r="Z110" s="63" t="s">
        <v>785</v>
      </c>
      <c r="AA110" s="28"/>
      <c r="AB110" s="17"/>
    </row>
    <row r="111" spans="1:28" ht="15" x14ac:dyDescent="0.25">
      <c r="A111" s="9" t="s">
        <v>460</v>
      </c>
      <c r="B111" s="17" t="s">
        <v>405</v>
      </c>
      <c r="C111" s="37">
        <v>41758</v>
      </c>
      <c r="D111" s="18" t="s">
        <v>286</v>
      </c>
      <c r="E111" s="17" t="s">
        <v>287</v>
      </c>
      <c r="F111" s="17">
        <v>2014</v>
      </c>
      <c r="G111" s="36" t="s">
        <v>458</v>
      </c>
      <c r="H111" s="17"/>
      <c r="I111" s="24">
        <v>105</v>
      </c>
      <c r="J111" s="35" t="s">
        <v>662</v>
      </c>
      <c r="K111" s="18"/>
      <c r="L111" s="17"/>
      <c r="M111" s="17"/>
      <c r="N111" s="17"/>
      <c r="O111" s="17"/>
      <c r="P111" s="17"/>
      <c r="Q111" s="17"/>
      <c r="R111" s="17"/>
      <c r="S111" s="17"/>
      <c r="T111" s="17"/>
      <c r="U111" s="38">
        <v>0</v>
      </c>
      <c r="V111" s="63" t="s">
        <v>669</v>
      </c>
      <c r="W111" s="63" t="s">
        <v>715</v>
      </c>
      <c r="X111" s="63" t="s">
        <v>713</v>
      </c>
      <c r="Y111" s="64" t="s">
        <v>783</v>
      </c>
      <c r="Z111" s="63" t="s">
        <v>785</v>
      </c>
      <c r="AA111" s="28"/>
      <c r="AB111" s="17"/>
    </row>
    <row r="112" spans="1:28" ht="15" x14ac:dyDescent="0.25">
      <c r="A112" s="9" t="s">
        <v>405</v>
      </c>
      <c r="B112" s="17" t="s">
        <v>366</v>
      </c>
      <c r="C112" s="37">
        <v>41941</v>
      </c>
      <c r="D112" s="18" t="s">
        <v>290</v>
      </c>
      <c r="E112" s="17" t="s">
        <v>284</v>
      </c>
      <c r="F112" s="17">
        <v>2015</v>
      </c>
      <c r="G112" s="68" t="s">
        <v>978</v>
      </c>
      <c r="H112" s="68"/>
      <c r="I112" s="24">
        <v>106</v>
      </c>
      <c r="J112" s="35" t="s">
        <v>663</v>
      </c>
      <c r="K112" s="18"/>
      <c r="L112" s="17"/>
      <c r="M112" s="17"/>
      <c r="N112" s="17"/>
      <c r="O112" s="17"/>
      <c r="P112" s="17"/>
      <c r="Q112" s="17"/>
      <c r="R112" s="17"/>
      <c r="S112" s="17"/>
      <c r="T112" s="17"/>
      <c r="U112" s="38">
        <v>0</v>
      </c>
      <c r="V112" s="63" t="s">
        <v>669</v>
      </c>
      <c r="W112" s="63" t="s">
        <v>715</v>
      </c>
      <c r="X112" s="63" t="s">
        <v>713</v>
      </c>
      <c r="Y112" s="64" t="s">
        <v>783</v>
      </c>
      <c r="Z112" s="63" t="s">
        <v>785</v>
      </c>
      <c r="AA112" s="28"/>
      <c r="AB112" s="17"/>
    </row>
    <row r="113" spans="1:28" ht="15" x14ac:dyDescent="0.25">
      <c r="A113" s="9" t="s">
        <v>405</v>
      </c>
      <c r="B113" s="17" t="s">
        <v>400</v>
      </c>
      <c r="C113" s="37">
        <v>41944</v>
      </c>
      <c r="D113" s="18" t="s">
        <v>290</v>
      </c>
      <c r="E113" s="17" t="s">
        <v>284</v>
      </c>
      <c r="F113" s="17">
        <v>2015</v>
      </c>
      <c r="G113" s="68" t="s">
        <v>836</v>
      </c>
      <c r="H113" s="68" t="s">
        <v>595</v>
      </c>
      <c r="I113" s="24">
        <v>106</v>
      </c>
      <c r="J113" s="35" t="s">
        <v>663</v>
      </c>
      <c r="K113" s="18"/>
      <c r="L113" s="17"/>
      <c r="M113" s="17"/>
      <c r="N113" s="17"/>
      <c r="O113" s="17"/>
      <c r="P113" s="17"/>
      <c r="Q113" s="17"/>
      <c r="R113" s="17"/>
      <c r="S113" s="17"/>
      <c r="T113" s="17"/>
      <c r="U113" s="38">
        <v>0</v>
      </c>
      <c r="V113" s="63" t="s">
        <v>669</v>
      </c>
      <c r="W113" s="63" t="s">
        <v>715</v>
      </c>
      <c r="X113" s="63" t="s">
        <v>713</v>
      </c>
      <c r="Y113" s="64" t="s">
        <v>783</v>
      </c>
      <c r="Z113" s="63" t="s">
        <v>785</v>
      </c>
      <c r="AA113" s="28"/>
      <c r="AB113" s="17"/>
    </row>
    <row r="114" spans="1:28" ht="15" x14ac:dyDescent="0.25">
      <c r="A114" s="9" t="s">
        <v>462</v>
      </c>
      <c r="B114" s="17" t="s">
        <v>405</v>
      </c>
      <c r="C114" s="37">
        <v>42116</v>
      </c>
      <c r="D114" s="18" t="s">
        <v>283</v>
      </c>
      <c r="E114" s="17" t="s">
        <v>284</v>
      </c>
      <c r="F114" s="17">
        <v>2015</v>
      </c>
      <c r="G114" s="110" t="s">
        <v>814</v>
      </c>
      <c r="H114" s="17"/>
      <c r="I114" s="24">
        <v>107</v>
      </c>
      <c r="J114" s="35" t="s">
        <v>664</v>
      </c>
      <c r="K114" s="18"/>
      <c r="L114" s="17"/>
      <c r="M114" s="17"/>
      <c r="N114" s="17"/>
      <c r="O114" s="17"/>
      <c r="P114" s="17"/>
      <c r="Q114" s="17"/>
      <c r="R114" s="17"/>
      <c r="S114" s="17"/>
      <c r="T114" s="17"/>
      <c r="U114" s="38">
        <v>0</v>
      </c>
      <c r="V114" s="63" t="s">
        <v>669</v>
      </c>
      <c r="W114" s="63" t="s">
        <v>715</v>
      </c>
      <c r="X114" s="63" t="s">
        <v>713</v>
      </c>
      <c r="Y114" s="64" t="s">
        <v>783</v>
      </c>
      <c r="Z114" s="63" t="s">
        <v>785</v>
      </c>
      <c r="AA114" s="28"/>
      <c r="AB114" s="17"/>
    </row>
    <row r="115" spans="1:28" ht="15" x14ac:dyDescent="0.25">
      <c r="A115" s="9" t="s">
        <v>368</v>
      </c>
      <c r="B115" s="17" t="s">
        <v>984</v>
      </c>
      <c r="C115" s="37">
        <v>42126</v>
      </c>
      <c r="D115" s="18" t="s">
        <v>445</v>
      </c>
      <c r="E115" s="17" t="s">
        <v>136</v>
      </c>
      <c r="F115" s="17">
        <v>2015</v>
      </c>
      <c r="G115" s="68" t="s">
        <v>674</v>
      </c>
      <c r="H115" s="17"/>
      <c r="I115" s="24">
        <v>108</v>
      </c>
      <c r="J115" s="35" t="s">
        <v>665</v>
      </c>
      <c r="K115" s="18"/>
      <c r="L115" s="17"/>
      <c r="M115" s="17"/>
      <c r="N115" s="17"/>
      <c r="O115" s="17"/>
      <c r="P115" s="17"/>
      <c r="Q115" s="17"/>
      <c r="R115" s="17"/>
      <c r="S115" s="17"/>
      <c r="T115" s="17"/>
      <c r="U115" s="38">
        <v>0</v>
      </c>
      <c r="V115" s="63" t="s">
        <v>669</v>
      </c>
      <c r="W115" s="63" t="s">
        <v>715</v>
      </c>
      <c r="X115" s="63" t="s">
        <v>713</v>
      </c>
      <c r="Y115" s="64" t="s">
        <v>783</v>
      </c>
      <c r="Z115" s="63" t="s">
        <v>785</v>
      </c>
      <c r="AA115" s="28"/>
      <c r="AB115" s="17"/>
    </row>
    <row r="116" spans="1:28" ht="15" x14ac:dyDescent="0.25">
      <c r="A116" s="9" t="s">
        <v>368</v>
      </c>
      <c r="B116" s="17" t="s">
        <v>936</v>
      </c>
      <c r="C116" s="37">
        <v>42125</v>
      </c>
      <c r="D116" s="18" t="s">
        <v>445</v>
      </c>
      <c r="E116" s="17" t="s">
        <v>136</v>
      </c>
      <c r="F116" s="17">
        <v>2015</v>
      </c>
      <c r="G116" s="68" t="s">
        <v>674</v>
      </c>
      <c r="H116" s="17"/>
      <c r="I116" s="24">
        <v>108</v>
      </c>
      <c r="J116" s="35" t="s">
        <v>665</v>
      </c>
      <c r="K116" s="18"/>
      <c r="L116" s="17"/>
      <c r="M116" s="17"/>
      <c r="N116" s="17"/>
      <c r="O116" s="17"/>
      <c r="P116" s="17"/>
      <c r="Q116" s="17"/>
      <c r="R116" s="17"/>
      <c r="S116" s="17"/>
      <c r="T116" s="17"/>
      <c r="U116" s="38">
        <v>0</v>
      </c>
      <c r="V116" s="63" t="s">
        <v>669</v>
      </c>
      <c r="W116" s="63" t="s">
        <v>715</v>
      </c>
      <c r="X116" s="63" t="s">
        <v>713</v>
      </c>
      <c r="Y116" s="64" t="s">
        <v>783</v>
      </c>
      <c r="Z116" s="63" t="s">
        <v>785</v>
      </c>
      <c r="AA116" s="28"/>
      <c r="AB116" s="17"/>
    </row>
    <row r="117" spans="1:28" ht="15" x14ac:dyDescent="0.25">
      <c r="A117" s="9" t="s">
        <v>467</v>
      </c>
      <c r="B117" s="17" t="s">
        <v>368</v>
      </c>
      <c r="C117" s="37">
        <v>42118</v>
      </c>
      <c r="D117" s="18" t="s">
        <v>286</v>
      </c>
      <c r="E117" s="17" t="s">
        <v>287</v>
      </c>
      <c r="F117" s="17">
        <v>2015</v>
      </c>
      <c r="G117" s="68" t="s">
        <v>458</v>
      </c>
      <c r="H117" s="17"/>
      <c r="I117" s="24">
        <v>109</v>
      </c>
      <c r="J117" s="35" t="s">
        <v>666</v>
      </c>
      <c r="K117" s="18"/>
      <c r="L117" s="17"/>
      <c r="M117" s="17"/>
      <c r="N117" s="17"/>
      <c r="O117" s="17"/>
      <c r="P117" s="17"/>
      <c r="Q117" s="17"/>
      <c r="R117" s="17"/>
      <c r="S117" s="17"/>
      <c r="T117" s="17"/>
      <c r="U117" s="38">
        <v>0</v>
      </c>
      <c r="V117" s="63" t="s">
        <v>669</v>
      </c>
      <c r="W117" s="63" t="s">
        <v>715</v>
      </c>
      <c r="X117" s="63" t="s">
        <v>713</v>
      </c>
      <c r="Y117" s="64" t="s">
        <v>783</v>
      </c>
      <c r="Z117" s="63" t="s">
        <v>785</v>
      </c>
      <c r="AA117" s="28"/>
      <c r="AB117" s="17"/>
    </row>
    <row r="118" spans="1:28" ht="15" x14ac:dyDescent="0.25">
      <c r="A118" s="9" t="s">
        <v>468</v>
      </c>
      <c r="B118" s="17" t="s">
        <v>983</v>
      </c>
      <c r="C118" s="37">
        <v>42113</v>
      </c>
      <c r="D118" s="18" t="s">
        <v>308</v>
      </c>
      <c r="E118" s="17" t="s">
        <v>304</v>
      </c>
      <c r="F118" s="17">
        <v>2015</v>
      </c>
      <c r="G118" s="68" t="s">
        <v>982</v>
      </c>
      <c r="H118" s="17"/>
      <c r="I118" s="24">
        <v>110</v>
      </c>
      <c r="J118" s="35" t="s">
        <v>667</v>
      </c>
      <c r="K118" s="18"/>
      <c r="L118" s="17"/>
      <c r="M118" s="17"/>
      <c r="N118" s="17"/>
      <c r="O118" s="17"/>
      <c r="P118" s="17"/>
      <c r="Q118" s="17"/>
      <c r="R118" s="17"/>
      <c r="S118" s="17"/>
      <c r="T118" s="17"/>
      <c r="U118" s="38">
        <v>0</v>
      </c>
      <c r="V118" s="63" t="s">
        <v>669</v>
      </c>
      <c r="W118" s="63" t="s">
        <v>715</v>
      </c>
      <c r="X118" s="63" t="s">
        <v>713</v>
      </c>
      <c r="Y118" s="64" t="s">
        <v>783</v>
      </c>
      <c r="Z118" s="63" t="s">
        <v>785</v>
      </c>
      <c r="AA118" s="28"/>
      <c r="AB118" s="17"/>
    </row>
    <row r="119" spans="1:28" ht="15" x14ac:dyDescent="0.25">
      <c r="A119" s="9" t="s">
        <v>469</v>
      </c>
      <c r="B119" s="111" t="s">
        <v>946</v>
      </c>
      <c r="C119" s="37">
        <v>42299</v>
      </c>
      <c r="D119" s="18" t="s">
        <v>290</v>
      </c>
      <c r="E119" s="17" t="s">
        <v>284</v>
      </c>
      <c r="F119" s="17">
        <v>2016</v>
      </c>
      <c r="G119" s="36" t="s">
        <v>979</v>
      </c>
      <c r="H119" s="17"/>
      <c r="I119" s="24">
        <v>111</v>
      </c>
      <c r="J119" s="35" t="s">
        <v>668</v>
      </c>
      <c r="K119" s="18"/>
      <c r="L119" s="17"/>
      <c r="M119" s="17"/>
      <c r="N119" s="17"/>
      <c r="O119" s="17"/>
      <c r="P119" s="17"/>
      <c r="Q119" s="17"/>
      <c r="R119" s="17"/>
      <c r="S119" s="17"/>
      <c r="T119" s="17"/>
      <c r="U119" s="38">
        <v>0</v>
      </c>
      <c r="V119" s="63" t="s">
        <v>669</v>
      </c>
      <c r="W119" s="63" t="s">
        <v>715</v>
      </c>
      <c r="X119" s="63" t="s">
        <v>713</v>
      </c>
      <c r="Y119" s="64" t="s">
        <v>783</v>
      </c>
      <c r="Z119" s="63" t="s">
        <v>785</v>
      </c>
      <c r="AA119" s="28"/>
      <c r="AB119" s="17"/>
    </row>
    <row r="120" spans="1:28" ht="15" x14ac:dyDescent="0.25">
      <c r="B120" s="111" t="s">
        <v>980</v>
      </c>
      <c r="C120" s="37">
        <v>42473</v>
      </c>
      <c r="D120" s="18" t="s">
        <v>308</v>
      </c>
      <c r="E120" s="17" t="s">
        <v>304</v>
      </c>
      <c r="F120" s="17">
        <v>2016</v>
      </c>
      <c r="G120" s="36" t="s">
        <v>982</v>
      </c>
      <c r="H120" s="17"/>
      <c r="I120" s="24">
        <v>112</v>
      </c>
      <c r="J120" s="35" t="s">
        <v>670</v>
      </c>
      <c r="K120" s="18"/>
      <c r="L120" s="17"/>
      <c r="M120" s="17"/>
      <c r="N120" s="17"/>
      <c r="O120" s="17"/>
      <c r="P120" s="17"/>
      <c r="Q120" s="17"/>
      <c r="R120" s="17"/>
      <c r="S120" s="17"/>
      <c r="T120" s="17" t="s">
        <v>263</v>
      </c>
      <c r="U120" s="38">
        <v>0</v>
      </c>
      <c r="V120" s="62" t="s">
        <v>698</v>
      </c>
      <c r="W120" s="62" t="s">
        <v>711</v>
      </c>
      <c r="X120" s="62" t="s">
        <v>712</v>
      </c>
      <c r="Y120" s="62" t="s">
        <v>707</v>
      </c>
      <c r="Z120" s="62" t="s">
        <v>779</v>
      </c>
      <c r="AA120" s="28"/>
      <c r="AB120" s="17"/>
    </row>
    <row r="121" spans="1:28" ht="15" x14ac:dyDescent="0.25">
      <c r="B121" s="28" t="s">
        <v>953</v>
      </c>
      <c r="C121" s="31">
        <v>42848</v>
      </c>
      <c r="D121" s="31" t="s">
        <v>283</v>
      </c>
      <c r="E121" s="35" t="s">
        <v>284</v>
      </c>
      <c r="F121" s="28">
        <v>2017</v>
      </c>
      <c r="G121" s="28" t="s">
        <v>672</v>
      </c>
      <c r="H121" s="28"/>
      <c r="I121" s="24">
        <v>113</v>
      </c>
      <c r="J121" s="35" t="s">
        <v>673</v>
      </c>
      <c r="K121" s="31"/>
      <c r="L121" s="28">
        <v>1000000</v>
      </c>
      <c r="M121" s="28"/>
      <c r="N121" s="28"/>
      <c r="O121" s="28"/>
      <c r="P121" s="28">
        <v>2</v>
      </c>
      <c r="Q121" s="28">
        <v>100</v>
      </c>
      <c r="R121" s="28"/>
      <c r="S121" s="28"/>
      <c r="T121" s="28"/>
      <c r="U121" s="38">
        <v>0</v>
      </c>
      <c r="V121" s="63" t="s">
        <v>669</v>
      </c>
      <c r="W121" s="63" t="s">
        <v>715</v>
      </c>
      <c r="X121" s="63" t="s">
        <v>713</v>
      </c>
      <c r="Y121" s="64" t="s">
        <v>783</v>
      </c>
      <c r="Z121" s="63" t="s">
        <v>785</v>
      </c>
      <c r="AA121" s="28"/>
      <c r="AB121" s="28"/>
    </row>
    <row r="122" spans="1:28" ht="15" x14ac:dyDescent="0.25">
      <c r="B122" s="28" t="s">
        <v>956</v>
      </c>
      <c r="C122" s="31">
        <v>42850</v>
      </c>
      <c r="D122" s="31" t="s">
        <v>283</v>
      </c>
      <c r="E122" s="35" t="s">
        <v>284</v>
      </c>
      <c r="F122" s="28">
        <v>2017</v>
      </c>
      <c r="G122" s="28" t="s">
        <v>672</v>
      </c>
      <c r="H122" s="28"/>
      <c r="I122" s="24">
        <v>113</v>
      </c>
      <c r="J122" s="35" t="s">
        <v>673</v>
      </c>
      <c r="K122" s="31"/>
      <c r="L122" s="28">
        <v>1000000</v>
      </c>
      <c r="M122" s="28"/>
      <c r="N122" s="28"/>
      <c r="O122" s="28"/>
      <c r="P122" s="28">
        <v>2</v>
      </c>
      <c r="Q122" s="28">
        <v>100</v>
      </c>
      <c r="R122" s="28"/>
      <c r="S122" s="28"/>
      <c r="T122" s="28"/>
      <c r="U122" s="38">
        <v>0</v>
      </c>
      <c r="V122" s="63" t="s">
        <v>669</v>
      </c>
      <c r="W122" s="63" t="s">
        <v>715</v>
      </c>
      <c r="X122" s="63" t="s">
        <v>713</v>
      </c>
      <c r="Y122" s="64" t="s">
        <v>783</v>
      </c>
      <c r="Z122" s="63" t="s">
        <v>785</v>
      </c>
      <c r="AA122" s="28"/>
      <c r="AB122" s="28"/>
    </row>
    <row r="123" spans="1:28" ht="15" x14ac:dyDescent="0.25">
      <c r="B123" s="28" t="s">
        <v>671</v>
      </c>
      <c r="C123" s="31">
        <v>43223</v>
      </c>
      <c r="D123" s="31" t="s">
        <v>445</v>
      </c>
      <c r="E123" s="28" t="s">
        <v>136</v>
      </c>
      <c r="F123" s="28">
        <v>2018</v>
      </c>
      <c r="G123" s="28" t="s">
        <v>674</v>
      </c>
      <c r="H123" s="28"/>
      <c r="I123" s="24">
        <v>114</v>
      </c>
      <c r="J123" s="35" t="s">
        <v>675</v>
      </c>
      <c r="K123" s="31"/>
      <c r="L123" s="28"/>
      <c r="M123" s="28"/>
      <c r="N123" s="28"/>
      <c r="O123" s="28"/>
      <c r="P123" s="28">
        <v>2</v>
      </c>
      <c r="Q123" s="28">
        <v>130</v>
      </c>
      <c r="R123" s="28"/>
      <c r="S123" s="28"/>
      <c r="T123" s="28"/>
      <c r="U123" s="38">
        <v>0</v>
      </c>
      <c r="V123" s="63" t="s">
        <v>669</v>
      </c>
      <c r="W123" s="63" t="s">
        <v>715</v>
      </c>
      <c r="X123" s="63" t="s">
        <v>713</v>
      </c>
      <c r="Y123" s="64" t="s">
        <v>783</v>
      </c>
      <c r="Z123" s="63" t="s">
        <v>785</v>
      </c>
      <c r="AA123" s="28"/>
      <c r="AB123" s="28"/>
    </row>
    <row r="124" spans="1:28" ht="15" x14ac:dyDescent="0.25">
      <c r="B124" s="28" t="s">
        <v>953</v>
      </c>
      <c r="C124" s="31">
        <v>43382</v>
      </c>
      <c r="D124" s="66" t="s">
        <v>290</v>
      </c>
      <c r="E124" s="35" t="s">
        <v>284</v>
      </c>
      <c r="F124" s="28">
        <v>2019</v>
      </c>
      <c r="G124" s="36" t="s">
        <v>981</v>
      </c>
      <c r="H124" s="28"/>
      <c r="I124" s="24">
        <v>115</v>
      </c>
      <c r="J124" s="35" t="s">
        <v>772</v>
      </c>
      <c r="K124" s="31"/>
      <c r="L124" s="28">
        <v>1100000</v>
      </c>
      <c r="M124" s="28"/>
      <c r="N124" s="28"/>
      <c r="O124" s="28"/>
      <c r="P124" s="28">
        <v>1.5</v>
      </c>
      <c r="Q124" s="28">
        <v>122</v>
      </c>
      <c r="R124" s="28"/>
      <c r="S124" s="28"/>
      <c r="T124" s="28"/>
      <c r="U124" s="28">
        <v>0</v>
      </c>
      <c r="V124" s="63" t="s">
        <v>700</v>
      </c>
      <c r="W124" s="63" t="s">
        <v>717</v>
      </c>
      <c r="X124" s="63" t="s">
        <v>713</v>
      </c>
      <c r="Y124" s="64" t="s">
        <v>783</v>
      </c>
      <c r="Z124" s="62" t="s">
        <v>787</v>
      </c>
      <c r="AA124" s="28"/>
      <c r="AB124" s="28"/>
    </row>
    <row r="125" spans="1:28" ht="15" x14ac:dyDescent="0.25">
      <c r="B125" s="28" t="s">
        <v>956</v>
      </c>
      <c r="C125" s="31">
        <v>43382</v>
      </c>
      <c r="D125" s="66" t="s">
        <v>290</v>
      </c>
      <c r="E125" s="35" t="s">
        <v>284</v>
      </c>
      <c r="F125" s="28">
        <v>2019</v>
      </c>
      <c r="G125" s="36" t="s">
        <v>981</v>
      </c>
      <c r="H125" s="28"/>
      <c r="I125" s="24">
        <v>115</v>
      </c>
      <c r="J125" s="35" t="s">
        <v>772</v>
      </c>
      <c r="K125" s="31"/>
      <c r="L125" s="28">
        <v>1100000</v>
      </c>
      <c r="M125" s="28"/>
      <c r="N125" s="28"/>
      <c r="O125" s="28"/>
      <c r="P125" s="28">
        <v>1.5</v>
      </c>
      <c r="Q125" s="28">
        <v>122</v>
      </c>
      <c r="R125" s="28"/>
      <c r="S125" s="28"/>
      <c r="T125" s="28"/>
      <c r="U125" s="28">
        <v>0</v>
      </c>
      <c r="V125" s="63" t="s">
        <v>700</v>
      </c>
      <c r="W125" s="63" t="s">
        <v>717</v>
      </c>
      <c r="X125" s="63" t="s">
        <v>713</v>
      </c>
      <c r="Y125" s="64" t="s">
        <v>783</v>
      </c>
      <c r="Z125" s="62" t="s">
        <v>787</v>
      </c>
      <c r="AA125" s="28"/>
      <c r="AB125" s="28"/>
    </row>
    <row r="126" spans="1:28" x14ac:dyDescent="0.2">
      <c r="B126" s="28" t="s">
        <v>953</v>
      </c>
      <c r="C126" s="31">
        <v>43917</v>
      </c>
      <c r="D126" s="9" t="s">
        <v>283</v>
      </c>
      <c r="F126" s="9">
        <v>2020</v>
      </c>
      <c r="G126" s="9" t="s">
        <v>985</v>
      </c>
    </row>
    <row r="127" spans="1:28" x14ac:dyDescent="0.2">
      <c r="B127" s="28" t="s">
        <v>956</v>
      </c>
      <c r="C127" s="31">
        <v>43917</v>
      </c>
      <c r="D127" s="9" t="s">
        <v>283</v>
      </c>
      <c r="F127" s="9">
        <v>2020</v>
      </c>
      <c r="G127" s="9" t="s">
        <v>985</v>
      </c>
    </row>
  </sheetData>
  <sheetProtection selectLockedCells="1" selectUnlockedCells="1"/>
  <autoFilter ref="G1:G124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7"/>
  <sheetViews>
    <sheetView tabSelected="1" topLeftCell="E1" workbookViewId="0">
      <pane xSplit="7" ySplit="4" topLeftCell="T137" activePane="bottomRight" state="frozen"/>
      <selection activeCell="E1" sqref="E1"/>
      <selection pane="topRight" activeCell="L1" sqref="L1"/>
      <selection pane="bottomLeft" activeCell="E5" sqref="E5"/>
      <selection pane="bottomRight" activeCell="T142" sqref="T142"/>
    </sheetView>
  </sheetViews>
  <sheetFormatPr defaultColWidth="12.5703125" defaultRowHeight="12.75" x14ac:dyDescent="0.2"/>
  <cols>
    <col min="1" max="1" width="20.140625" style="40" customWidth="1"/>
    <col min="2" max="2" width="12.5703125" style="40"/>
    <col min="3" max="3" width="19.28515625" style="76" customWidth="1"/>
    <col min="4" max="4" width="3.85546875" style="40" customWidth="1"/>
    <col min="5" max="5" width="13.28515625" style="76" customWidth="1"/>
    <col min="6" max="6" width="66.5703125" style="40" customWidth="1"/>
    <col min="7" max="7" width="44.42578125" style="57" customWidth="1"/>
    <col min="8" max="8" width="18.28515625" style="40" bestFit="1" customWidth="1"/>
    <col min="9" max="9" width="24.28515625" style="40" bestFit="1" customWidth="1"/>
    <col min="10" max="10" width="22.85546875" style="40" bestFit="1" customWidth="1"/>
    <col min="11" max="11" width="39.28515625" style="40" bestFit="1" customWidth="1"/>
    <col min="12" max="12" width="9.85546875" style="40" customWidth="1"/>
    <col min="13" max="18" width="12.5703125" style="40"/>
    <col min="19" max="19" width="15.7109375" style="40" customWidth="1"/>
    <col min="20" max="20" width="15.85546875" style="40" customWidth="1"/>
    <col min="21" max="21" width="14.85546875" style="40" customWidth="1"/>
    <col min="22" max="22" width="15" style="40" customWidth="1"/>
    <col min="23" max="23" width="14.7109375" style="40" customWidth="1"/>
    <col min="24" max="24" width="18" style="40" customWidth="1"/>
    <col min="25" max="25" width="25.140625" style="40" customWidth="1"/>
    <col min="26" max="26" width="19.85546875" style="40" bestFit="1" customWidth="1"/>
    <col min="27" max="27" width="12.5703125" style="40"/>
    <col min="28" max="28" width="19.28515625" style="40" bestFit="1" customWidth="1"/>
    <col min="29" max="16384" width="12.5703125" style="40"/>
  </cols>
  <sheetData>
    <row r="1" spans="1:39" x14ac:dyDescent="0.2">
      <c r="F1" s="41"/>
      <c r="G1" s="42" t="s">
        <v>511</v>
      </c>
    </row>
    <row r="2" spans="1:39" x14ac:dyDescent="0.2">
      <c r="A2" s="40" t="s">
        <v>265</v>
      </c>
      <c r="D2" s="40" t="s">
        <v>68</v>
      </c>
      <c r="E2" s="76" t="s">
        <v>12</v>
      </c>
      <c r="F2" s="43"/>
      <c r="G2" s="42" t="s">
        <v>510</v>
      </c>
      <c r="H2" s="40" t="s">
        <v>40</v>
      </c>
      <c r="I2" s="40" t="s">
        <v>40</v>
      </c>
      <c r="J2" s="40" t="s">
        <v>47</v>
      </c>
    </row>
    <row r="3" spans="1:39" x14ac:dyDescent="0.2">
      <c r="A3" s="40" t="s">
        <v>274</v>
      </c>
      <c r="F3" s="44" t="s">
        <v>512</v>
      </c>
      <c r="G3" s="42" t="s">
        <v>513</v>
      </c>
      <c r="J3" s="40" t="s">
        <v>47</v>
      </c>
    </row>
    <row r="4" spans="1:39" s="77" customFormat="1" ht="51" x14ac:dyDescent="0.2">
      <c r="A4" s="77" t="s">
        <v>7</v>
      </c>
      <c r="B4" s="77" t="s">
        <v>17</v>
      </c>
      <c r="C4" s="78" t="s">
        <v>13</v>
      </c>
      <c r="D4" s="77" t="s">
        <v>65</v>
      </c>
      <c r="E4" s="78" t="s">
        <v>62</v>
      </c>
      <c r="F4" s="77" t="s">
        <v>114</v>
      </c>
      <c r="G4" s="45" t="s">
        <v>470</v>
      </c>
      <c r="H4" s="77" t="s">
        <v>69</v>
      </c>
      <c r="I4" s="77" t="s">
        <v>72</v>
      </c>
      <c r="J4" s="77" t="s">
        <v>75</v>
      </c>
      <c r="K4" s="46" t="s">
        <v>506</v>
      </c>
      <c r="L4" s="46" t="s">
        <v>515</v>
      </c>
      <c r="M4" s="77" t="s">
        <v>503</v>
      </c>
      <c r="N4" s="77" t="s">
        <v>518</v>
      </c>
      <c r="O4" s="77" t="s">
        <v>519</v>
      </c>
      <c r="P4" s="77" t="s">
        <v>504</v>
      </c>
      <c r="Q4" s="77" t="s">
        <v>505</v>
      </c>
      <c r="R4" s="117" t="s">
        <v>736</v>
      </c>
      <c r="S4" s="77" t="s">
        <v>733</v>
      </c>
      <c r="T4" s="77" t="s">
        <v>734</v>
      </c>
      <c r="U4" s="77" t="s">
        <v>735</v>
      </c>
      <c r="V4" s="77" t="s">
        <v>887</v>
      </c>
      <c r="W4" s="77" t="s">
        <v>737</v>
      </c>
      <c r="X4" s="77" t="s">
        <v>738</v>
      </c>
      <c r="Y4" s="77" t="s">
        <v>739</v>
      </c>
      <c r="Z4" s="77" t="s">
        <v>740</v>
      </c>
      <c r="AA4" s="77" t="s">
        <v>741</v>
      </c>
      <c r="AB4" s="77" t="s">
        <v>742</v>
      </c>
      <c r="AD4" s="77" t="s">
        <v>888</v>
      </c>
      <c r="AE4" s="77" t="s">
        <v>889</v>
      </c>
      <c r="AF4" s="77" t="s">
        <v>890</v>
      </c>
      <c r="AG4" s="77" t="s">
        <v>891</v>
      </c>
      <c r="AH4" s="77" t="s">
        <v>892</v>
      </c>
      <c r="AI4" s="77" t="s">
        <v>893</v>
      </c>
      <c r="AJ4" s="77" t="s">
        <v>894</v>
      </c>
      <c r="AK4" s="77" t="s">
        <v>895</v>
      </c>
      <c r="AL4" s="77" t="s">
        <v>896</v>
      </c>
      <c r="AM4" s="77" t="s">
        <v>897</v>
      </c>
    </row>
    <row r="5" spans="1:39" s="77" customFormat="1" ht="38.25" x14ac:dyDescent="0.2">
      <c r="A5" s="47" t="s">
        <v>240</v>
      </c>
      <c r="B5" s="47">
        <f t="shared" ref="B5:B68" si="0">VALUE(LEFT(F5,4))</f>
        <v>1999</v>
      </c>
      <c r="C5" s="79" t="s">
        <v>283</v>
      </c>
      <c r="D5" s="47">
        <v>1</v>
      </c>
      <c r="E5" s="79">
        <v>36295</v>
      </c>
      <c r="F5" s="47" t="s">
        <v>285</v>
      </c>
      <c r="G5" s="45"/>
      <c r="K5" s="48" t="s">
        <v>743</v>
      </c>
      <c r="M5" s="40">
        <v>144</v>
      </c>
      <c r="N5" s="40">
        <v>20</v>
      </c>
      <c r="O5" s="40">
        <v>0</v>
      </c>
      <c r="P5" s="40">
        <v>30</v>
      </c>
      <c r="Q5" s="77">
        <v>0</v>
      </c>
      <c r="S5" s="80">
        <f>11*(N5/37)</f>
        <v>5.9459459459459465</v>
      </c>
      <c r="T5" s="80">
        <v>0</v>
      </c>
      <c r="U5" s="80">
        <f>12*(P5/26)</f>
        <v>13.846153846153845</v>
      </c>
      <c r="V5" s="80">
        <v>0</v>
      </c>
      <c r="W5" s="80">
        <f>M5-(S5+U5)</f>
        <v>124.20790020790021</v>
      </c>
      <c r="X5" s="80">
        <f>W5/0.32</f>
        <v>388.14968814968813</v>
      </c>
      <c r="Y5" s="81">
        <f>X5*0.078</f>
        <v>30.275675675675675</v>
      </c>
      <c r="Z5" s="81">
        <f>X5*0.078+U5+S5</f>
        <v>50.067775467775462</v>
      </c>
      <c r="AA5" s="81">
        <f>X5*0.164</f>
        <v>63.656548856548859</v>
      </c>
      <c r="AB5">
        <f>SUM(Y5:AA5)</f>
        <v>144</v>
      </c>
      <c r="AC5" s="80">
        <f>AB5-M5</f>
        <v>0</v>
      </c>
    </row>
    <row r="6" spans="1:39" s="77" customFormat="1" ht="38.25" x14ac:dyDescent="0.2">
      <c r="A6" s="47" t="s">
        <v>240</v>
      </c>
      <c r="B6" s="47">
        <f t="shared" si="0"/>
        <v>2000</v>
      </c>
      <c r="C6" s="79" t="s">
        <v>286</v>
      </c>
      <c r="D6" s="47">
        <v>2</v>
      </c>
      <c r="E6" s="79">
        <v>36631</v>
      </c>
      <c r="F6" s="47" t="s">
        <v>289</v>
      </c>
      <c r="G6" s="45"/>
      <c r="K6" s="48" t="s">
        <v>743</v>
      </c>
      <c r="M6" s="40">
        <v>80</v>
      </c>
      <c r="N6" s="40">
        <v>10</v>
      </c>
      <c r="O6" s="40">
        <v>0</v>
      </c>
      <c r="P6" s="40">
        <v>20</v>
      </c>
      <c r="Q6" s="77">
        <v>0</v>
      </c>
      <c r="S6" s="80">
        <f>11*(N6/37)</f>
        <v>2.9729729729729732</v>
      </c>
      <c r="T6" s="80">
        <v>0</v>
      </c>
      <c r="U6" s="80">
        <f>12*(P6/26)</f>
        <v>9.2307692307692317</v>
      </c>
      <c r="V6" s="80">
        <v>0</v>
      </c>
      <c r="W6" s="80">
        <f>M6-(S6+U6)</f>
        <v>67.796257796257791</v>
      </c>
      <c r="X6" s="80">
        <f>W6/0.32</f>
        <v>211.86330561330558</v>
      </c>
      <c r="Y6" s="81">
        <f>X6*0.078</f>
        <v>16.525337837837835</v>
      </c>
      <c r="Z6" s="81">
        <f>X6*0.078+U6+S6</f>
        <v>28.729080041580037</v>
      </c>
      <c r="AA6" s="81">
        <f>X6*0.164</f>
        <v>34.745582120582114</v>
      </c>
      <c r="AB6">
        <f>SUM(Y6:AA6)</f>
        <v>79.999999999999986</v>
      </c>
      <c r="AC6" s="80">
        <f>AB6-M6</f>
        <v>0</v>
      </c>
    </row>
    <row r="7" spans="1:39" ht="76.5" x14ac:dyDescent="0.2">
      <c r="A7" s="40" t="s">
        <v>364</v>
      </c>
      <c r="B7" s="47">
        <f t="shared" si="0"/>
        <v>2001</v>
      </c>
      <c r="C7" s="76" t="s">
        <v>290</v>
      </c>
      <c r="D7" s="40">
        <v>3</v>
      </c>
      <c r="E7" s="82">
        <v>36823</v>
      </c>
      <c r="F7" s="83" t="s">
        <v>744</v>
      </c>
      <c r="G7" s="118" t="s">
        <v>471</v>
      </c>
      <c r="I7" s="47" t="s">
        <v>472</v>
      </c>
      <c r="J7" s="40">
        <v>10</v>
      </c>
      <c r="K7" s="48" t="s">
        <v>743</v>
      </c>
      <c r="L7" s="48" t="s">
        <v>586</v>
      </c>
      <c r="M7" s="40">
        <v>175</v>
      </c>
      <c r="N7" s="40">
        <v>20</v>
      </c>
      <c r="O7" s="40">
        <v>0</v>
      </c>
      <c r="P7" s="40">
        <v>15</v>
      </c>
      <c r="Q7" s="40">
        <v>0</v>
      </c>
      <c r="S7" s="80">
        <f>11*(N7/37)</f>
        <v>5.9459459459459465</v>
      </c>
      <c r="T7" s="80">
        <v>0</v>
      </c>
      <c r="U7" s="80">
        <f>12*(P7/26)</f>
        <v>6.9230769230769225</v>
      </c>
      <c r="V7" s="80">
        <v>0</v>
      </c>
      <c r="W7" s="80">
        <f>M7-(S7+U7)</f>
        <v>162.13097713097713</v>
      </c>
      <c r="X7" s="80">
        <f>W7/0.32</f>
        <v>506.65930353430355</v>
      </c>
      <c r="Y7" s="81">
        <f>X7*0.078</f>
        <v>39.519425675675677</v>
      </c>
      <c r="Z7" s="81">
        <f>X7*0.078+U7+S7</f>
        <v>52.388448544698541</v>
      </c>
      <c r="AA7" s="81">
        <f>X7*0.164</f>
        <v>83.092125779625789</v>
      </c>
      <c r="AB7">
        <f>SUM(Y7:AA7)</f>
        <v>175</v>
      </c>
      <c r="AC7" s="80">
        <f>AB7-M7</f>
        <v>0</v>
      </c>
    </row>
    <row r="8" spans="1:39" x14ac:dyDescent="0.2">
      <c r="A8" s="40" t="s">
        <v>364</v>
      </c>
      <c r="B8" s="47">
        <f t="shared" si="0"/>
        <v>2001</v>
      </c>
      <c r="C8" s="76" t="s">
        <v>290</v>
      </c>
      <c r="D8" s="40">
        <v>3</v>
      </c>
      <c r="E8" s="82">
        <v>36991</v>
      </c>
      <c r="F8" s="41" t="s">
        <v>473</v>
      </c>
      <c r="G8" s="49" t="s">
        <v>474</v>
      </c>
      <c r="H8" s="40" t="s">
        <v>475</v>
      </c>
      <c r="I8" s="40" t="s">
        <v>476</v>
      </c>
      <c r="J8" s="40">
        <v>0</v>
      </c>
      <c r="K8" s="47" t="s">
        <v>529</v>
      </c>
      <c r="L8" s="47" t="s">
        <v>516</v>
      </c>
      <c r="M8" s="40">
        <v>0</v>
      </c>
      <c r="N8" s="40">
        <v>0</v>
      </c>
      <c r="O8" s="84">
        <v>78.260869565217391</v>
      </c>
      <c r="P8" s="40">
        <v>0</v>
      </c>
      <c r="Q8" s="40">
        <v>36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0</v>
      </c>
    </row>
    <row r="9" spans="1:39" ht="76.5" x14ac:dyDescent="0.2">
      <c r="A9" s="40" t="s">
        <v>380</v>
      </c>
      <c r="B9" s="47">
        <f t="shared" si="0"/>
        <v>2001</v>
      </c>
      <c r="C9" s="76" t="s">
        <v>283</v>
      </c>
      <c r="D9" s="40">
        <v>4</v>
      </c>
      <c r="E9" s="85">
        <v>36974</v>
      </c>
      <c r="F9" s="41" t="s">
        <v>295</v>
      </c>
      <c r="G9" s="118" t="s">
        <v>477</v>
      </c>
      <c r="I9" s="40" t="s">
        <v>472</v>
      </c>
      <c r="J9" s="40">
        <v>10</v>
      </c>
      <c r="K9" s="48" t="s">
        <v>743</v>
      </c>
      <c r="L9" s="48" t="s">
        <v>586</v>
      </c>
      <c r="M9" s="40">
        <v>140</v>
      </c>
      <c r="N9" s="40">
        <v>20</v>
      </c>
      <c r="O9" s="40">
        <v>0</v>
      </c>
      <c r="P9" s="40">
        <v>30</v>
      </c>
      <c r="Q9" s="40">
        <v>0</v>
      </c>
      <c r="S9" s="80">
        <f>11*(N9/37)</f>
        <v>5.9459459459459465</v>
      </c>
      <c r="T9" s="80">
        <v>0</v>
      </c>
      <c r="U9" s="80">
        <f>12*(P9/26)</f>
        <v>13.846153846153845</v>
      </c>
      <c r="V9" s="80">
        <v>0</v>
      </c>
      <c r="W9" s="80">
        <f>M9-(S9+U9)</f>
        <v>120.20790020790021</v>
      </c>
      <c r="X9" s="80">
        <f>W9/0.32</f>
        <v>375.64968814968813</v>
      </c>
      <c r="Y9" s="81">
        <f>X9*0.078</f>
        <v>29.300675675675674</v>
      </c>
      <c r="Z9" s="81">
        <f>X9*0.078+U9+S9</f>
        <v>49.092775467775461</v>
      </c>
      <c r="AA9" s="81">
        <f>X9*0.164</f>
        <v>61.606548856548855</v>
      </c>
      <c r="AB9">
        <f>SUM(Y9:AA9)</f>
        <v>140</v>
      </c>
      <c r="AC9" s="80">
        <f>AB9-M9</f>
        <v>0</v>
      </c>
    </row>
    <row r="10" spans="1:39" x14ac:dyDescent="0.2">
      <c r="A10" s="40" t="s">
        <v>380</v>
      </c>
      <c r="B10" s="47">
        <f t="shared" si="0"/>
        <v>2001</v>
      </c>
      <c r="C10" s="76" t="s">
        <v>283</v>
      </c>
      <c r="D10" s="40">
        <v>4</v>
      </c>
      <c r="E10" s="82">
        <v>36991</v>
      </c>
      <c r="F10" s="41" t="s">
        <v>478</v>
      </c>
      <c r="G10" s="49" t="s">
        <v>479</v>
      </c>
      <c r="H10" s="40" t="s">
        <v>475</v>
      </c>
      <c r="I10" s="40" t="s">
        <v>476</v>
      </c>
      <c r="J10" s="40">
        <v>0</v>
      </c>
      <c r="K10" s="47" t="s">
        <v>529</v>
      </c>
      <c r="L10" s="47" t="s">
        <v>516</v>
      </c>
      <c r="M10" s="40">
        <v>0</v>
      </c>
      <c r="N10" s="40">
        <v>0</v>
      </c>
      <c r="O10" s="84">
        <v>78.260869565217391</v>
      </c>
      <c r="P10" s="40">
        <v>0</v>
      </c>
      <c r="Q10" s="40">
        <v>36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</row>
    <row r="11" spans="1:39" ht="76.5" x14ac:dyDescent="0.2">
      <c r="A11" s="44" t="s">
        <v>382</v>
      </c>
      <c r="B11" s="47">
        <f t="shared" si="0"/>
        <v>2001</v>
      </c>
      <c r="C11" s="76" t="s">
        <v>297</v>
      </c>
      <c r="D11" s="40">
        <v>5</v>
      </c>
      <c r="E11" s="82">
        <v>36818</v>
      </c>
      <c r="F11" s="41" t="s">
        <v>299</v>
      </c>
      <c r="G11" s="118" t="s">
        <v>480</v>
      </c>
      <c r="I11" s="40" t="s">
        <v>472</v>
      </c>
      <c r="J11" s="40">
        <v>10</v>
      </c>
      <c r="K11" s="48" t="s">
        <v>743</v>
      </c>
      <c r="L11" s="48" t="s">
        <v>586</v>
      </c>
      <c r="M11" s="40">
        <v>140</v>
      </c>
      <c r="N11" s="40">
        <v>20</v>
      </c>
      <c r="O11" s="40">
        <v>0</v>
      </c>
      <c r="P11" s="40">
        <v>15</v>
      </c>
      <c r="Q11" s="40">
        <v>0</v>
      </c>
      <c r="S11" s="80">
        <f>11*(N11/37)</f>
        <v>5.9459459459459465</v>
      </c>
      <c r="T11" s="80">
        <v>0</v>
      </c>
      <c r="U11" s="80">
        <f>12*(P11/26)</f>
        <v>6.9230769230769225</v>
      </c>
      <c r="V11" s="80">
        <v>0</v>
      </c>
      <c r="W11" s="80">
        <f>M11-(S11+U11)</f>
        <v>127.13097713097713</v>
      </c>
      <c r="X11" s="80">
        <f>W11/0.32</f>
        <v>397.28430353430355</v>
      </c>
      <c r="Y11" s="81">
        <f>X11*0.078</f>
        <v>30.988175675675677</v>
      </c>
      <c r="Z11" s="81">
        <f>X11*0.078+U11+S11</f>
        <v>43.857198544698541</v>
      </c>
      <c r="AA11" s="81">
        <f>X11*0.164</f>
        <v>65.154625779625789</v>
      </c>
      <c r="AB11">
        <f>SUM(Y11:AA11)</f>
        <v>140</v>
      </c>
      <c r="AC11" s="80">
        <f>AB11-M11</f>
        <v>0</v>
      </c>
    </row>
    <row r="12" spans="1:39" x14ac:dyDescent="0.2">
      <c r="A12" s="44" t="s">
        <v>382</v>
      </c>
      <c r="B12" s="47">
        <f t="shared" si="0"/>
        <v>2001</v>
      </c>
      <c r="C12" s="76" t="s">
        <v>297</v>
      </c>
      <c r="E12" s="86">
        <v>37033</v>
      </c>
      <c r="F12" s="50" t="s">
        <v>299</v>
      </c>
      <c r="G12" s="51" t="s">
        <v>508</v>
      </c>
      <c r="H12" s="44" t="s">
        <v>509</v>
      </c>
      <c r="I12" s="40" t="s">
        <v>476</v>
      </c>
      <c r="J12" s="40">
        <v>0</v>
      </c>
      <c r="K12" s="47" t="s">
        <v>529</v>
      </c>
      <c r="L12" s="47" t="s">
        <v>516</v>
      </c>
      <c r="M12" s="40">
        <v>0</v>
      </c>
      <c r="N12" s="40">
        <v>0</v>
      </c>
      <c r="O12" s="84">
        <v>78.260869565217391</v>
      </c>
      <c r="P12" s="40">
        <v>0</v>
      </c>
      <c r="Q12" s="40">
        <v>36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</row>
    <row r="13" spans="1:39" ht="76.5" x14ac:dyDescent="0.2">
      <c r="A13" s="44" t="s">
        <v>377</v>
      </c>
      <c r="B13" s="47">
        <f t="shared" si="0"/>
        <v>2001</v>
      </c>
      <c r="C13" s="76" t="s">
        <v>286</v>
      </c>
      <c r="D13" s="40">
        <v>6</v>
      </c>
      <c r="E13" s="82">
        <v>36976</v>
      </c>
      <c r="F13" s="41" t="s">
        <v>302</v>
      </c>
      <c r="G13" s="118" t="s">
        <v>481</v>
      </c>
      <c r="I13" s="40" t="s">
        <v>472</v>
      </c>
      <c r="J13" s="40">
        <v>10</v>
      </c>
      <c r="K13" s="48" t="s">
        <v>743</v>
      </c>
      <c r="L13" s="48" t="s">
        <v>586</v>
      </c>
      <c r="M13" s="40">
        <v>98</v>
      </c>
      <c r="N13" s="40">
        <v>20</v>
      </c>
      <c r="O13" s="40">
        <v>0</v>
      </c>
      <c r="P13" s="40">
        <v>14</v>
      </c>
      <c r="Q13" s="40">
        <v>0</v>
      </c>
      <c r="S13" s="80">
        <f>11*(N13/37)</f>
        <v>5.9459459459459465</v>
      </c>
      <c r="T13" s="80">
        <v>0</v>
      </c>
      <c r="U13" s="80">
        <f>12*(P13/26)</f>
        <v>6.4615384615384617</v>
      </c>
      <c r="V13" s="80">
        <v>0</v>
      </c>
      <c r="W13" s="80">
        <f>M13-(S13+U13)</f>
        <v>85.592515592515596</v>
      </c>
      <c r="X13" s="80">
        <f>W13/0.32</f>
        <v>267.47661122661123</v>
      </c>
      <c r="Y13" s="81">
        <f>X13*0.078</f>
        <v>20.863175675675677</v>
      </c>
      <c r="Z13" s="81">
        <f>X13*0.078+U13+S13</f>
        <v>33.270660083160081</v>
      </c>
      <c r="AA13" s="81">
        <f>X13*0.164</f>
        <v>43.866164241164242</v>
      </c>
      <c r="AB13">
        <f>SUM(Y13:AA13)</f>
        <v>98</v>
      </c>
      <c r="AC13" s="80">
        <f>AB13-M13</f>
        <v>0</v>
      </c>
    </row>
    <row r="14" spans="1:39" x14ac:dyDescent="0.2">
      <c r="A14" s="44" t="s">
        <v>377</v>
      </c>
      <c r="B14" s="47">
        <f t="shared" si="0"/>
        <v>2001</v>
      </c>
      <c r="C14" s="76" t="s">
        <v>286</v>
      </c>
      <c r="E14" s="85">
        <v>37033</v>
      </c>
      <c r="F14" s="52" t="s">
        <v>302</v>
      </c>
      <c r="G14" s="53" t="s">
        <v>508</v>
      </c>
      <c r="H14" s="44" t="s">
        <v>509</v>
      </c>
      <c r="I14" s="40" t="s">
        <v>476</v>
      </c>
      <c r="J14" s="40">
        <v>0</v>
      </c>
      <c r="K14" s="47" t="s">
        <v>529</v>
      </c>
      <c r="L14" s="47" t="s">
        <v>516</v>
      </c>
      <c r="M14" s="40">
        <v>0</v>
      </c>
      <c r="N14" s="40">
        <v>0</v>
      </c>
      <c r="O14" s="84">
        <v>78.260869565217391</v>
      </c>
      <c r="P14" s="40">
        <v>0</v>
      </c>
      <c r="Q14" s="40">
        <v>36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</row>
    <row r="15" spans="1:39" ht="76.5" x14ac:dyDescent="0.2">
      <c r="A15" s="44" t="s">
        <v>389</v>
      </c>
      <c r="B15" s="47">
        <f t="shared" si="0"/>
        <v>2001</v>
      </c>
      <c r="C15" s="87" t="s">
        <v>303</v>
      </c>
      <c r="D15" s="40">
        <v>7</v>
      </c>
      <c r="E15" s="87">
        <v>36830</v>
      </c>
      <c r="F15" s="83" t="s">
        <v>525</v>
      </c>
      <c r="G15" s="138" t="s">
        <v>972</v>
      </c>
      <c r="K15" s="48" t="s">
        <v>743</v>
      </c>
      <c r="L15" s="48" t="s">
        <v>586</v>
      </c>
      <c r="M15" s="40">
        <v>80</v>
      </c>
      <c r="N15" s="40">
        <v>0</v>
      </c>
      <c r="O15" s="40">
        <v>0</v>
      </c>
      <c r="P15" s="40">
        <v>12</v>
      </c>
      <c r="Q15" s="40">
        <v>0</v>
      </c>
      <c r="S15" s="80">
        <f>11*(N15/37)</f>
        <v>0</v>
      </c>
      <c r="T15" s="80">
        <v>0</v>
      </c>
      <c r="U15" s="80">
        <f>12*(P15/26)</f>
        <v>5.5384615384615383</v>
      </c>
      <c r="V15" s="80">
        <v>0</v>
      </c>
      <c r="W15" s="80">
        <f>M15-(S15+U15)</f>
        <v>74.461538461538467</v>
      </c>
      <c r="X15" s="80">
        <f>W15/0.32</f>
        <v>232.69230769230771</v>
      </c>
      <c r="Y15" s="81">
        <f>X15*0.078</f>
        <v>18.150000000000002</v>
      </c>
      <c r="Z15" s="81">
        <f>X15*0.078+U15+S15</f>
        <v>23.688461538461539</v>
      </c>
      <c r="AA15" s="81">
        <f>X15*0.164</f>
        <v>38.161538461538463</v>
      </c>
      <c r="AB15">
        <f>SUM(Y15:AA15)</f>
        <v>80</v>
      </c>
      <c r="AC15" s="80">
        <f>AB15-M15</f>
        <v>0</v>
      </c>
    </row>
    <row r="16" spans="1:39" x14ac:dyDescent="0.2">
      <c r="A16" s="44" t="s">
        <v>389</v>
      </c>
      <c r="B16" s="47">
        <f t="shared" si="0"/>
        <v>2001</v>
      </c>
      <c r="C16" s="87" t="s">
        <v>303</v>
      </c>
      <c r="D16" s="40">
        <v>7</v>
      </c>
      <c r="E16" s="87">
        <v>36964</v>
      </c>
      <c r="F16" s="41" t="s">
        <v>306</v>
      </c>
      <c r="G16" s="49" t="s">
        <v>524</v>
      </c>
      <c r="K16" s="47" t="s">
        <v>517</v>
      </c>
      <c r="L16" s="47" t="s">
        <v>516</v>
      </c>
      <c r="M16" s="40">
        <v>90</v>
      </c>
      <c r="N16" s="40">
        <v>0</v>
      </c>
      <c r="O16" s="40">
        <v>0</v>
      </c>
      <c r="P16" s="40">
        <v>0</v>
      </c>
      <c r="Q16" s="40">
        <v>0</v>
      </c>
      <c r="S16">
        <v>0</v>
      </c>
      <c r="T16">
        <f>M16</f>
        <v>90</v>
      </c>
      <c r="U16">
        <v>0</v>
      </c>
      <c r="V16">
        <v>0</v>
      </c>
      <c r="W16">
        <v>0</v>
      </c>
      <c r="X16">
        <v>0</v>
      </c>
      <c r="Y16">
        <f>T16*0.5</f>
        <v>45</v>
      </c>
      <c r="Z16">
        <f>T16*0.5</f>
        <v>45</v>
      </c>
      <c r="AA16">
        <v>0</v>
      </c>
      <c r="AB16">
        <f>SUM(Y16:Z16)</f>
        <v>90</v>
      </c>
      <c r="AC16">
        <v>0</v>
      </c>
    </row>
    <row r="17" spans="1:29" x14ac:dyDescent="0.2">
      <c r="A17" s="44" t="s">
        <v>389</v>
      </c>
      <c r="B17" s="47">
        <f t="shared" si="0"/>
        <v>2001</v>
      </c>
      <c r="C17" s="87" t="s">
        <v>308</v>
      </c>
      <c r="D17" s="40">
        <v>7</v>
      </c>
      <c r="E17" s="87">
        <v>37033</v>
      </c>
      <c r="F17" s="41" t="s">
        <v>310</v>
      </c>
      <c r="G17" s="49" t="s">
        <v>482</v>
      </c>
      <c r="H17" s="40" t="s">
        <v>475</v>
      </c>
      <c r="I17" s="40" t="s">
        <v>476</v>
      </c>
      <c r="J17" s="40">
        <v>0</v>
      </c>
      <c r="K17" s="47" t="s">
        <v>529</v>
      </c>
      <c r="L17" s="47" t="s">
        <v>516</v>
      </c>
      <c r="M17" s="40">
        <v>0</v>
      </c>
      <c r="N17" s="40">
        <v>0</v>
      </c>
      <c r="O17" s="84">
        <v>78.260869565217391</v>
      </c>
      <c r="P17" s="40">
        <v>0</v>
      </c>
      <c r="Q17" s="40">
        <v>36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</row>
    <row r="18" spans="1:29" ht="76.5" x14ac:dyDescent="0.2">
      <c r="A18" s="50" t="s">
        <v>391</v>
      </c>
      <c r="B18" s="50">
        <f t="shared" si="0"/>
        <v>2001</v>
      </c>
      <c r="C18" s="76" t="s">
        <v>308</v>
      </c>
      <c r="E18" s="86">
        <v>36976</v>
      </c>
      <c r="F18" s="50" t="s">
        <v>310</v>
      </c>
      <c r="G18" s="51" t="s">
        <v>481</v>
      </c>
      <c r="K18" s="48" t="s">
        <v>743</v>
      </c>
      <c r="L18" s="48" t="s">
        <v>586</v>
      </c>
      <c r="M18" s="40">
        <v>98</v>
      </c>
      <c r="N18" s="40">
        <v>20</v>
      </c>
      <c r="O18" s="40">
        <v>0</v>
      </c>
      <c r="P18" s="40">
        <v>14</v>
      </c>
      <c r="Q18" s="40">
        <v>0</v>
      </c>
      <c r="S18" s="80">
        <f>11*(N18/37)</f>
        <v>5.9459459459459465</v>
      </c>
      <c r="T18" s="80">
        <v>0</v>
      </c>
      <c r="U18" s="80">
        <f>12*(P18/26)</f>
        <v>6.4615384615384617</v>
      </c>
      <c r="V18" s="80">
        <v>0</v>
      </c>
      <c r="W18" s="80">
        <f>M18-(S18+U18)</f>
        <v>85.592515592515596</v>
      </c>
      <c r="X18" s="80">
        <f>W18/0.32</f>
        <v>267.47661122661123</v>
      </c>
      <c r="Y18" s="81">
        <f>X18*0.078</f>
        <v>20.863175675675677</v>
      </c>
      <c r="Z18" s="81">
        <f>X18*0.078+U18+S18</f>
        <v>33.270660083160081</v>
      </c>
      <c r="AA18" s="81">
        <f>X18*0.164</f>
        <v>43.866164241164242</v>
      </c>
      <c r="AB18">
        <f>SUM(Y18:AA18)</f>
        <v>98</v>
      </c>
      <c r="AC18" s="80">
        <f>AB18-M18</f>
        <v>0</v>
      </c>
    </row>
    <row r="19" spans="1:29" x14ac:dyDescent="0.2">
      <c r="A19" s="40" t="s">
        <v>391</v>
      </c>
      <c r="B19" s="47">
        <f t="shared" si="0"/>
        <v>2001</v>
      </c>
      <c r="C19" s="76" t="s">
        <v>308</v>
      </c>
      <c r="D19" s="40">
        <v>8</v>
      </c>
      <c r="E19" s="82">
        <v>37033</v>
      </c>
      <c r="F19" s="41" t="s">
        <v>310</v>
      </c>
      <c r="G19" s="49" t="s">
        <v>482</v>
      </c>
      <c r="H19" s="40" t="s">
        <v>475</v>
      </c>
      <c r="I19" s="40" t="s">
        <v>476</v>
      </c>
      <c r="J19" s="40">
        <v>0</v>
      </c>
      <c r="K19" s="47" t="s">
        <v>529</v>
      </c>
      <c r="L19" s="47" t="s">
        <v>516</v>
      </c>
      <c r="M19" s="40">
        <v>0</v>
      </c>
      <c r="N19" s="40">
        <v>0</v>
      </c>
      <c r="O19" s="84">
        <v>78.260869565217391</v>
      </c>
      <c r="P19" s="40">
        <v>0</v>
      </c>
      <c r="Q19" s="40">
        <v>36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</row>
    <row r="20" spans="1:29" x14ac:dyDescent="0.2">
      <c r="A20" s="119" t="s">
        <v>374</v>
      </c>
      <c r="B20" s="47">
        <f t="shared" si="0"/>
        <v>2001</v>
      </c>
      <c r="C20" s="76" t="s">
        <v>311</v>
      </c>
      <c r="D20" s="40">
        <v>9</v>
      </c>
      <c r="E20" s="82">
        <v>37033</v>
      </c>
      <c r="F20" s="41" t="s">
        <v>314</v>
      </c>
      <c r="G20" s="49" t="s">
        <v>482</v>
      </c>
      <c r="H20" s="40" t="s">
        <v>475</v>
      </c>
      <c r="I20" s="40" t="s">
        <v>476</v>
      </c>
      <c r="J20" s="40">
        <v>0</v>
      </c>
      <c r="K20" s="47" t="s">
        <v>529</v>
      </c>
      <c r="L20" s="47" t="s">
        <v>516</v>
      </c>
      <c r="M20" s="40">
        <v>0</v>
      </c>
      <c r="N20" s="40">
        <v>0</v>
      </c>
      <c r="O20" s="84">
        <v>78.260869565217391</v>
      </c>
      <c r="P20" s="40">
        <v>0</v>
      </c>
      <c r="Q20" s="40">
        <v>36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</row>
    <row r="21" spans="1:29" x14ac:dyDescent="0.2">
      <c r="A21" s="119" t="s">
        <v>396</v>
      </c>
      <c r="B21" s="47">
        <f t="shared" si="0"/>
        <v>2001</v>
      </c>
      <c r="C21" s="76" t="s">
        <v>315</v>
      </c>
      <c r="D21" s="40">
        <v>10</v>
      </c>
      <c r="E21" s="82">
        <v>37033</v>
      </c>
      <c r="F21" s="41" t="s">
        <v>317</v>
      </c>
      <c r="G21" s="49" t="s">
        <v>482</v>
      </c>
      <c r="H21" s="40" t="s">
        <v>475</v>
      </c>
      <c r="I21" s="40" t="s">
        <v>476</v>
      </c>
      <c r="J21" s="40">
        <v>0</v>
      </c>
      <c r="K21" s="47" t="s">
        <v>529</v>
      </c>
      <c r="L21" s="47" t="s">
        <v>516</v>
      </c>
      <c r="M21" s="40">
        <v>0</v>
      </c>
      <c r="N21" s="40">
        <v>0</v>
      </c>
      <c r="O21" s="84">
        <v>78.260869565217391</v>
      </c>
      <c r="P21" s="40">
        <v>0</v>
      </c>
      <c r="Q21" s="40">
        <v>36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</row>
    <row r="22" spans="1:29" ht="76.5" x14ac:dyDescent="0.2">
      <c r="A22" s="119" t="s">
        <v>380</v>
      </c>
      <c r="B22" s="47">
        <f t="shared" si="0"/>
        <v>2002</v>
      </c>
      <c r="C22" s="76" t="s">
        <v>290</v>
      </c>
      <c r="D22" s="40">
        <v>11</v>
      </c>
      <c r="E22" s="82">
        <v>37187</v>
      </c>
      <c r="F22" s="41" t="s">
        <v>318</v>
      </c>
      <c r="G22" s="49" t="s">
        <v>483</v>
      </c>
      <c r="K22" s="48" t="s">
        <v>743</v>
      </c>
      <c r="L22" s="48" t="s">
        <v>586</v>
      </c>
      <c r="M22" s="40">
        <v>160</v>
      </c>
      <c r="N22" s="40">
        <v>20</v>
      </c>
      <c r="O22" s="40">
        <v>0</v>
      </c>
      <c r="P22" s="40">
        <v>20</v>
      </c>
      <c r="Q22" s="40">
        <v>0</v>
      </c>
      <c r="S22" s="80">
        <f>11*(N22/37)</f>
        <v>5.9459459459459465</v>
      </c>
      <c r="T22" s="80">
        <v>0</v>
      </c>
      <c r="U22" s="80">
        <f>12*(P22/26)</f>
        <v>9.2307692307692317</v>
      </c>
      <c r="V22" s="80">
        <v>0</v>
      </c>
      <c r="W22" s="80">
        <f>M22-(S22+U22)</f>
        <v>144.82328482328484</v>
      </c>
      <c r="X22" s="80">
        <f>W22/0.32</f>
        <v>452.57276507276509</v>
      </c>
      <c r="Y22" s="81">
        <f>X22*0.078</f>
        <v>35.300675675675677</v>
      </c>
      <c r="Z22" s="81">
        <f>X22*0.078+U22+S22</f>
        <v>50.477390852390855</v>
      </c>
      <c r="AA22" s="81">
        <f>X22*0.164</f>
        <v>74.221933471933482</v>
      </c>
      <c r="AB22">
        <f>SUM(Y22:AA22)</f>
        <v>160</v>
      </c>
      <c r="AC22" s="80">
        <f>AB22-M22</f>
        <v>0</v>
      </c>
    </row>
    <row r="23" spans="1:29" x14ac:dyDescent="0.2">
      <c r="A23" s="119" t="s">
        <v>380</v>
      </c>
      <c r="B23" s="47">
        <f t="shared" si="0"/>
        <v>2002</v>
      </c>
      <c r="C23" s="76" t="s">
        <v>290</v>
      </c>
      <c r="D23" s="40">
        <v>11</v>
      </c>
      <c r="E23" s="82">
        <v>37370</v>
      </c>
      <c r="F23" s="41" t="s">
        <v>318</v>
      </c>
      <c r="G23" s="49" t="s">
        <v>484</v>
      </c>
      <c r="K23" s="47" t="s">
        <v>517</v>
      </c>
      <c r="L23" s="47" t="s">
        <v>516</v>
      </c>
      <c r="M23" s="40">
        <v>40</v>
      </c>
      <c r="N23" s="40">
        <v>0</v>
      </c>
      <c r="O23" s="40">
        <v>0</v>
      </c>
      <c r="P23" s="40">
        <v>0</v>
      </c>
      <c r="Q23" s="40">
        <v>0</v>
      </c>
      <c r="S23">
        <v>0</v>
      </c>
      <c r="T23">
        <f>M23</f>
        <v>40</v>
      </c>
      <c r="U23">
        <v>0</v>
      </c>
      <c r="V23">
        <v>0</v>
      </c>
      <c r="W23">
        <v>0</v>
      </c>
      <c r="X23">
        <v>0</v>
      </c>
      <c r="Y23">
        <f>T23*0.5</f>
        <v>20</v>
      </c>
      <c r="Z23">
        <f>T23*0.5</f>
        <v>20</v>
      </c>
      <c r="AA23">
        <v>0</v>
      </c>
      <c r="AB23">
        <f>SUM(Y23:Z23)</f>
        <v>40</v>
      </c>
      <c r="AC23">
        <v>0</v>
      </c>
    </row>
    <row r="24" spans="1:29" s="55" customFormat="1" x14ac:dyDescent="0.2">
      <c r="A24" s="119"/>
      <c r="B24" s="55">
        <f t="shared" si="0"/>
        <v>2002</v>
      </c>
      <c r="C24" s="120" t="s">
        <v>283</v>
      </c>
      <c r="D24" s="55">
        <v>12</v>
      </c>
      <c r="E24" s="120">
        <v>37361</v>
      </c>
      <c r="F24" s="55" t="s">
        <v>319</v>
      </c>
      <c r="G24" s="121" t="s">
        <v>899</v>
      </c>
      <c r="K24" s="122"/>
    </row>
    <row r="25" spans="1:29" x14ac:dyDescent="0.2">
      <c r="A25" s="119" t="s">
        <v>400</v>
      </c>
      <c r="B25" s="47">
        <f t="shared" si="0"/>
        <v>2002</v>
      </c>
      <c r="C25" s="76" t="s">
        <v>283</v>
      </c>
      <c r="D25" s="40">
        <v>13</v>
      </c>
      <c r="E25" s="82">
        <v>37195</v>
      </c>
      <c r="F25" s="41" t="s">
        <v>485</v>
      </c>
      <c r="G25" s="53" t="s">
        <v>507</v>
      </c>
      <c r="K25" s="47" t="s">
        <v>514</v>
      </c>
      <c r="L25" s="47" t="s">
        <v>516</v>
      </c>
      <c r="M25" s="40">
        <v>83</v>
      </c>
      <c r="N25" s="40">
        <v>0</v>
      </c>
      <c r="O25" s="40">
        <v>0</v>
      </c>
      <c r="P25" s="40">
        <v>0</v>
      </c>
      <c r="Q25" s="40">
        <v>0</v>
      </c>
      <c r="S25">
        <v>0</v>
      </c>
      <c r="T25">
        <v>0</v>
      </c>
      <c r="U25">
        <v>0</v>
      </c>
      <c r="V25">
        <v>0</v>
      </c>
      <c r="W25" s="88">
        <v>0</v>
      </c>
      <c r="X25" s="88">
        <v>0</v>
      </c>
      <c r="Y25">
        <v>0</v>
      </c>
      <c r="Z25">
        <v>0</v>
      </c>
      <c r="AA25">
        <f>M25</f>
        <v>83</v>
      </c>
      <c r="AB25" s="81">
        <f>SUM(Y25:AA25)</f>
        <v>83</v>
      </c>
      <c r="AC25" s="81">
        <f>M25-AB25</f>
        <v>0</v>
      </c>
    </row>
    <row r="26" spans="1:29" ht="76.5" x14ac:dyDescent="0.2">
      <c r="A26" s="119" t="s">
        <v>400</v>
      </c>
      <c r="B26" s="47">
        <f t="shared" si="0"/>
        <v>2002</v>
      </c>
      <c r="C26" s="76" t="s">
        <v>283</v>
      </c>
      <c r="D26" s="40">
        <v>13</v>
      </c>
      <c r="E26" s="82">
        <v>37361</v>
      </c>
      <c r="F26" s="41" t="s">
        <v>523</v>
      </c>
      <c r="G26" s="49" t="s">
        <v>486</v>
      </c>
      <c r="K26" s="48" t="s">
        <v>743</v>
      </c>
      <c r="L26" s="48" t="s">
        <v>586</v>
      </c>
      <c r="M26" s="40">
        <v>110</v>
      </c>
      <c r="N26" s="40">
        <v>20</v>
      </c>
      <c r="O26" s="40">
        <v>0</v>
      </c>
      <c r="P26" s="40">
        <v>30</v>
      </c>
      <c r="Q26" s="40">
        <v>0</v>
      </c>
      <c r="S26" s="80">
        <f>11*(N26/37)</f>
        <v>5.9459459459459465</v>
      </c>
      <c r="T26" s="80">
        <v>0</v>
      </c>
      <c r="U26" s="80">
        <f>12*(P26/26)</f>
        <v>13.846153846153845</v>
      </c>
      <c r="V26" s="80">
        <v>0</v>
      </c>
      <c r="W26" s="80">
        <f>M26-(S26+U26)</f>
        <v>90.207900207900209</v>
      </c>
      <c r="X26" s="80">
        <f>W26/0.32</f>
        <v>281.89968814968813</v>
      </c>
      <c r="Y26" s="81">
        <f>X26*0.078</f>
        <v>21.988175675675674</v>
      </c>
      <c r="Z26" s="81">
        <f>X26*0.078+U26+S26</f>
        <v>41.780275467775461</v>
      </c>
      <c r="AA26" s="81">
        <f>X26*0.164</f>
        <v>46.231548856548855</v>
      </c>
      <c r="AB26">
        <f>SUM(Y26:AA26)</f>
        <v>109.99999999999999</v>
      </c>
      <c r="AC26" s="80">
        <f>AB26-M26</f>
        <v>0</v>
      </c>
    </row>
    <row r="27" spans="1:29" x14ac:dyDescent="0.2">
      <c r="A27" s="119" t="s">
        <v>400</v>
      </c>
      <c r="B27" s="47">
        <f t="shared" si="0"/>
        <v>2002</v>
      </c>
      <c r="C27" s="76" t="s">
        <v>283</v>
      </c>
      <c r="D27" s="40">
        <v>14</v>
      </c>
      <c r="E27" s="120">
        <v>37366</v>
      </c>
      <c r="F27" s="55" t="s">
        <v>900</v>
      </c>
      <c r="G27" s="121" t="s">
        <v>901</v>
      </c>
      <c r="K27" s="48"/>
    </row>
    <row r="28" spans="1:29" ht="76.5" x14ac:dyDescent="0.2">
      <c r="A28" s="40" t="s">
        <v>403</v>
      </c>
      <c r="B28" s="47">
        <f t="shared" si="0"/>
        <v>2002</v>
      </c>
      <c r="C28" s="76" t="s">
        <v>297</v>
      </c>
      <c r="D28" s="40">
        <v>15</v>
      </c>
      <c r="E28" s="82">
        <v>37190</v>
      </c>
      <c r="F28" s="83" t="s">
        <v>521</v>
      </c>
      <c r="G28" s="49" t="s">
        <v>483</v>
      </c>
      <c r="K28" s="48" t="s">
        <v>743</v>
      </c>
      <c r="L28" s="48" t="s">
        <v>586</v>
      </c>
      <c r="M28" s="40">
        <v>160</v>
      </c>
      <c r="N28" s="40">
        <v>20</v>
      </c>
      <c r="O28" s="40">
        <v>0</v>
      </c>
      <c r="P28" s="40">
        <v>20</v>
      </c>
      <c r="Q28" s="40">
        <v>0</v>
      </c>
      <c r="S28" s="80">
        <f>11*(N28/37)</f>
        <v>5.9459459459459465</v>
      </c>
      <c r="T28" s="80">
        <v>0</v>
      </c>
      <c r="U28" s="80">
        <f>12*(P28/26)</f>
        <v>9.2307692307692317</v>
      </c>
      <c r="V28" s="80">
        <v>0</v>
      </c>
      <c r="W28" s="80">
        <f>M28-(S28+U28)</f>
        <v>144.82328482328484</v>
      </c>
      <c r="X28" s="80">
        <f>W28/0.32</f>
        <v>452.57276507276509</v>
      </c>
      <c r="Y28" s="81">
        <f>X28*0.078</f>
        <v>35.300675675675677</v>
      </c>
      <c r="Z28" s="81">
        <f>X28*0.078+U28+S28</f>
        <v>50.477390852390855</v>
      </c>
      <c r="AA28" s="81">
        <f>X28*0.164</f>
        <v>74.221933471933482</v>
      </c>
      <c r="AB28">
        <f>SUM(Y28:AA28)</f>
        <v>160</v>
      </c>
      <c r="AC28" s="80">
        <f>AB28-M28</f>
        <v>0</v>
      </c>
    </row>
    <row r="29" spans="1:29" ht="76.5" x14ac:dyDescent="0.2">
      <c r="A29" s="40" t="s">
        <v>405</v>
      </c>
      <c r="B29" s="47">
        <f t="shared" si="0"/>
        <v>2002</v>
      </c>
      <c r="C29" s="76" t="s">
        <v>286</v>
      </c>
      <c r="D29" s="40">
        <v>16</v>
      </c>
      <c r="E29" s="82">
        <v>37367</v>
      </c>
      <c r="F29" s="54" t="s">
        <v>322</v>
      </c>
      <c r="G29" s="118" t="s">
        <v>487</v>
      </c>
      <c r="K29" s="48" t="s">
        <v>743</v>
      </c>
      <c r="L29" s="48" t="s">
        <v>586</v>
      </c>
      <c r="M29" s="40">
        <v>130</v>
      </c>
      <c r="N29" s="40">
        <v>20</v>
      </c>
      <c r="O29" s="40">
        <v>0</v>
      </c>
      <c r="P29" s="40">
        <v>15</v>
      </c>
      <c r="Q29" s="40">
        <v>0</v>
      </c>
      <c r="S29" s="80">
        <f>11*(N29/37)</f>
        <v>5.9459459459459465</v>
      </c>
      <c r="T29" s="80">
        <v>0</v>
      </c>
      <c r="U29" s="80">
        <f>12*(P29/26)</f>
        <v>6.9230769230769225</v>
      </c>
      <c r="V29" s="80">
        <v>0</v>
      </c>
      <c r="W29" s="80">
        <f>M29-(S29+U29)</f>
        <v>117.13097713097713</v>
      </c>
      <c r="X29" s="80">
        <f>W29/0.32</f>
        <v>366.03430353430355</v>
      </c>
      <c r="Y29" s="81">
        <f>X29*0.078</f>
        <v>28.550675675675677</v>
      </c>
      <c r="Z29" s="81">
        <f>X29*0.078+U29+S29</f>
        <v>41.419698544698541</v>
      </c>
      <c r="AA29" s="81">
        <f>X29*0.164</f>
        <v>60.029625779625782</v>
      </c>
      <c r="AB29">
        <f>SUM(Y29:AA29)</f>
        <v>130</v>
      </c>
      <c r="AC29" s="80">
        <f>AB29-M29</f>
        <v>0</v>
      </c>
    </row>
    <row r="30" spans="1:29" ht="76.5" x14ac:dyDescent="0.2">
      <c r="A30" s="40" t="s">
        <v>423</v>
      </c>
      <c r="B30" s="47">
        <f t="shared" si="0"/>
        <v>2002</v>
      </c>
      <c r="C30" s="76" t="s">
        <v>303</v>
      </c>
      <c r="D30" s="40">
        <v>17</v>
      </c>
      <c r="E30" s="82">
        <v>37159</v>
      </c>
      <c r="F30" s="83" t="s">
        <v>745</v>
      </c>
      <c r="G30" s="89" t="s">
        <v>746</v>
      </c>
      <c r="K30" s="48" t="s">
        <v>743</v>
      </c>
      <c r="L30" s="48" t="s">
        <v>586</v>
      </c>
      <c r="M30" s="40">
        <v>19</v>
      </c>
      <c r="N30" s="40">
        <v>25</v>
      </c>
      <c r="O30" s="40">
        <v>0</v>
      </c>
      <c r="P30" s="40">
        <v>25</v>
      </c>
      <c r="Q30" s="40">
        <v>0</v>
      </c>
      <c r="S30" s="80">
        <f>11*(N30/37)</f>
        <v>7.4324324324324325</v>
      </c>
      <c r="T30" s="80">
        <v>0</v>
      </c>
      <c r="U30" s="80">
        <f>12*(P30/26)</f>
        <v>11.538461538461538</v>
      </c>
      <c r="V30" s="80">
        <v>0</v>
      </c>
      <c r="W30" s="80">
        <f>M30-(S30+U30)</f>
        <v>2.910602910602833E-2</v>
      </c>
      <c r="X30" s="80">
        <f>W30/0.32</f>
        <v>9.0956340956338533E-2</v>
      </c>
      <c r="Y30" s="81">
        <f>X30*0.078</f>
        <v>7.0945945945944059E-3</v>
      </c>
      <c r="Z30" s="81">
        <f>X30*0.078+U30+S30</f>
        <v>18.977988565488566</v>
      </c>
      <c r="AA30" s="81">
        <f>X30*0.164</f>
        <v>1.491683991683952E-2</v>
      </c>
      <c r="AB30">
        <f>SUM(Y30:AA30)</f>
        <v>19</v>
      </c>
      <c r="AC30" s="80">
        <f>AB30-M30</f>
        <v>0</v>
      </c>
    </row>
    <row r="31" spans="1:29" x14ac:dyDescent="0.2">
      <c r="A31" s="40" t="s">
        <v>423</v>
      </c>
      <c r="B31" s="47">
        <f t="shared" si="0"/>
        <v>2002</v>
      </c>
      <c r="C31" s="76" t="s">
        <v>303</v>
      </c>
      <c r="D31" s="40">
        <v>17</v>
      </c>
      <c r="E31" s="82">
        <v>37370</v>
      </c>
      <c r="F31" s="41" t="s">
        <v>324</v>
      </c>
      <c r="G31" s="49" t="s">
        <v>488</v>
      </c>
      <c r="I31" s="40" t="s">
        <v>476</v>
      </c>
      <c r="K31" s="47" t="s">
        <v>517</v>
      </c>
      <c r="L31" s="47" t="s">
        <v>516</v>
      </c>
      <c r="M31" s="40">
        <v>40</v>
      </c>
      <c r="N31" s="40">
        <v>0</v>
      </c>
      <c r="O31" s="40">
        <v>0</v>
      </c>
      <c r="P31" s="40">
        <v>0</v>
      </c>
      <c r="Q31" s="40">
        <v>0</v>
      </c>
      <c r="S31">
        <v>0</v>
      </c>
      <c r="T31">
        <f>M31</f>
        <v>40</v>
      </c>
      <c r="U31">
        <v>0</v>
      </c>
      <c r="V31">
        <v>0</v>
      </c>
      <c r="W31">
        <v>0</v>
      </c>
      <c r="X31">
        <v>0</v>
      </c>
      <c r="Y31">
        <f>T31*0.5</f>
        <v>20</v>
      </c>
      <c r="Z31">
        <f>T31*0.5</f>
        <v>20</v>
      </c>
      <c r="AA31">
        <v>0</v>
      </c>
      <c r="AB31">
        <f>SUM(Y31:Z31)</f>
        <v>40</v>
      </c>
      <c r="AC31">
        <v>0</v>
      </c>
    </row>
    <row r="32" spans="1:29" ht="76.5" x14ac:dyDescent="0.2">
      <c r="A32" s="40" t="s">
        <v>410</v>
      </c>
      <c r="B32" s="47">
        <f t="shared" si="0"/>
        <v>2002</v>
      </c>
      <c r="C32" s="76" t="s">
        <v>308</v>
      </c>
      <c r="D32" s="40">
        <v>18</v>
      </c>
      <c r="E32" s="82">
        <v>37367</v>
      </c>
      <c r="F32" s="41" t="s">
        <v>327</v>
      </c>
      <c r="G32" s="49" t="s">
        <v>489</v>
      </c>
      <c r="K32" s="48" t="s">
        <v>743</v>
      </c>
      <c r="L32" s="48" t="s">
        <v>586</v>
      </c>
      <c r="M32" s="40">
        <v>130</v>
      </c>
      <c r="N32" s="40">
        <v>20</v>
      </c>
      <c r="O32" s="40">
        <v>0</v>
      </c>
      <c r="P32" s="40">
        <v>25</v>
      </c>
      <c r="Q32" s="40">
        <v>0</v>
      </c>
      <c r="S32" s="80">
        <f>11*(N32/37)</f>
        <v>5.9459459459459465</v>
      </c>
      <c r="T32" s="80">
        <v>0</v>
      </c>
      <c r="U32" s="80">
        <f>12*(P32/26)</f>
        <v>11.538461538461538</v>
      </c>
      <c r="V32" s="80">
        <v>0</v>
      </c>
      <c r="W32" s="80">
        <f>M32-(S32+U32)</f>
        <v>112.51559251559252</v>
      </c>
      <c r="X32" s="80">
        <f>W32/0.32</f>
        <v>351.61122661122658</v>
      </c>
      <c r="Y32" s="81">
        <f>X32*0.078</f>
        <v>27.425675675675674</v>
      </c>
      <c r="Z32" s="81">
        <f>X32*0.078+U32+S32</f>
        <v>44.910083160083154</v>
      </c>
      <c r="AA32" s="81">
        <f>X32*0.164</f>
        <v>57.664241164241162</v>
      </c>
      <c r="AB32">
        <f>SUM(Y32:AA32)</f>
        <v>130</v>
      </c>
      <c r="AC32" s="80">
        <f>AB32-M32</f>
        <v>0</v>
      </c>
    </row>
    <row r="33" spans="1:29" x14ac:dyDescent="0.2">
      <c r="A33" s="119" t="s">
        <v>407</v>
      </c>
      <c r="B33" s="47">
        <f t="shared" si="0"/>
        <v>2002</v>
      </c>
      <c r="C33" s="76" t="s">
        <v>311</v>
      </c>
      <c r="D33" s="40">
        <v>19</v>
      </c>
      <c r="E33" s="82">
        <v>37173</v>
      </c>
      <c r="F33" s="41" t="s">
        <v>329</v>
      </c>
      <c r="G33" s="49" t="s">
        <v>276</v>
      </c>
      <c r="K33" s="40" t="s">
        <v>530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</row>
    <row r="34" spans="1:29" x14ac:dyDescent="0.2">
      <c r="A34" s="119" t="s">
        <v>417</v>
      </c>
      <c r="B34" s="47">
        <f t="shared" si="0"/>
        <v>2002</v>
      </c>
      <c r="C34" s="76" t="s">
        <v>315</v>
      </c>
      <c r="D34" s="40">
        <v>20</v>
      </c>
      <c r="E34" s="82">
        <v>37409</v>
      </c>
      <c r="F34" s="41" t="s">
        <v>332</v>
      </c>
      <c r="G34" s="49" t="s">
        <v>276</v>
      </c>
      <c r="K34" s="40" t="s">
        <v>530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</row>
    <row r="35" spans="1:29" ht="76.5" x14ac:dyDescent="0.2">
      <c r="A35" s="119" t="s">
        <v>400</v>
      </c>
      <c r="B35" s="47">
        <f t="shared" si="0"/>
        <v>2003</v>
      </c>
      <c r="C35" s="76" t="s">
        <v>290</v>
      </c>
      <c r="D35" s="40">
        <v>21</v>
      </c>
      <c r="E35" s="82">
        <v>37547</v>
      </c>
      <c r="F35" s="83" t="s">
        <v>522</v>
      </c>
      <c r="G35" s="49" t="s">
        <v>490</v>
      </c>
      <c r="K35" s="48" t="s">
        <v>743</v>
      </c>
      <c r="L35" s="48" t="s">
        <v>586</v>
      </c>
      <c r="M35" s="40">
        <v>140</v>
      </c>
      <c r="N35" s="40">
        <v>20</v>
      </c>
      <c r="O35" s="40">
        <v>0</v>
      </c>
      <c r="P35" s="40">
        <v>20</v>
      </c>
      <c r="Q35" s="40">
        <v>0</v>
      </c>
      <c r="S35" s="80">
        <f>11*(N35/37)</f>
        <v>5.9459459459459465</v>
      </c>
      <c r="T35" s="80">
        <v>0</v>
      </c>
      <c r="U35" s="80">
        <f>12*(P35/26)</f>
        <v>9.2307692307692317</v>
      </c>
      <c r="V35" s="80">
        <v>0</v>
      </c>
      <c r="W35" s="80">
        <f>M35-(S35+U35)</f>
        <v>124.82328482328482</v>
      </c>
      <c r="X35" s="80">
        <f>W35/0.32</f>
        <v>390.07276507276504</v>
      </c>
      <c r="Y35" s="81">
        <f>X35*0.078</f>
        <v>30.425675675675674</v>
      </c>
      <c r="Z35" s="81">
        <f>X35*0.078+U35+S35</f>
        <v>45.602390852390847</v>
      </c>
      <c r="AA35" s="81">
        <f>X35*0.164</f>
        <v>63.971933471933468</v>
      </c>
      <c r="AB35">
        <f>SUM(Y35:AA35)</f>
        <v>140</v>
      </c>
      <c r="AC35" s="80">
        <f>AB35-M35</f>
        <v>0</v>
      </c>
    </row>
    <row r="36" spans="1:29" x14ac:dyDescent="0.2">
      <c r="A36" s="119" t="s">
        <v>400</v>
      </c>
      <c r="B36" s="47">
        <f t="shared" si="0"/>
        <v>2003</v>
      </c>
      <c r="C36" s="76" t="s">
        <v>290</v>
      </c>
      <c r="D36" s="40">
        <v>21</v>
      </c>
      <c r="E36" s="82">
        <v>37723</v>
      </c>
      <c r="F36" s="41" t="s">
        <v>333</v>
      </c>
      <c r="G36" s="49" t="s">
        <v>488</v>
      </c>
      <c r="I36" s="40" t="s">
        <v>476</v>
      </c>
      <c r="K36" s="47" t="s">
        <v>517</v>
      </c>
      <c r="L36" s="47" t="s">
        <v>516</v>
      </c>
      <c r="M36" s="40">
        <v>40</v>
      </c>
      <c r="N36" s="40">
        <v>0</v>
      </c>
      <c r="O36" s="40">
        <v>0</v>
      </c>
      <c r="P36" s="40">
        <v>0</v>
      </c>
      <c r="Q36" s="40">
        <v>0</v>
      </c>
      <c r="S36">
        <v>0</v>
      </c>
      <c r="T36">
        <f>M36</f>
        <v>40</v>
      </c>
      <c r="U36">
        <v>0</v>
      </c>
      <c r="V36">
        <v>0</v>
      </c>
      <c r="W36">
        <v>0</v>
      </c>
      <c r="X36">
        <v>0</v>
      </c>
      <c r="Y36">
        <f>T36*0.5</f>
        <v>20</v>
      </c>
      <c r="Z36">
        <f>T36*0.5</f>
        <v>20</v>
      </c>
      <c r="AA36">
        <v>0</v>
      </c>
      <c r="AB36">
        <f>SUM(Y36:Z36)</f>
        <v>40</v>
      </c>
      <c r="AC36">
        <v>0</v>
      </c>
    </row>
    <row r="37" spans="1:29" x14ac:dyDescent="0.2">
      <c r="A37" s="119" t="s">
        <v>364</v>
      </c>
      <c r="B37" s="47">
        <f t="shared" si="0"/>
        <v>2003</v>
      </c>
      <c r="C37" s="76" t="s">
        <v>283</v>
      </c>
      <c r="D37" s="40">
        <v>22</v>
      </c>
      <c r="E37" s="82">
        <v>37560</v>
      </c>
      <c r="F37" s="83" t="s">
        <v>747</v>
      </c>
      <c r="G37" s="53" t="s">
        <v>520</v>
      </c>
      <c r="K37" s="47" t="s">
        <v>514</v>
      </c>
      <c r="L37" s="47" t="s">
        <v>516</v>
      </c>
      <c r="M37" s="40">
        <v>80</v>
      </c>
      <c r="N37" s="40">
        <v>0</v>
      </c>
      <c r="O37" s="40">
        <v>0</v>
      </c>
      <c r="P37" s="40">
        <v>0</v>
      </c>
      <c r="Q37" s="40">
        <v>0</v>
      </c>
      <c r="S37">
        <v>0</v>
      </c>
      <c r="T37">
        <v>0</v>
      </c>
      <c r="U37">
        <v>0</v>
      </c>
      <c r="V37">
        <v>0</v>
      </c>
      <c r="W37" s="88">
        <v>0</v>
      </c>
      <c r="X37" s="88">
        <v>0</v>
      </c>
      <c r="Y37">
        <v>0</v>
      </c>
      <c r="Z37">
        <v>0</v>
      </c>
      <c r="AA37">
        <f>M37</f>
        <v>80</v>
      </c>
      <c r="AB37" s="81">
        <f>SUM(Y37:AA37)</f>
        <v>80</v>
      </c>
      <c r="AC37" s="81">
        <f>M37-AB37</f>
        <v>0</v>
      </c>
    </row>
    <row r="38" spans="1:29" ht="76.5" x14ac:dyDescent="0.2">
      <c r="A38" s="119" t="s">
        <v>364</v>
      </c>
      <c r="B38" s="47">
        <f t="shared" si="0"/>
        <v>2003</v>
      </c>
      <c r="C38" s="76" t="s">
        <v>283</v>
      </c>
      <c r="D38" s="40">
        <v>22</v>
      </c>
      <c r="E38" s="82">
        <v>37734</v>
      </c>
      <c r="F38" s="41" t="s">
        <v>334</v>
      </c>
      <c r="G38" s="49" t="s">
        <v>491</v>
      </c>
      <c r="K38" s="48" t="s">
        <v>743</v>
      </c>
      <c r="L38" s="48" t="s">
        <v>586</v>
      </c>
      <c r="M38" s="40">
        <v>120</v>
      </c>
      <c r="N38" s="40">
        <v>30</v>
      </c>
      <c r="O38" s="40">
        <v>0</v>
      </c>
      <c r="P38" s="40">
        <v>30</v>
      </c>
      <c r="Q38" s="40">
        <v>0</v>
      </c>
      <c r="S38" s="80">
        <f>11*(N38/37)</f>
        <v>8.9189189189189193</v>
      </c>
      <c r="T38" s="80">
        <v>0</v>
      </c>
      <c r="U38" s="80">
        <f>12*(P38/26)</f>
        <v>13.846153846153845</v>
      </c>
      <c r="V38" s="80">
        <v>0</v>
      </c>
      <c r="W38" s="80">
        <f>M38-(S38+U38)</f>
        <v>97.234927234927227</v>
      </c>
      <c r="X38" s="80">
        <f>W38/0.32</f>
        <v>303.85914760914756</v>
      </c>
      <c r="Y38" s="81">
        <f>X38*0.078</f>
        <v>23.701013513513509</v>
      </c>
      <c r="Z38" s="81">
        <f>X38*0.078+U38+S38</f>
        <v>46.466086278586275</v>
      </c>
      <c r="AA38" s="81">
        <f>X38*0.164</f>
        <v>49.832900207900202</v>
      </c>
      <c r="AB38">
        <f>SUM(Y38:AA38)</f>
        <v>119.99999999999997</v>
      </c>
      <c r="AC38" s="80">
        <f>AB38-M38</f>
        <v>0</v>
      </c>
    </row>
    <row r="39" spans="1:29" x14ac:dyDescent="0.2">
      <c r="B39" s="47">
        <f t="shared" si="0"/>
        <v>2003</v>
      </c>
      <c r="C39" s="87" t="s">
        <v>290</v>
      </c>
      <c r="D39" s="40">
        <v>23</v>
      </c>
      <c r="E39" s="120">
        <v>37555</v>
      </c>
      <c r="F39" s="55" t="s">
        <v>902</v>
      </c>
      <c r="G39" s="121" t="s">
        <v>490</v>
      </c>
      <c r="K39" s="48"/>
    </row>
    <row r="40" spans="1:29" x14ac:dyDescent="0.2">
      <c r="B40" s="47">
        <f t="shared" si="0"/>
        <v>2003</v>
      </c>
      <c r="C40" s="87" t="s">
        <v>290</v>
      </c>
      <c r="D40" s="40">
        <v>24</v>
      </c>
      <c r="E40" s="120">
        <v>37725</v>
      </c>
      <c r="F40" s="55" t="s">
        <v>902</v>
      </c>
      <c r="G40" s="121" t="s">
        <v>488</v>
      </c>
      <c r="I40" s="55" t="s">
        <v>476</v>
      </c>
      <c r="K40" s="47"/>
    </row>
    <row r="41" spans="1:29" ht="76.5" x14ac:dyDescent="0.2">
      <c r="A41" s="40" t="s">
        <v>366</v>
      </c>
      <c r="B41" s="47">
        <f t="shared" si="0"/>
        <v>2003</v>
      </c>
      <c r="C41" s="76" t="s">
        <v>297</v>
      </c>
      <c r="D41" s="40">
        <v>25</v>
      </c>
      <c r="E41" s="82">
        <v>37546</v>
      </c>
      <c r="F41" s="83" t="s">
        <v>527</v>
      </c>
      <c r="G41" s="49" t="s">
        <v>492</v>
      </c>
      <c r="K41" s="48" t="s">
        <v>743</v>
      </c>
      <c r="L41" s="48" t="s">
        <v>586</v>
      </c>
      <c r="M41" s="40">
        <v>110</v>
      </c>
      <c r="N41" s="40">
        <v>20</v>
      </c>
      <c r="O41" s="40">
        <v>0</v>
      </c>
      <c r="P41" s="40">
        <v>20</v>
      </c>
      <c r="Q41" s="40">
        <v>0</v>
      </c>
      <c r="S41" s="80">
        <f>11*(N41/37)</f>
        <v>5.9459459459459465</v>
      </c>
      <c r="T41" s="80">
        <v>0</v>
      </c>
      <c r="U41" s="80">
        <f>12*(P41/26)</f>
        <v>9.2307692307692317</v>
      </c>
      <c r="V41" s="80">
        <v>0</v>
      </c>
      <c r="W41" s="80">
        <f>M41-(S41+U41)</f>
        <v>94.823284823284823</v>
      </c>
      <c r="X41" s="80">
        <f>W41/0.32</f>
        <v>296.32276507276504</v>
      </c>
      <c r="Y41" s="81">
        <f>X41*0.078</f>
        <v>23.113175675675674</v>
      </c>
      <c r="Z41" s="81">
        <f>X41*0.078+U41+S41</f>
        <v>38.289890852390847</v>
      </c>
      <c r="AA41" s="81">
        <f>X41*0.164</f>
        <v>48.596933471933468</v>
      </c>
      <c r="AB41">
        <f>SUM(Y41:AA41)</f>
        <v>109.99999999999999</v>
      </c>
      <c r="AC41" s="80">
        <f>AB41-M41</f>
        <v>0</v>
      </c>
    </row>
    <row r="42" spans="1:29" x14ac:dyDescent="0.2">
      <c r="A42" s="40" t="s">
        <v>366</v>
      </c>
      <c r="B42" s="47">
        <f t="shared" si="0"/>
        <v>2003</v>
      </c>
      <c r="C42" s="76" t="s">
        <v>297</v>
      </c>
      <c r="D42" s="40">
        <v>26</v>
      </c>
      <c r="E42" s="82">
        <v>37725</v>
      </c>
      <c r="F42" s="41" t="s">
        <v>336</v>
      </c>
      <c r="G42" s="49" t="s">
        <v>488</v>
      </c>
      <c r="I42" s="40" t="s">
        <v>476</v>
      </c>
      <c r="K42" s="47" t="s">
        <v>517</v>
      </c>
      <c r="L42" s="47" t="s">
        <v>516</v>
      </c>
      <c r="M42" s="40">
        <v>40</v>
      </c>
      <c r="N42" s="40">
        <v>0</v>
      </c>
      <c r="O42" s="40">
        <v>0</v>
      </c>
      <c r="P42" s="40">
        <v>0</v>
      </c>
      <c r="Q42" s="40">
        <v>0</v>
      </c>
      <c r="S42">
        <v>0</v>
      </c>
      <c r="T42">
        <f>M42</f>
        <v>40</v>
      </c>
      <c r="U42">
        <v>0</v>
      </c>
      <c r="V42">
        <v>0</v>
      </c>
      <c r="W42">
        <v>0</v>
      </c>
      <c r="X42">
        <v>0</v>
      </c>
      <c r="Y42">
        <f>T42*0.5</f>
        <v>20</v>
      </c>
      <c r="Z42">
        <f>T42*0.5</f>
        <v>20</v>
      </c>
      <c r="AA42">
        <v>0</v>
      </c>
      <c r="AB42">
        <f>SUM(Y42:Z42)</f>
        <v>40</v>
      </c>
      <c r="AC42">
        <v>0</v>
      </c>
    </row>
    <row r="43" spans="1:29" ht="76.5" x14ac:dyDescent="0.2">
      <c r="A43" s="40" t="s">
        <v>368</v>
      </c>
      <c r="B43" s="47">
        <f t="shared" si="0"/>
        <v>2003</v>
      </c>
      <c r="C43" s="76" t="s">
        <v>286</v>
      </c>
      <c r="D43" s="40">
        <v>27</v>
      </c>
      <c r="E43" s="82">
        <v>37746</v>
      </c>
      <c r="F43" s="41" t="s">
        <v>337</v>
      </c>
      <c r="G43" s="49" t="s">
        <v>490</v>
      </c>
      <c r="K43" s="48" t="s">
        <v>743</v>
      </c>
      <c r="L43" s="48" t="s">
        <v>586</v>
      </c>
      <c r="M43" s="40">
        <v>140</v>
      </c>
      <c r="N43" s="40">
        <v>20</v>
      </c>
      <c r="O43" s="40">
        <v>0</v>
      </c>
      <c r="P43" s="40">
        <v>20</v>
      </c>
      <c r="Q43" s="40">
        <v>0</v>
      </c>
      <c r="S43" s="80">
        <f>11*(N43/37)</f>
        <v>5.9459459459459465</v>
      </c>
      <c r="T43" s="80">
        <v>0</v>
      </c>
      <c r="U43" s="80">
        <f>12*(P43/26)</f>
        <v>9.2307692307692317</v>
      </c>
      <c r="V43" s="80">
        <v>0</v>
      </c>
      <c r="W43" s="80">
        <f>M43-(S43+U43)</f>
        <v>124.82328482328482</v>
      </c>
      <c r="X43" s="80">
        <f>W43/0.32</f>
        <v>390.07276507276504</v>
      </c>
      <c r="Y43" s="81">
        <f>X43*0.078</f>
        <v>30.425675675675674</v>
      </c>
      <c r="Z43" s="81">
        <f>X43*0.078+U43+S43</f>
        <v>45.602390852390847</v>
      </c>
      <c r="AA43" s="81">
        <f>X43*0.164</f>
        <v>63.971933471933468</v>
      </c>
      <c r="AB43">
        <f>SUM(Y43:AA43)</f>
        <v>140</v>
      </c>
      <c r="AC43" s="80">
        <f>AB43-M43</f>
        <v>0</v>
      </c>
    </row>
    <row r="44" spans="1:29" ht="76.5" x14ac:dyDescent="0.2">
      <c r="A44" s="119" t="s">
        <v>370</v>
      </c>
      <c r="B44" s="47">
        <f t="shared" si="0"/>
        <v>2003</v>
      </c>
      <c r="C44" s="76" t="s">
        <v>303</v>
      </c>
      <c r="D44" s="40">
        <v>28</v>
      </c>
      <c r="E44" s="82">
        <v>37511</v>
      </c>
      <c r="F44" s="83" t="s">
        <v>748</v>
      </c>
      <c r="G44" s="89" t="s">
        <v>746</v>
      </c>
      <c r="K44" s="48" t="s">
        <v>743</v>
      </c>
      <c r="L44" s="48" t="s">
        <v>586</v>
      </c>
      <c r="M44" s="40">
        <v>19</v>
      </c>
      <c r="N44" s="40">
        <v>25</v>
      </c>
      <c r="O44" s="40">
        <v>0</v>
      </c>
      <c r="P44" s="40">
        <v>25</v>
      </c>
      <c r="Q44" s="40">
        <v>0</v>
      </c>
      <c r="S44" s="80">
        <f>11*(N44/37)</f>
        <v>7.4324324324324325</v>
      </c>
      <c r="T44" s="80">
        <v>0</v>
      </c>
      <c r="U44" s="80">
        <f>12*(P44/26)</f>
        <v>11.538461538461538</v>
      </c>
      <c r="V44" s="80">
        <v>0</v>
      </c>
      <c r="W44" s="80">
        <f>M44-(S44+U44)</f>
        <v>2.910602910602833E-2</v>
      </c>
      <c r="X44" s="80">
        <f>W44/0.32</f>
        <v>9.0956340956338533E-2</v>
      </c>
      <c r="Y44" s="81">
        <f>X44*0.078</f>
        <v>7.0945945945944059E-3</v>
      </c>
      <c r="Z44" s="81">
        <f>X44*0.078+U44+S44</f>
        <v>18.977988565488566</v>
      </c>
      <c r="AA44" s="81">
        <f>X44*0.164</f>
        <v>1.491683991683952E-2</v>
      </c>
      <c r="AB44">
        <f>SUM(Y44:AA44)</f>
        <v>19</v>
      </c>
      <c r="AC44" s="80">
        <f>AB44-M44</f>
        <v>0</v>
      </c>
    </row>
    <row r="45" spans="1:29" x14ac:dyDescent="0.2">
      <c r="A45" s="119" t="s">
        <v>370</v>
      </c>
      <c r="B45" s="47">
        <f t="shared" si="0"/>
        <v>2003</v>
      </c>
      <c r="C45" s="76" t="s">
        <v>308</v>
      </c>
      <c r="D45" s="40">
        <v>28</v>
      </c>
      <c r="E45" s="82">
        <v>37725</v>
      </c>
      <c r="F45" s="41" t="s">
        <v>338</v>
      </c>
      <c r="G45" s="49" t="s">
        <v>493</v>
      </c>
      <c r="K45" s="47" t="s">
        <v>517</v>
      </c>
      <c r="L45" s="47" t="s">
        <v>516</v>
      </c>
      <c r="M45" s="40">
        <v>112</v>
      </c>
      <c r="N45" s="40">
        <v>0</v>
      </c>
      <c r="O45" s="40">
        <v>0</v>
      </c>
      <c r="P45" s="40">
        <v>0</v>
      </c>
      <c r="Q45" s="40">
        <v>0</v>
      </c>
      <c r="S45">
        <v>0</v>
      </c>
      <c r="T45">
        <f>M45</f>
        <v>112</v>
      </c>
      <c r="U45">
        <v>0</v>
      </c>
      <c r="V45">
        <v>0</v>
      </c>
      <c r="W45">
        <v>0</v>
      </c>
      <c r="X45">
        <v>0</v>
      </c>
      <c r="Y45">
        <f>T45*0.5</f>
        <v>56</v>
      </c>
      <c r="Z45">
        <f>T45*0.5</f>
        <v>56</v>
      </c>
      <c r="AA45">
        <v>0</v>
      </c>
      <c r="AB45">
        <f>SUM(Y45:Z45)</f>
        <v>112</v>
      </c>
      <c r="AC45">
        <v>0</v>
      </c>
    </row>
    <row r="46" spans="1:29" ht="76.5" x14ac:dyDescent="0.2">
      <c r="A46" s="40" t="s">
        <v>372</v>
      </c>
      <c r="B46" s="47">
        <f t="shared" si="0"/>
        <v>2003</v>
      </c>
      <c r="C46" s="76" t="s">
        <v>308</v>
      </c>
      <c r="D46" s="40">
        <v>29</v>
      </c>
      <c r="E46" s="82">
        <v>37733</v>
      </c>
      <c r="F46" s="41" t="s">
        <v>340</v>
      </c>
      <c r="G46" s="49" t="s">
        <v>494</v>
      </c>
      <c r="K46" s="48" t="s">
        <v>743</v>
      </c>
      <c r="L46" s="48" t="s">
        <v>586</v>
      </c>
      <c r="M46" s="40">
        <v>130</v>
      </c>
      <c r="N46" s="40">
        <v>20</v>
      </c>
      <c r="O46" s="40">
        <v>0</v>
      </c>
      <c r="P46" s="40">
        <v>30</v>
      </c>
      <c r="Q46" s="40">
        <v>0</v>
      </c>
      <c r="S46" s="80">
        <f>11*(N46/37)</f>
        <v>5.9459459459459465</v>
      </c>
      <c r="T46" s="80">
        <v>0</v>
      </c>
      <c r="U46" s="80">
        <f>12*(P46/26)</f>
        <v>13.846153846153845</v>
      </c>
      <c r="V46" s="80">
        <v>0</v>
      </c>
      <c r="W46" s="80">
        <f>M46-(S46+U46)</f>
        <v>110.20790020790021</v>
      </c>
      <c r="X46" s="80">
        <f>W46/0.32</f>
        <v>344.39968814968813</v>
      </c>
      <c r="Y46" s="81">
        <f>X46*0.078</f>
        <v>26.863175675675674</v>
      </c>
      <c r="Z46" s="81">
        <f>X46*0.078+U46+S46</f>
        <v>46.655275467775461</v>
      </c>
      <c r="AA46" s="81">
        <f>X46*0.164</f>
        <v>56.481548856548855</v>
      </c>
      <c r="AB46">
        <f>SUM(Y46:AA46)</f>
        <v>130</v>
      </c>
      <c r="AC46" s="80">
        <f>AB46-M46</f>
        <v>0</v>
      </c>
    </row>
    <row r="47" spans="1:29" x14ac:dyDescent="0.2">
      <c r="A47" s="119" t="s">
        <v>427</v>
      </c>
      <c r="B47" s="47">
        <f t="shared" si="0"/>
        <v>2003</v>
      </c>
      <c r="C47" s="76" t="s">
        <v>311</v>
      </c>
      <c r="D47" s="40">
        <v>30</v>
      </c>
      <c r="E47" s="82">
        <v>37539</v>
      </c>
      <c r="F47" s="83" t="s">
        <v>973</v>
      </c>
      <c r="G47" s="49" t="s">
        <v>276</v>
      </c>
      <c r="K47" s="40" t="s">
        <v>530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S47" s="40">
        <v>0</v>
      </c>
      <c r="T47" s="40">
        <v>0</v>
      </c>
      <c r="U47" s="40">
        <v>0</v>
      </c>
      <c r="V47" s="40">
        <v>0</v>
      </c>
      <c r="W47" s="40">
        <v>0</v>
      </c>
      <c r="X47" s="40">
        <v>0</v>
      </c>
      <c r="Y47" s="40">
        <v>0</v>
      </c>
      <c r="Z47" s="40">
        <v>0</v>
      </c>
      <c r="AA47" s="40">
        <v>0</v>
      </c>
      <c r="AB47" s="40">
        <v>0</v>
      </c>
      <c r="AC47" s="40">
        <v>0</v>
      </c>
    </row>
    <row r="48" spans="1:29" x14ac:dyDescent="0.2">
      <c r="A48" s="119" t="s">
        <v>427</v>
      </c>
      <c r="B48" s="47">
        <f t="shared" si="0"/>
        <v>2003</v>
      </c>
      <c r="C48" s="76" t="s">
        <v>315</v>
      </c>
      <c r="D48" s="40">
        <v>31</v>
      </c>
      <c r="E48" s="82">
        <v>37744</v>
      </c>
      <c r="F48" s="83" t="s">
        <v>973</v>
      </c>
      <c r="G48" s="49" t="s">
        <v>276</v>
      </c>
      <c r="K48" s="40" t="s">
        <v>530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</row>
    <row r="49" spans="1:29" x14ac:dyDescent="0.2">
      <c r="A49" s="119" t="s">
        <v>434</v>
      </c>
      <c r="B49" s="47">
        <f t="shared" si="0"/>
        <v>2003</v>
      </c>
      <c r="C49" s="76" t="s">
        <v>315</v>
      </c>
      <c r="D49" s="40">
        <v>32</v>
      </c>
      <c r="E49" s="82">
        <v>37747</v>
      </c>
      <c r="F49" s="41" t="s">
        <v>342</v>
      </c>
      <c r="G49" s="49" t="s">
        <v>276</v>
      </c>
      <c r="K49" s="40" t="s">
        <v>530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40">
        <v>0</v>
      </c>
      <c r="AC49" s="40">
        <v>0</v>
      </c>
    </row>
    <row r="50" spans="1:29" ht="76.5" x14ac:dyDescent="0.2">
      <c r="A50" s="119" t="s">
        <v>364</v>
      </c>
      <c r="B50" s="47">
        <f t="shared" si="0"/>
        <v>2004</v>
      </c>
      <c r="C50" s="76" t="s">
        <v>290</v>
      </c>
      <c r="D50" s="40">
        <v>33</v>
      </c>
      <c r="E50" s="82">
        <v>37894</v>
      </c>
      <c r="F50" s="83" t="s">
        <v>531</v>
      </c>
      <c r="G50" s="49" t="s">
        <v>495</v>
      </c>
      <c r="K50" s="48" t="s">
        <v>743</v>
      </c>
      <c r="L50" s="48" t="s">
        <v>586</v>
      </c>
      <c r="M50" s="40">
        <v>150</v>
      </c>
      <c r="N50" s="40">
        <v>30</v>
      </c>
      <c r="O50" s="40">
        <v>0</v>
      </c>
      <c r="P50" s="40">
        <v>25</v>
      </c>
      <c r="Q50" s="40">
        <v>0</v>
      </c>
      <c r="S50" s="80">
        <f>11*(N50/37)</f>
        <v>8.9189189189189193</v>
      </c>
      <c r="T50" s="80">
        <v>0</v>
      </c>
      <c r="U50" s="80">
        <f>12*(P50/26)</f>
        <v>11.538461538461538</v>
      </c>
      <c r="V50" s="80">
        <v>0</v>
      </c>
      <c r="W50" s="80">
        <f>M50-(S50+U50)</f>
        <v>129.54261954261955</v>
      </c>
      <c r="X50" s="80">
        <f>W50/0.32</f>
        <v>404.82068607068607</v>
      </c>
      <c r="Y50" s="81">
        <f>X50*0.078</f>
        <v>31.576013513513512</v>
      </c>
      <c r="Z50" s="81">
        <f>X50*0.078+U50+S50</f>
        <v>52.033393970893968</v>
      </c>
      <c r="AA50" s="81">
        <f>X50*0.164</f>
        <v>66.390592515592516</v>
      </c>
      <c r="AB50">
        <f>SUM(Y50:AA50)</f>
        <v>150</v>
      </c>
      <c r="AC50" s="80">
        <f>AB50-M50</f>
        <v>0</v>
      </c>
    </row>
    <row r="51" spans="1:29" x14ac:dyDescent="0.2">
      <c r="A51" s="119" t="s">
        <v>364</v>
      </c>
      <c r="B51" s="47">
        <f t="shared" si="0"/>
        <v>2004</v>
      </c>
      <c r="C51" s="76" t="s">
        <v>290</v>
      </c>
      <c r="D51" s="40">
        <v>33</v>
      </c>
      <c r="E51" s="82">
        <v>38071</v>
      </c>
      <c r="F51" s="41" t="s">
        <v>343</v>
      </c>
      <c r="G51" s="49" t="s">
        <v>488</v>
      </c>
      <c r="I51" s="40" t="s">
        <v>476</v>
      </c>
      <c r="K51" s="47" t="s">
        <v>517</v>
      </c>
      <c r="L51" s="47" t="s">
        <v>516</v>
      </c>
      <c r="M51" s="40">
        <v>40</v>
      </c>
      <c r="N51" s="40">
        <v>0</v>
      </c>
      <c r="O51" s="40">
        <v>0</v>
      </c>
      <c r="P51" s="40">
        <v>0</v>
      </c>
      <c r="Q51" s="40">
        <v>0</v>
      </c>
      <c r="S51">
        <v>0</v>
      </c>
      <c r="T51">
        <v>0</v>
      </c>
      <c r="U51">
        <f>M51</f>
        <v>40</v>
      </c>
      <c r="V51">
        <v>0</v>
      </c>
      <c r="W51">
        <v>0</v>
      </c>
      <c r="X51">
        <v>0</v>
      </c>
      <c r="Y51">
        <f>U51*0.5</f>
        <v>20</v>
      </c>
      <c r="Z51">
        <f>U51*0.5</f>
        <v>20</v>
      </c>
      <c r="AA51">
        <v>0</v>
      </c>
      <c r="AB51">
        <f>SUM(Y51:Z51)</f>
        <v>40</v>
      </c>
      <c r="AC51">
        <v>0</v>
      </c>
    </row>
    <row r="52" spans="1:29" s="55" customFormat="1" x14ac:dyDescent="0.2">
      <c r="A52" s="40"/>
      <c r="B52" s="55">
        <f t="shared" si="0"/>
        <v>2004</v>
      </c>
      <c r="C52" s="120" t="s">
        <v>283</v>
      </c>
      <c r="D52" s="55">
        <v>34</v>
      </c>
      <c r="E52" s="120">
        <v>38080</v>
      </c>
      <c r="F52" s="55" t="s">
        <v>903</v>
      </c>
      <c r="G52" s="121" t="s">
        <v>904</v>
      </c>
    </row>
    <row r="53" spans="1:29" x14ac:dyDescent="0.2">
      <c r="A53" s="119" t="s">
        <v>380</v>
      </c>
      <c r="B53" s="47">
        <f t="shared" si="0"/>
        <v>2004</v>
      </c>
      <c r="C53" s="76" t="s">
        <v>283</v>
      </c>
      <c r="D53" s="40">
        <v>35</v>
      </c>
      <c r="E53" s="82">
        <v>37929</v>
      </c>
      <c r="F53" s="83" t="s">
        <v>974</v>
      </c>
      <c r="G53" s="123" t="s">
        <v>526</v>
      </c>
      <c r="K53" s="47" t="s">
        <v>514</v>
      </c>
      <c r="L53" s="47" t="s">
        <v>516</v>
      </c>
      <c r="M53" s="40">
        <v>80</v>
      </c>
      <c r="N53" s="40">
        <v>0</v>
      </c>
      <c r="O53" s="40">
        <v>0</v>
      </c>
      <c r="P53" s="40">
        <v>0</v>
      </c>
      <c r="Q53" s="40">
        <v>0</v>
      </c>
      <c r="S53">
        <v>0</v>
      </c>
      <c r="T53">
        <v>0</v>
      </c>
      <c r="U53">
        <v>0</v>
      </c>
      <c r="V53">
        <v>0</v>
      </c>
      <c r="W53" s="88">
        <v>0</v>
      </c>
      <c r="X53" s="88">
        <v>0</v>
      </c>
      <c r="Y53">
        <v>0</v>
      </c>
      <c r="Z53">
        <v>0</v>
      </c>
      <c r="AA53">
        <f>M53</f>
        <v>80</v>
      </c>
      <c r="AB53" s="81">
        <f>SUM(Y53:AA53)</f>
        <v>80</v>
      </c>
      <c r="AC53" s="81">
        <f>M53-AB53</f>
        <v>0</v>
      </c>
    </row>
    <row r="54" spans="1:29" ht="76.5" x14ac:dyDescent="0.2">
      <c r="A54" s="119" t="s">
        <v>380</v>
      </c>
      <c r="B54" s="47">
        <f t="shared" si="0"/>
        <v>2004</v>
      </c>
      <c r="C54" s="76" t="s">
        <v>283</v>
      </c>
      <c r="D54" s="40">
        <v>35</v>
      </c>
      <c r="E54" s="82">
        <v>38080</v>
      </c>
      <c r="F54" s="41" t="s">
        <v>975</v>
      </c>
      <c r="G54" s="49" t="s">
        <v>496</v>
      </c>
      <c r="K54" s="48" t="s">
        <v>743</v>
      </c>
      <c r="L54" s="48" t="s">
        <v>586</v>
      </c>
      <c r="M54" s="40">
        <v>110</v>
      </c>
      <c r="N54" s="40">
        <v>10</v>
      </c>
      <c r="O54" s="40">
        <v>0</v>
      </c>
      <c r="P54" s="40">
        <v>25</v>
      </c>
      <c r="Q54" s="40">
        <v>0</v>
      </c>
      <c r="S54" s="80">
        <f>11*(N54/37)</f>
        <v>2.9729729729729732</v>
      </c>
      <c r="T54" s="80">
        <v>0</v>
      </c>
      <c r="U54" s="80">
        <f>12*(P54/26)</f>
        <v>11.538461538461538</v>
      </c>
      <c r="V54" s="80">
        <v>0</v>
      </c>
      <c r="W54" s="80">
        <f>M54-(S54+U54)</f>
        <v>95.488565488565484</v>
      </c>
      <c r="X54" s="80">
        <f>W54/0.32</f>
        <v>298.40176715176716</v>
      </c>
      <c r="Y54" s="81">
        <f>X54*0.078</f>
        <v>23.275337837837839</v>
      </c>
      <c r="Z54" s="81">
        <f>X54*0.078+U54+S54</f>
        <v>37.786772349272354</v>
      </c>
      <c r="AA54" s="81">
        <f>X54*0.164</f>
        <v>48.937889812889814</v>
      </c>
      <c r="AB54">
        <f>SUM(Y54:AA54)</f>
        <v>110</v>
      </c>
      <c r="AC54" s="80">
        <f>AB54-M54</f>
        <v>0</v>
      </c>
    </row>
    <row r="55" spans="1:29" x14ac:dyDescent="0.2">
      <c r="A55" s="119"/>
      <c r="B55" s="47">
        <f t="shared" si="0"/>
        <v>2004</v>
      </c>
      <c r="C55" s="76" t="s">
        <v>283</v>
      </c>
      <c r="D55" s="40">
        <v>36</v>
      </c>
      <c r="E55" s="120">
        <v>38081</v>
      </c>
      <c r="F55" s="55" t="s">
        <v>905</v>
      </c>
      <c r="G55" s="121" t="s">
        <v>906</v>
      </c>
      <c r="K55" s="48"/>
    </row>
    <row r="56" spans="1:29" ht="76.5" x14ac:dyDescent="0.2">
      <c r="A56" s="40" t="s">
        <v>382</v>
      </c>
      <c r="B56" s="47">
        <f t="shared" si="0"/>
        <v>2004</v>
      </c>
      <c r="C56" s="76" t="s">
        <v>297</v>
      </c>
      <c r="D56" s="40">
        <v>37</v>
      </c>
      <c r="E56" s="82">
        <v>37894</v>
      </c>
      <c r="F56" s="83" t="s">
        <v>536</v>
      </c>
      <c r="G56" s="49" t="s">
        <v>495</v>
      </c>
      <c r="K56" s="48" t="s">
        <v>743</v>
      </c>
      <c r="L56" s="48" t="s">
        <v>586</v>
      </c>
      <c r="M56" s="40">
        <v>150</v>
      </c>
      <c r="N56" s="40">
        <v>30</v>
      </c>
      <c r="O56" s="40">
        <v>0</v>
      </c>
      <c r="P56" s="40">
        <v>25</v>
      </c>
      <c r="Q56" s="40">
        <v>0</v>
      </c>
      <c r="S56" s="80">
        <f>11*(N56/37)</f>
        <v>8.9189189189189193</v>
      </c>
      <c r="T56" s="80">
        <v>0</v>
      </c>
      <c r="U56" s="80">
        <f>12*(P56/26)</f>
        <v>11.538461538461538</v>
      </c>
      <c r="V56" s="80">
        <v>0</v>
      </c>
      <c r="W56" s="80">
        <f>M56-(S56+U56)</f>
        <v>129.54261954261955</v>
      </c>
      <c r="X56" s="80">
        <f>W56/0.32</f>
        <v>404.82068607068607</v>
      </c>
      <c r="Y56" s="81">
        <f>X56*0.078</f>
        <v>31.576013513513512</v>
      </c>
      <c r="Z56" s="81">
        <f>X56*0.078+U56+S56</f>
        <v>52.033393970893968</v>
      </c>
      <c r="AA56" s="81">
        <f>X56*0.164</f>
        <v>66.390592515592516</v>
      </c>
      <c r="AB56">
        <f>SUM(Y56:AA56)</f>
        <v>150</v>
      </c>
      <c r="AC56" s="80">
        <f>AB56-M56</f>
        <v>0</v>
      </c>
    </row>
    <row r="57" spans="1:29" ht="76.5" x14ac:dyDescent="0.2">
      <c r="A57" s="40" t="s">
        <v>377</v>
      </c>
      <c r="B57" s="47">
        <f t="shared" si="0"/>
        <v>2004</v>
      </c>
      <c r="C57" s="76" t="s">
        <v>286</v>
      </c>
      <c r="D57" s="40">
        <v>38</v>
      </c>
      <c r="E57" s="82">
        <v>38086</v>
      </c>
      <c r="F57" s="41" t="s">
        <v>346</v>
      </c>
      <c r="G57" s="49" t="s">
        <v>497</v>
      </c>
      <c r="K57" s="48" t="s">
        <v>743</v>
      </c>
      <c r="L57" s="48" t="s">
        <v>586</v>
      </c>
      <c r="M57" s="40">
        <v>110</v>
      </c>
      <c r="N57" s="40">
        <v>10</v>
      </c>
      <c r="O57" s="40">
        <v>0</v>
      </c>
      <c r="P57" s="40">
        <v>15</v>
      </c>
      <c r="Q57" s="40">
        <v>0</v>
      </c>
      <c r="S57" s="80">
        <f>11*(N57/37)</f>
        <v>2.9729729729729732</v>
      </c>
      <c r="T57" s="80">
        <v>0</v>
      </c>
      <c r="U57" s="80">
        <f>12*(P57/26)</f>
        <v>6.9230769230769225</v>
      </c>
      <c r="V57" s="80">
        <v>0</v>
      </c>
      <c r="W57" s="80">
        <f>M57-(S57+U57)</f>
        <v>100.1039501039501</v>
      </c>
      <c r="X57" s="80">
        <f>W57/0.32</f>
        <v>312.82484407484407</v>
      </c>
      <c r="Y57" s="81">
        <f>X57*0.078</f>
        <v>24.400337837837839</v>
      </c>
      <c r="Z57" s="81">
        <f>X57*0.078+U57+S57</f>
        <v>34.296387733887734</v>
      </c>
      <c r="AA57" s="81">
        <f>X57*0.164</f>
        <v>51.303274428274428</v>
      </c>
      <c r="AB57">
        <f>SUM(Y57:AA57)</f>
        <v>110</v>
      </c>
      <c r="AC57" s="80">
        <f>AB57-M57</f>
        <v>0</v>
      </c>
    </row>
    <row r="58" spans="1:29" x14ac:dyDescent="0.2">
      <c r="A58" s="40" t="s">
        <v>389</v>
      </c>
      <c r="B58" s="47">
        <f t="shared" si="0"/>
        <v>2004</v>
      </c>
      <c r="C58" s="76" t="s">
        <v>308</v>
      </c>
      <c r="D58" s="40">
        <v>39</v>
      </c>
      <c r="E58" s="82">
        <v>38091</v>
      </c>
      <c r="F58" s="41" t="s">
        <v>348</v>
      </c>
      <c r="G58" s="115" t="s">
        <v>528</v>
      </c>
      <c r="K58" s="47" t="s">
        <v>517</v>
      </c>
      <c r="L58" s="47" t="s">
        <v>516</v>
      </c>
      <c r="M58" s="40">
        <v>112</v>
      </c>
      <c r="N58" s="40">
        <v>0</v>
      </c>
      <c r="O58" s="40">
        <v>0</v>
      </c>
      <c r="P58" s="40">
        <v>0</v>
      </c>
      <c r="Q58" s="40">
        <v>0</v>
      </c>
      <c r="S58">
        <v>0</v>
      </c>
      <c r="T58">
        <v>0</v>
      </c>
      <c r="U58">
        <f>M58</f>
        <v>112</v>
      </c>
      <c r="V58">
        <v>0</v>
      </c>
      <c r="W58">
        <v>0</v>
      </c>
      <c r="X58">
        <v>0</v>
      </c>
      <c r="Y58">
        <f>U58*0.5</f>
        <v>56</v>
      </c>
      <c r="Z58">
        <f>U58*0.5</f>
        <v>56</v>
      </c>
      <c r="AA58">
        <v>0</v>
      </c>
      <c r="AB58">
        <f>SUM(Y58:Z58)</f>
        <v>112</v>
      </c>
      <c r="AC58">
        <v>0</v>
      </c>
    </row>
    <row r="59" spans="1:29" ht="76.5" x14ac:dyDescent="0.2">
      <c r="A59" s="119" t="s">
        <v>391</v>
      </c>
      <c r="B59" s="47">
        <f t="shared" si="0"/>
        <v>2004</v>
      </c>
      <c r="C59" s="76" t="s">
        <v>308</v>
      </c>
      <c r="D59" s="40">
        <v>40</v>
      </c>
      <c r="E59" s="82">
        <v>38089</v>
      </c>
      <c r="F59" s="41" t="s">
        <v>349</v>
      </c>
      <c r="G59" s="49" t="s">
        <v>496</v>
      </c>
      <c r="K59" s="48" t="s">
        <v>743</v>
      </c>
      <c r="L59" s="48" t="s">
        <v>586</v>
      </c>
      <c r="M59" s="40">
        <v>110</v>
      </c>
      <c r="N59" s="40">
        <v>10</v>
      </c>
      <c r="O59" s="40">
        <v>0</v>
      </c>
      <c r="P59" s="40">
        <v>25</v>
      </c>
      <c r="Q59" s="40">
        <v>0</v>
      </c>
      <c r="S59" s="80">
        <f>11*(N59/37)</f>
        <v>2.9729729729729732</v>
      </c>
      <c r="T59" s="80">
        <v>0</v>
      </c>
      <c r="U59" s="80">
        <f>12*(P59/26)</f>
        <v>11.538461538461538</v>
      </c>
      <c r="V59" s="80">
        <v>0</v>
      </c>
      <c r="W59" s="80">
        <f>M59-(S59+U59)</f>
        <v>95.488565488565484</v>
      </c>
      <c r="X59" s="80">
        <f>W59/0.32</f>
        <v>298.40176715176716</v>
      </c>
      <c r="Y59" s="81">
        <f>X59*0.078</f>
        <v>23.275337837837839</v>
      </c>
      <c r="Z59" s="81">
        <f>X59*0.078+U59+S59</f>
        <v>37.786772349272354</v>
      </c>
      <c r="AA59" s="81">
        <f>X59*0.164</f>
        <v>48.937889812889814</v>
      </c>
      <c r="AB59">
        <f>SUM(Y59:AA59)</f>
        <v>110</v>
      </c>
      <c r="AC59" s="80">
        <f>AB59-M59</f>
        <v>0</v>
      </c>
    </row>
    <row r="60" spans="1:29" x14ac:dyDescent="0.2">
      <c r="A60" s="119" t="s">
        <v>374</v>
      </c>
      <c r="B60" s="47">
        <f t="shared" si="0"/>
        <v>2004</v>
      </c>
      <c r="C60" s="76" t="s">
        <v>311</v>
      </c>
      <c r="D60" s="40">
        <v>41</v>
      </c>
      <c r="E60" s="82">
        <v>37893</v>
      </c>
      <c r="F60" s="83" t="s">
        <v>749</v>
      </c>
      <c r="G60" s="49" t="s">
        <v>276</v>
      </c>
      <c r="K60" s="40" t="s">
        <v>530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</row>
    <row r="61" spans="1:29" x14ac:dyDescent="0.2">
      <c r="A61" s="119" t="s">
        <v>396</v>
      </c>
      <c r="B61" s="47">
        <f t="shared" si="0"/>
        <v>2004</v>
      </c>
      <c r="C61" s="76" t="s">
        <v>315</v>
      </c>
      <c r="D61" s="40">
        <v>42</v>
      </c>
      <c r="E61" s="82">
        <v>38104</v>
      </c>
      <c r="F61" s="41" t="s">
        <v>352</v>
      </c>
      <c r="G61" s="49" t="s">
        <v>276</v>
      </c>
      <c r="K61" s="40" t="s">
        <v>530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S61" s="40">
        <v>0</v>
      </c>
      <c r="T61" s="40">
        <v>0</v>
      </c>
      <c r="U61" s="40">
        <v>0</v>
      </c>
      <c r="V61" s="40">
        <v>0</v>
      </c>
      <c r="W61" s="40">
        <v>0</v>
      </c>
      <c r="X61" s="40">
        <v>0</v>
      </c>
      <c r="Y61" s="40">
        <v>0</v>
      </c>
      <c r="Z61" s="40">
        <v>0</v>
      </c>
      <c r="AA61" s="40">
        <v>0</v>
      </c>
      <c r="AB61" s="40">
        <v>0</v>
      </c>
      <c r="AC61" s="40">
        <v>0</v>
      </c>
    </row>
    <row r="62" spans="1:29" ht="76.5" x14ac:dyDescent="0.2">
      <c r="A62" s="119" t="s">
        <v>380</v>
      </c>
      <c r="B62" s="47">
        <f t="shared" si="0"/>
        <v>2005</v>
      </c>
      <c r="C62" s="76" t="s">
        <v>290</v>
      </c>
      <c r="D62" s="40">
        <v>43</v>
      </c>
      <c r="E62" s="82">
        <v>38285</v>
      </c>
      <c r="F62" s="83" t="s">
        <v>543</v>
      </c>
      <c r="G62" s="49" t="s">
        <v>532</v>
      </c>
      <c r="K62" s="48" t="s">
        <v>743</v>
      </c>
      <c r="L62" s="48" t="s">
        <v>586</v>
      </c>
      <c r="M62" s="40">
        <v>140</v>
      </c>
      <c r="N62" s="40">
        <v>20</v>
      </c>
      <c r="O62" s="40">
        <v>0</v>
      </c>
      <c r="P62" s="40">
        <v>20</v>
      </c>
      <c r="Q62" s="40">
        <v>0</v>
      </c>
      <c r="S62" s="80">
        <f>11*(N62/37)</f>
        <v>5.9459459459459465</v>
      </c>
      <c r="T62" s="80">
        <v>0</v>
      </c>
      <c r="U62" s="80">
        <f>12*(P62/26)</f>
        <v>9.2307692307692317</v>
      </c>
      <c r="V62" s="80">
        <v>0</v>
      </c>
      <c r="W62" s="80">
        <f>M62-(S62+U62)</f>
        <v>124.82328482328482</v>
      </c>
      <c r="X62" s="80">
        <f>W62/0.32</f>
        <v>390.07276507276504</v>
      </c>
      <c r="Y62" s="81">
        <f>X62*0.078</f>
        <v>30.425675675675674</v>
      </c>
      <c r="Z62" s="81">
        <f>X62*0.078+U62+S62</f>
        <v>45.602390852390847</v>
      </c>
      <c r="AA62" s="81">
        <f>X62*0.164</f>
        <v>63.971933471933468</v>
      </c>
      <c r="AB62">
        <f>SUM(Y62:AA62)</f>
        <v>140</v>
      </c>
      <c r="AC62" s="80">
        <f>AB62-M62</f>
        <v>0</v>
      </c>
    </row>
    <row r="63" spans="1:29" x14ac:dyDescent="0.2">
      <c r="A63" s="119" t="s">
        <v>380</v>
      </c>
      <c r="B63" s="47">
        <f t="shared" si="0"/>
        <v>2005</v>
      </c>
      <c r="C63" s="76" t="s">
        <v>290</v>
      </c>
      <c r="D63" s="40">
        <v>43</v>
      </c>
      <c r="E63" s="82">
        <v>38463</v>
      </c>
      <c r="F63" s="41" t="s">
        <v>353</v>
      </c>
      <c r="G63" s="49" t="s">
        <v>498</v>
      </c>
      <c r="I63" s="40" t="s">
        <v>476</v>
      </c>
      <c r="J63" s="40">
        <v>0</v>
      </c>
      <c r="K63" s="47" t="s">
        <v>529</v>
      </c>
      <c r="L63" s="47" t="s">
        <v>516</v>
      </c>
      <c r="M63" s="40">
        <v>0</v>
      </c>
      <c r="N63" s="40">
        <v>0</v>
      </c>
      <c r="O63" s="90">
        <f>90*0.62</f>
        <v>55.8</v>
      </c>
      <c r="P63" s="40">
        <v>0</v>
      </c>
      <c r="Q63" s="90">
        <f>90*0.46</f>
        <v>41.4</v>
      </c>
      <c r="R63" s="90"/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0</v>
      </c>
      <c r="Y63" s="40">
        <v>0</v>
      </c>
      <c r="Z63" s="40">
        <v>0</v>
      </c>
      <c r="AA63" s="40">
        <v>0</v>
      </c>
      <c r="AB63" s="40">
        <v>0</v>
      </c>
    </row>
    <row r="64" spans="1:29" x14ac:dyDescent="0.2">
      <c r="A64" s="119"/>
      <c r="B64" s="55">
        <f t="shared" si="0"/>
        <v>2005</v>
      </c>
      <c r="C64" s="120" t="s">
        <v>283</v>
      </c>
      <c r="D64" s="55">
        <v>44</v>
      </c>
      <c r="E64" s="120">
        <v>38437</v>
      </c>
      <c r="F64" s="55" t="s">
        <v>354</v>
      </c>
      <c r="G64" s="121" t="s">
        <v>907</v>
      </c>
      <c r="K64" s="48"/>
      <c r="L64" s="48"/>
    </row>
    <row r="65" spans="1:29" x14ac:dyDescent="0.2">
      <c r="A65" s="119" t="s">
        <v>400</v>
      </c>
      <c r="B65" s="47">
        <f t="shared" si="0"/>
        <v>2005</v>
      </c>
      <c r="C65" s="76" t="s">
        <v>283</v>
      </c>
      <c r="D65" s="40">
        <v>45</v>
      </c>
      <c r="E65" s="91" t="s">
        <v>534</v>
      </c>
      <c r="F65" s="83" t="s">
        <v>750</v>
      </c>
      <c r="G65" s="49" t="s">
        <v>499</v>
      </c>
      <c r="K65" s="47" t="s">
        <v>514</v>
      </c>
      <c r="L65" s="47" t="s">
        <v>516</v>
      </c>
      <c r="M65" s="40">
        <v>80</v>
      </c>
      <c r="N65" s="40">
        <v>0</v>
      </c>
      <c r="O65" s="40">
        <v>0</v>
      </c>
      <c r="P65" s="40">
        <v>0</v>
      </c>
      <c r="Q65" s="40">
        <v>0</v>
      </c>
      <c r="S65">
        <v>0</v>
      </c>
      <c r="T65">
        <v>0</v>
      </c>
      <c r="U65">
        <v>0</v>
      </c>
      <c r="V65">
        <v>0</v>
      </c>
      <c r="W65" s="88">
        <v>0</v>
      </c>
      <c r="X65" s="88">
        <v>0</v>
      </c>
      <c r="Y65">
        <v>0</v>
      </c>
      <c r="Z65">
        <v>0</v>
      </c>
      <c r="AA65">
        <f>M65</f>
        <v>80</v>
      </c>
      <c r="AB65" s="81">
        <f>SUM(Y65:AA65)</f>
        <v>80</v>
      </c>
      <c r="AC65" s="81">
        <f>M65-AB65</f>
        <v>0</v>
      </c>
    </row>
    <row r="66" spans="1:29" ht="76.5" x14ac:dyDescent="0.2">
      <c r="A66" s="119" t="s">
        <v>400</v>
      </c>
      <c r="B66" s="47">
        <f t="shared" si="0"/>
        <v>2005</v>
      </c>
      <c r="C66" s="76" t="s">
        <v>283</v>
      </c>
      <c r="D66" s="40">
        <v>45</v>
      </c>
      <c r="E66" s="82">
        <v>38437</v>
      </c>
      <c r="F66" s="41" t="s">
        <v>535</v>
      </c>
      <c r="G66" s="49" t="s">
        <v>533</v>
      </c>
      <c r="K66" s="48" t="s">
        <v>743</v>
      </c>
      <c r="L66" s="48" t="s">
        <v>586</v>
      </c>
      <c r="M66" s="40">
        <v>56</v>
      </c>
      <c r="N66" s="40">
        <v>20</v>
      </c>
      <c r="O66" s="40">
        <v>0</v>
      </c>
      <c r="P66" s="40">
        <v>25</v>
      </c>
      <c r="Q66" s="40">
        <v>0</v>
      </c>
      <c r="S66" s="80">
        <f>11*(N66/37)</f>
        <v>5.9459459459459465</v>
      </c>
      <c r="T66" s="80">
        <v>0</v>
      </c>
      <c r="U66" s="80">
        <f>12*(P66/26)</f>
        <v>11.538461538461538</v>
      </c>
      <c r="V66" s="80">
        <v>0</v>
      </c>
      <c r="W66" s="80">
        <f>M66-(S66+U66)</f>
        <v>38.515592515592516</v>
      </c>
      <c r="X66" s="80">
        <f>W66/0.32</f>
        <v>120.36122661122661</v>
      </c>
      <c r="Y66" s="81">
        <f>X66*0.078</f>
        <v>9.3881756756756758</v>
      </c>
      <c r="Z66" s="81">
        <f>X66*0.078+U66+S66</f>
        <v>26.872583160083163</v>
      </c>
      <c r="AA66" s="81">
        <f>X66*0.164</f>
        <v>19.739241164241164</v>
      </c>
      <c r="AB66">
        <f>SUM(Y66:AA66)</f>
        <v>56</v>
      </c>
      <c r="AC66" s="80">
        <f>AB66-M66</f>
        <v>0</v>
      </c>
    </row>
    <row r="67" spans="1:29" x14ac:dyDescent="0.2">
      <c r="A67" s="119"/>
      <c r="B67" s="55">
        <f t="shared" si="0"/>
        <v>2004</v>
      </c>
      <c r="C67" s="139" t="s">
        <v>290</v>
      </c>
      <c r="D67" s="55">
        <v>46</v>
      </c>
      <c r="E67" s="120">
        <v>38286</v>
      </c>
      <c r="F67" s="55" t="s">
        <v>908</v>
      </c>
      <c r="G67" s="121" t="s">
        <v>909</v>
      </c>
      <c r="M67" s="55"/>
      <c r="N67" s="55"/>
      <c r="O67" s="55"/>
      <c r="P67" s="55"/>
    </row>
    <row r="68" spans="1:29" ht="76.5" x14ac:dyDescent="0.2">
      <c r="A68" s="40" t="s">
        <v>403</v>
      </c>
      <c r="B68" s="47">
        <f t="shared" si="0"/>
        <v>2005</v>
      </c>
      <c r="C68" s="76" t="s">
        <v>297</v>
      </c>
      <c r="D68" s="40">
        <v>47</v>
      </c>
      <c r="E68" s="82">
        <v>38286</v>
      </c>
      <c r="F68" s="83" t="s">
        <v>549</v>
      </c>
      <c r="G68" s="49" t="s">
        <v>537</v>
      </c>
      <c r="K68" s="48" t="s">
        <v>743</v>
      </c>
      <c r="L68" s="48" t="s">
        <v>586</v>
      </c>
      <c r="M68" s="40">
        <v>100</v>
      </c>
      <c r="N68" s="40">
        <v>20</v>
      </c>
      <c r="O68" s="40">
        <v>0</v>
      </c>
      <c r="P68" s="40">
        <v>20</v>
      </c>
      <c r="Q68" s="40">
        <v>0</v>
      </c>
      <c r="S68" s="80">
        <f>11*(N68/37)</f>
        <v>5.9459459459459465</v>
      </c>
      <c r="T68" s="80">
        <v>0</v>
      </c>
      <c r="U68" s="80">
        <f>12*(P68/26)</f>
        <v>9.2307692307692317</v>
      </c>
      <c r="V68" s="80">
        <v>0</v>
      </c>
      <c r="W68" s="80">
        <f>M68-(S68+U68)</f>
        <v>84.823284823284823</v>
      </c>
      <c r="X68" s="80">
        <f>W68/0.32</f>
        <v>265.07276507276504</v>
      </c>
      <c r="Y68" s="81">
        <f>X68*0.078</f>
        <v>20.675675675675674</v>
      </c>
      <c r="Z68" s="81">
        <f>X68*0.078+U68+S68</f>
        <v>35.852390852390847</v>
      </c>
      <c r="AA68" s="81">
        <f>X68*0.164</f>
        <v>43.471933471933468</v>
      </c>
      <c r="AB68">
        <f>SUM(Y68:AA68)</f>
        <v>99.999999999999986</v>
      </c>
      <c r="AC68" s="80">
        <f>AB68-M68</f>
        <v>0</v>
      </c>
    </row>
    <row r="69" spans="1:29" ht="76.5" x14ac:dyDescent="0.2">
      <c r="A69" s="40" t="s">
        <v>405</v>
      </c>
      <c r="B69" s="47">
        <f t="shared" ref="B69:B132" si="1">VALUE(LEFT(F69,4))</f>
        <v>2005</v>
      </c>
      <c r="C69" s="76" t="s">
        <v>286</v>
      </c>
      <c r="D69" s="40">
        <v>48</v>
      </c>
      <c r="E69" s="82">
        <v>38458</v>
      </c>
      <c r="F69" s="41" t="s">
        <v>356</v>
      </c>
      <c r="G69" s="49" t="s">
        <v>538</v>
      </c>
      <c r="K69" s="48" t="s">
        <v>743</v>
      </c>
      <c r="L69" s="48" t="s">
        <v>586</v>
      </c>
      <c r="M69" s="40">
        <v>110</v>
      </c>
      <c r="N69" s="40">
        <v>20</v>
      </c>
      <c r="O69" s="40">
        <v>0</v>
      </c>
      <c r="P69" s="40">
        <v>25</v>
      </c>
      <c r="Q69" s="40">
        <v>0</v>
      </c>
      <c r="S69" s="80">
        <f>11*(N69/37)</f>
        <v>5.9459459459459465</v>
      </c>
      <c r="T69" s="80">
        <v>0</v>
      </c>
      <c r="U69" s="80">
        <f>12*(P69/26)</f>
        <v>11.538461538461538</v>
      </c>
      <c r="V69" s="80">
        <v>0</v>
      </c>
      <c r="W69" s="80">
        <f>M69-(S69+U69)</f>
        <v>92.515592515592516</v>
      </c>
      <c r="X69" s="80">
        <f>W69/0.32</f>
        <v>289.11122661122658</v>
      </c>
      <c r="Y69" s="81">
        <f>X69*0.078</f>
        <v>22.550675675675674</v>
      </c>
      <c r="Z69" s="81">
        <f>X69*0.078+U69+S69</f>
        <v>40.035083160083154</v>
      </c>
      <c r="AA69" s="81">
        <f>X69*0.164</f>
        <v>47.414241164241162</v>
      </c>
      <c r="AB69">
        <f>SUM(Y69:AA69)</f>
        <v>109.99999999999999</v>
      </c>
      <c r="AC69" s="80">
        <f>AB69-M69</f>
        <v>0</v>
      </c>
    </row>
    <row r="70" spans="1:29" x14ac:dyDescent="0.2">
      <c r="A70" s="119" t="s">
        <v>423</v>
      </c>
      <c r="B70" s="47">
        <f t="shared" si="1"/>
        <v>2005</v>
      </c>
      <c r="C70" s="76" t="s">
        <v>357</v>
      </c>
      <c r="D70" s="40">
        <v>49</v>
      </c>
      <c r="E70" s="82">
        <v>38255</v>
      </c>
      <c r="F70" s="83" t="s">
        <v>552</v>
      </c>
      <c r="G70" s="49" t="s">
        <v>530</v>
      </c>
      <c r="K70" s="40" t="s">
        <v>530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S70" s="40">
        <v>0</v>
      </c>
      <c r="T70" s="40">
        <v>0</v>
      </c>
      <c r="U70" s="40">
        <v>0</v>
      </c>
      <c r="V70" s="40">
        <v>0</v>
      </c>
      <c r="W70" s="40">
        <v>0</v>
      </c>
      <c r="X70" s="40">
        <v>0</v>
      </c>
      <c r="Y70" s="40">
        <v>0</v>
      </c>
      <c r="Z70" s="40">
        <v>0</v>
      </c>
      <c r="AA70" s="40">
        <v>0</v>
      </c>
      <c r="AB70" s="40">
        <v>0</v>
      </c>
      <c r="AC70" s="40">
        <v>0</v>
      </c>
    </row>
    <row r="71" spans="1:29" ht="76.5" x14ac:dyDescent="0.2">
      <c r="A71" s="101" t="s">
        <v>816</v>
      </c>
      <c r="B71" s="47">
        <f t="shared" si="1"/>
        <v>2005</v>
      </c>
      <c r="C71" s="76" t="s">
        <v>308</v>
      </c>
      <c r="D71" s="40">
        <v>50</v>
      </c>
      <c r="E71" s="82">
        <v>38450</v>
      </c>
      <c r="F71" s="41" t="s">
        <v>540</v>
      </c>
      <c r="G71" s="49" t="s">
        <v>538</v>
      </c>
      <c r="K71" s="48" t="s">
        <v>743</v>
      </c>
      <c r="L71" s="48" t="s">
        <v>586</v>
      </c>
      <c r="M71" s="40">
        <v>110</v>
      </c>
      <c r="N71" s="40">
        <v>20</v>
      </c>
      <c r="O71" s="40">
        <v>0</v>
      </c>
      <c r="P71" s="40">
        <v>25</v>
      </c>
      <c r="Q71" s="40">
        <v>0</v>
      </c>
      <c r="S71" s="80">
        <f>11*(N71/37)</f>
        <v>5.9459459459459465</v>
      </c>
      <c r="T71" s="80">
        <v>0</v>
      </c>
      <c r="U71" s="80">
        <f>12*(P71/26)</f>
        <v>11.538461538461538</v>
      </c>
      <c r="V71" s="80">
        <v>0</v>
      </c>
      <c r="W71" s="80">
        <f>M71-(S71+U71)</f>
        <v>92.515592515592516</v>
      </c>
      <c r="X71" s="80">
        <f>W71/0.32</f>
        <v>289.11122661122658</v>
      </c>
      <c r="Y71" s="81">
        <f>X71*0.078</f>
        <v>22.550675675675674</v>
      </c>
      <c r="Z71" s="81">
        <f>X71*0.078+U71+S71</f>
        <v>40.035083160083154</v>
      </c>
      <c r="AA71" s="81">
        <f>X71*0.164</f>
        <v>47.414241164241162</v>
      </c>
      <c r="AB71">
        <f>SUM(Y71:AA71)</f>
        <v>109.99999999999999</v>
      </c>
      <c r="AC71" s="80">
        <f>AB71-M71</f>
        <v>0</v>
      </c>
    </row>
    <row r="72" spans="1:29" ht="76.5" x14ac:dyDescent="0.2">
      <c r="A72" s="101" t="s">
        <v>817</v>
      </c>
      <c r="B72" s="50">
        <f t="shared" si="1"/>
        <v>2005</v>
      </c>
      <c r="C72" s="86" t="s">
        <v>308</v>
      </c>
      <c r="E72" s="86">
        <v>38457</v>
      </c>
      <c r="F72" s="50" t="s">
        <v>539</v>
      </c>
      <c r="G72" s="51" t="s">
        <v>538</v>
      </c>
      <c r="K72" s="48" t="s">
        <v>743</v>
      </c>
      <c r="L72" s="48" t="s">
        <v>586</v>
      </c>
      <c r="M72" s="40">
        <v>110</v>
      </c>
      <c r="N72" s="40">
        <v>20</v>
      </c>
      <c r="O72" s="40">
        <v>0</v>
      </c>
      <c r="P72" s="40">
        <v>25</v>
      </c>
      <c r="Q72" s="40">
        <v>0</v>
      </c>
      <c r="S72" s="80">
        <f>11*(N72/37)</f>
        <v>5.9459459459459465</v>
      </c>
      <c r="T72" s="80">
        <v>0</v>
      </c>
      <c r="U72" s="80">
        <f>12*(P72/26)</f>
        <v>11.538461538461538</v>
      </c>
      <c r="V72" s="80">
        <v>0</v>
      </c>
      <c r="W72" s="80">
        <f>M72-(S72+U72)</f>
        <v>92.515592515592516</v>
      </c>
      <c r="X72" s="80">
        <f>W72/0.32</f>
        <v>289.11122661122658</v>
      </c>
      <c r="Y72" s="81">
        <f>X72*0.078</f>
        <v>22.550675675675674</v>
      </c>
      <c r="Z72" s="81">
        <f>X72*0.078+U72+S72</f>
        <v>40.035083160083154</v>
      </c>
      <c r="AA72" s="81">
        <f>X72*0.164</f>
        <v>47.414241164241162</v>
      </c>
      <c r="AB72">
        <f>SUM(Y72:AA72)</f>
        <v>109.99999999999999</v>
      </c>
      <c r="AC72" s="80">
        <f>AB72-M72</f>
        <v>0</v>
      </c>
    </row>
    <row r="73" spans="1:29" x14ac:dyDescent="0.2">
      <c r="A73" s="119" t="s">
        <v>407</v>
      </c>
      <c r="B73" s="50">
        <f t="shared" si="1"/>
        <v>2005</v>
      </c>
      <c r="C73" s="86" t="s">
        <v>311</v>
      </c>
      <c r="E73" s="86">
        <v>38257</v>
      </c>
      <c r="F73" s="50" t="s">
        <v>751</v>
      </c>
      <c r="G73" s="51" t="s">
        <v>530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</row>
    <row r="74" spans="1:29" x14ac:dyDescent="0.2">
      <c r="A74" s="119" t="s">
        <v>407</v>
      </c>
      <c r="B74" s="50">
        <f t="shared" si="1"/>
        <v>2005</v>
      </c>
      <c r="C74" s="86" t="s">
        <v>311</v>
      </c>
      <c r="E74" s="86">
        <v>38260</v>
      </c>
      <c r="F74" s="50" t="s">
        <v>752</v>
      </c>
      <c r="G74" s="51" t="s">
        <v>530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S74" s="40">
        <v>0</v>
      </c>
      <c r="T74" s="40">
        <v>0</v>
      </c>
      <c r="U74" s="40">
        <v>0</v>
      </c>
      <c r="V74" s="40">
        <v>0</v>
      </c>
      <c r="W74" s="40">
        <v>0</v>
      </c>
      <c r="X74" s="40">
        <v>0</v>
      </c>
      <c r="Y74" s="40">
        <v>0</v>
      </c>
      <c r="Z74" s="40">
        <v>0</v>
      </c>
      <c r="AA74" s="40">
        <v>0</v>
      </c>
      <c r="AB74" s="40">
        <v>0</v>
      </c>
      <c r="AC74" s="40">
        <v>0</v>
      </c>
    </row>
    <row r="75" spans="1:29" x14ac:dyDescent="0.2">
      <c r="A75" s="119" t="s">
        <v>417</v>
      </c>
      <c r="B75" s="50">
        <f t="shared" si="1"/>
        <v>2005</v>
      </c>
      <c r="C75" s="86" t="s">
        <v>315</v>
      </c>
      <c r="E75" s="86">
        <v>38475</v>
      </c>
      <c r="F75" s="50" t="s">
        <v>541</v>
      </c>
      <c r="G75" s="51" t="s">
        <v>530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</row>
    <row r="76" spans="1:29" ht="76.5" x14ac:dyDescent="0.2">
      <c r="A76" s="40" t="s">
        <v>400</v>
      </c>
      <c r="B76" s="47">
        <f t="shared" si="1"/>
        <v>2006</v>
      </c>
      <c r="C76" s="76" t="s">
        <v>290</v>
      </c>
      <c r="D76" s="40">
        <v>51</v>
      </c>
      <c r="E76" s="82">
        <v>38646</v>
      </c>
      <c r="F76" s="83" t="s">
        <v>555</v>
      </c>
      <c r="G76" s="49" t="s">
        <v>542</v>
      </c>
      <c r="K76" s="48" t="s">
        <v>743</v>
      </c>
      <c r="L76" s="48" t="s">
        <v>586</v>
      </c>
      <c r="M76" s="40">
        <v>155</v>
      </c>
      <c r="N76" s="40">
        <v>20</v>
      </c>
      <c r="O76" s="40">
        <v>0</v>
      </c>
      <c r="P76" s="40">
        <v>25</v>
      </c>
      <c r="Q76" s="40">
        <v>0</v>
      </c>
      <c r="S76" s="80">
        <f>11*(N76/37)</f>
        <v>5.9459459459459465</v>
      </c>
      <c r="T76" s="80">
        <v>0</v>
      </c>
      <c r="U76" s="80">
        <f>12*(P76/26)</f>
        <v>11.538461538461538</v>
      </c>
      <c r="V76" s="80">
        <v>0</v>
      </c>
      <c r="W76" s="80">
        <f>M76-(S76+U76)</f>
        <v>137.51559251559252</v>
      </c>
      <c r="X76" s="80">
        <f>W76/0.32</f>
        <v>429.73622661122658</v>
      </c>
      <c r="Y76" s="81">
        <f>X76*0.078</f>
        <v>33.51942567567567</v>
      </c>
      <c r="Z76" s="81">
        <f>X76*0.078+U76+S76</f>
        <v>51.003833160083154</v>
      </c>
      <c r="AA76" s="81">
        <f>X76*0.164</f>
        <v>70.476741164241162</v>
      </c>
      <c r="AB76">
        <f>SUM(Y76:AA76)</f>
        <v>155</v>
      </c>
      <c r="AC76" s="80">
        <f>AB76-M76</f>
        <v>0</v>
      </c>
    </row>
    <row r="77" spans="1:29" x14ac:dyDescent="0.2">
      <c r="A77" s="44" t="s">
        <v>400</v>
      </c>
      <c r="B77" s="50">
        <f t="shared" si="1"/>
        <v>2006</v>
      </c>
      <c r="C77" s="86" t="s">
        <v>290</v>
      </c>
      <c r="E77" s="86">
        <v>38829</v>
      </c>
      <c r="F77" s="50" t="s">
        <v>363</v>
      </c>
      <c r="G77" s="51" t="s">
        <v>910</v>
      </c>
      <c r="K77" s="40" t="s">
        <v>514</v>
      </c>
      <c r="L77" s="40" t="s">
        <v>516</v>
      </c>
      <c r="M77" s="40">
        <v>40</v>
      </c>
      <c r="N77" s="40">
        <v>0</v>
      </c>
      <c r="O77" s="40">
        <v>0</v>
      </c>
      <c r="P77" s="40">
        <v>0</v>
      </c>
      <c r="Q77" s="40">
        <v>0</v>
      </c>
      <c r="S77">
        <v>0</v>
      </c>
      <c r="T77">
        <v>0</v>
      </c>
      <c r="U77">
        <v>0</v>
      </c>
      <c r="V77">
        <v>0</v>
      </c>
      <c r="W77" s="88">
        <v>0</v>
      </c>
      <c r="X77" s="88">
        <v>0</v>
      </c>
      <c r="Y77">
        <v>0</v>
      </c>
      <c r="Z77">
        <v>0</v>
      </c>
      <c r="AA77">
        <f>M77</f>
        <v>40</v>
      </c>
      <c r="AB77" s="81">
        <f>SUM(Y77:AA77)</f>
        <v>40</v>
      </c>
      <c r="AC77" s="81">
        <f>M77-AB77</f>
        <v>0</v>
      </c>
    </row>
    <row r="78" spans="1:29" x14ac:dyDescent="0.2">
      <c r="A78" s="44" t="s">
        <v>400</v>
      </c>
      <c r="B78" s="50">
        <f t="shared" si="1"/>
        <v>2006</v>
      </c>
      <c r="C78" s="86" t="s">
        <v>290</v>
      </c>
      <c r="E78" s="86">
        <v>38845</v>
      </c>
      <c r="F78" s="50" t="s">
        <v>363</v>
      </c>
      <c r="G78" s="51" t="s">
        <v>753</v>
      </c>
      <c r="I78" s="40" t="s">
        <v>476</v>
      </c>
      <c r="J78" s="40">
        <v>0</v>
      </c>
      <c r="K78" s="40" t="s">
        <v>529</v>
      </c>
      <c r="L78" s="40" t="s">
        <v>516</v>
      </c>
      <c r="M78" s="40">
        <v>0</v>
      </c>
      <c r="N78" s="40">
        <v>0</v>
      </c>
      <c r="O78" s="90">
        <f>90*0.62</f>
        <v>55.8</v>
      </c>
      <c r="P78" s="40">
        <v>0</v>
      </c>
      <c r="Q78" s="90">
        <f>90*0.46</f>
        <v>41.4</v>
      </c>
      <c r="R78" s="90"/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40">
        <v>0</v>
      </c>
    </row>
    <row r="79" spans="1:29" ht="76.5" x14ac:dyDescent="0.2">
      <c r="A79" s="40" t="s">
        <v>364</v>
      </c>
      <c r="B79" s="47">
        <f t="shared" si="1"/>
        <v>2006</v>
      </c>
      <c r="C79" s="76" t="s">
        <v>283</v>
      </c>
      <c r="D79" s="40">
        <v>52</v>
      </c>
      <c r="E79" s="86">
        <v>38837</v>
      </c>
      <c r="F79" s="50" t="s">
        <v>545</v>
      </c>
      <c r="G79" s="92" t="s">
        <v>544</v>
      </c>
      <c r="K79" s="48" t="s">
        <v>743</v>
      </c>
      <c r="L79" s="48" t="s">
        <v>586</v>
      </c>
      <c r="M79" s="40">
        <v>96</v>
      </c>
      <c r="N79" s="40">
        <v>20</v>
      </c>
      <c r="O79" s="40">
        <v>0</v>
      </c>
      <c r="P79" s="40">
        <v>25</v>
      </c>
      <c r="Q79" s="40">
        <v>0</v>
      </c>
      <c r="S79" s="80">
        <f>11*(N79/37)</f>
        <v>5.9459459459459465</v>
      </c>
      <c r="T79" s="80">
        <v>0</v>
      </c>
      <c r="U79" s="80">
        <f>12*(P79/26)</f>
        <v>11.538461538461538</v>
      </c>
      <c r="V79" s="80">
        <v>0</v>
      </c>
      <c r="W79" s="80">
        <f>M79-(S79+U79)</f>
        <v>78.515592515592516</v>
      </c>
      <c r="X79" s="80">
        <f>W79/0.32</f>
        <v>245.36122661122661</v>
      </c>
      <c r="Y79" s="81">
        <f>X79*0.078</f>
        <v>19.138175675675676</v>
      </c>
      <c r="Z79" s="81">
        <f>X79*0.078+U79+S79</f>
        <v>36.62258316008316</v>
      </c>
      <c r="AA79" s="81">
        <f>X79*0.164</f>
        <v>40.239241164241164</v>
      </c>
      <c r="AB79">
        <f>SUM(Y79:AA79)</f>
        <v>96</v>
      </c>
      <c r="AC79" s="80">
        <f>AB79-M79</f>
        <v>0</v>
      </c>
    </row>
    <row r="80" spans="1:29" x14ac:dyDescent="0.2">
      <c r="A80" s="44" t="s">
        <v>364</v>
      </c>
      <c r="B80" s="50">
        <f t="shared" si="1"/>
        <v>2006</v>
      </c>
      <c r="C80" s="86" t="s">
        <v>283</v>
      </c>
      <c r="E80" s="86" t="s">
        <v>534</v>
      </c>
      <c r="F80" s="50" t="s">
        <v>546</v>
      </c>
      <c r="G80" s="92" t="s">
        <v>911</v>
      </c>
      <c r="K80" s="40" t="s">
        <v>514</v>
      </c>
      <c r="L80" s="47" t="s">
        <v>516</v>
      </c>
      <c r="M80" s="40">
        <v>80</v>
      </c>
      <c r="N80" s="40">
        <v>0</v>
      </c>
      <c r="O80" s="40">
        <v>0</v>
      </c>
      <c r="P80" s="40">
        <v>0</v>
      </c>
      <c r="Q80" s="40">
        <v>0</v>
      </c>
      <c r="S80">
        <v>0</v>
      </c>
      <c r="T80">
        <v>0</v>
      </c>
      <c r="U80">
        <v>0</v>
      </c>
      <c r="V80">
        <v>0</v>
      </c>
      <c r="W80" s="88">
        <v>0</v>
      </c>
      <c r="X80" s="88">
        <v>0</v>
      </c>
      <c r="Y80">
        <v>0</v>
      </c>
      <c r="Z80">
        <v>0</v>
      </c>
      <c r="AA80">
        <f>M80</f>
        <v>80</v>
      </c>
      <c r="AB80" s="81">
        <f>SUM(Y80:AA80)</f>
        <v>80</v>
      </c>
      <c r="AC80" s="81">
        <f>M80-AB80</f>
        <v>0</v>
      </c>
    </row>
    <row r="81" spans="1:29" s="93" customFormat="1" x14ac:dyDescent="0.2">
      <c r="A81" s="40" t="s">
        <v>898</v>
      </c>
      <c r="C81" s="94"/>
      <c r="E81" s="94">
        <v>38649</v>
      </c>
      <c r="F81" s="93" t="s">
        <v>547</v>
      </c>
      <c r="G81" s="95" t="s">
        <v>548</v>
      </c>
      <c r="K81" s="55"/>
    </row>
    <row r="82" spans="1:29" ht="76.5" x14ac:dyDescent="0.2">
      <c r="A82" s="40" t="s">
        <v>366</v>
      </c>
      <c r="B82" s="47">
        <f t="shared" si="1"/>
        <v>2006</v>
      </c>
      <c r="C82" s="76" t="s">
        <v>297</v>
      </c>
      <c r="D82" s="40">
        <v>53</v>
      </c>
      <c r="E82" s="82">
        <v>38637</v>
      </c>
      <c r="F82" s="83" t="s">
        <v>550</v>
      </c>
      <c r="G82" s="92" t="s">
        <v>537</v>
      </c>
      <c r="K82" s="48" t="s">
        <v>743</v>
      </c>
      <c r="L82" s="48" t="s">
        <v>586</v>
      </c>
      <c r="M82" s="40">
        <v>100</v>
      </c>
      <c r="N82" s="40">
        <v>20</v>
      </c>
      <c r="O82" s="40">
        <v>0</v>
      </c>
      <c r="P82" s="40">
        <v>20</v>
      </c>
      <c r="Q82" s="40">
        <v>0</v>
      </c>
      <c r="S82" s="80">
        <f>11*(N82/37)</f>
        <v>5.9459459459459465</v>
      </c>
      <c r="T82" s="80">
        <v>0</v>
      </c>
      <c r="U82" s="80">
        <f>12*(P82/26)</f>
        <v>9.2307692307692317</v>
      </c>
      <c r="V82" s="80">
        <v>0</v>
      </c>
      <c r="W82" s="80">
        <f>M82-(S82+U82)</f>
        <v>84.823284823284823</v>
      </c>
      <c r="X82" s="80">
        <f>W82/0.32</f>
        <v>265.07276507276504</v>
      </c>
      <c r="Y82" s="81">
        <f>X82*0.078</f>
        <v>20.675675675675674</v>
      </c>
      <c r="Z82" s="81">
        <f>X82*0.078+U82+S82</f>
        <v>35.852390852390847</v>
      </c>
      <c r="AA82" s="81">
        <f>X82*0.164</f>
        <v>43.471933471933468</v>
      </c>
      <c r="AB82">
        <f t="shared" ref="AB82:AB87" si="2">SUM(Y82:AA82)</f>
        <v>99.999999999999986</v>
      </c>
      <c r="AC82" s="80">
        <f>AB82-M82</f>
        <v>0</v>
      </c>
    </row>
    <row r="83" spans="1:29" x14ac:dyDescent="0.2">
      <c r="A83" s="44" t="s">
        <v>366</v>
      </c>
      <c r="B83" s="44">
        <f t="shared" si="1"/>
        <v>2006</v>
      </c>
      <c r="C83" s="91" t="s">
        <v>297</v>
      </c>
      <c r="E83" s="86">
        <v>38829</v>
      </c>
      <c r="F83" s="50" t="s">
        <v>550</v>
      </c>
      <c r="G83" s="92" t="s">
        <v>551</v>
      </c>
      <c r="K83" s="40" t="s">
        <v>514</v>
      </c>
      <c r="L83" s="40" t="s">
        <v>516</v>
      </c>
      <c r="M83" s="40">
        <v>46</v>
      </c>
      <c r="N83" s="40">
        <v>0</v>
      </c>
      <c r="O83" s="40">
        <v>0</v>
      </c>
      <c r="P83" s="40">
        <v>0</v>
      </c>
      <c r="Q83" s="40">
        <v>0</v>
      </c>
      <c r="S83">
        <v>0</v>
      </c>
      <c r="T83">
        <v>0</v>
      </c>
      <c r="U83">
        <v>0</v>
      </c>
      <c r="V83">
        <v>0</v>
      </c>
      <c r="W83" s="88">
        <v>0</v>
      </c>
      <c r="X83" s="88">
        <v>0</v>
      </c>
      <c r="Y83">
        <v>0</v>
      </c>
      <c r="Z83">
        <v>0</v>
      </c>
      <c r="AA83">
        <f>M83</f>
        <v>46</v>
      </c>
      <c r="AB83" s="81">
        <f t="shared" si="2"/>
        <v>46</v>
      </c>
      <c r="AC83" s="81">
        <f>M83-AB83</f>
        <v>0</v>
      </c>
    </row>
    <row r="84" spans="1:29" ht="76.5" x14ac:dyDescent="0.2">
      <c r="A84" s="40" t="s">
        <v>368</v>
      </c>
      <c r="B84" s="47">
        <f t="shared" si="1"/>
        <v>2006</v>
      </c>
      <c r="C84" s="76" t="s">
        <v>286</v>
      </c>
      <c r="D84" s="40">
        <v>54</v>
      </c>
      <c r="E84" s="82">
        <v>38837</v>
      </c>
      <c r="F84" s="41" t="s">
        <v>369</v>
      </c>
      <c r="G84" s="92" t="s">
        <v>538</v>
      </c>
      <c r="K84" s="48" t="s">
        <v>743</v>
      </c>
      <c r="L84" s="48" t="s">
        <v>586</v>
      </c>
      <c r="M84" s="40">
        <v>110</v>
      </c>
      <c r="N84" s="40">
        <v>20</v>
      </c>
      <c r="O84" s="40">
        <v>0</v>
      </c>
      <c r="P84" s="40">
        <v>25</v>
      </c>
      <c r="Q84" s="40">
        <v>0</v>
      </c>
      <c r="S84" s="80">
        <f>11*(N84/37)</f>
        <v>5.9459459459459465</v>
      </c>
      <c r="T84" s="80">
        <v>0</v>
      </c>
      <c r="U84" s="80">
        <f>12*(P84/26)</f>
        <v>11.538461538461538</v>
      </c>
      <c r="V84" s="80">
        <v>0</v>
      </c>
      <c r="W84" s="80">
        <f>M84-(S84+U84)</f>
        <v>92.515592515592516</v>
      </c>
      <c r="X84" s="80">
        <f>W84/0.32</f>
        <v>289.11122661122658</v>
      </c>
      <c r="Y84" s="81">
        <f>X84*0.078</f>
        <v>22.550675675675674</v>
      </c>
      <c r="Z84" s="81">
        <f>X84*0.078+U84+S84</f>
        <v>40.035083160083154</v>
      </c>
      <c r="AA84" s="81">
        <f>X84*0.164</f>
        <v>47.414241164241162</v>
      </c>
      <c r="AB84">
        <f t="shared" si="2"/>
        <v>109.99999999999999</v>
      </c>
      <c r="AC84" s="80">
        <f>AB84-M84</f>
        <v>0</v>
      </c>
    </row>
    <row r="85" spans="1:29" ht="76.5" x14ac:dyDescent="0.2">
      <c r="A85" s="40" t="s">
        <v>370</v>
      </c>
      <c r="B85" s="47">
        <f t="shared" si="1"/>
        <v>2006</v>
      </c>
      <c r="C85" s="76" t="s">
        <v>357</v>
      </c>
      <c r="D85" s="40">
        <v>55</v>
      </c>
      <c r="E85" s="82">
        <v>38632</v>
      </c>
      <c r="F85" s="83" t="s">
        <v>754</v>
      </c>
      <c r="G85" s="96" t="s">
        <v>553</v>
      </c>
      <c r="K85" s="48" t="s">
        <v>743</v>
      </c>
      <c r="L85" s="48" t="s">
        <v>586</v>
      </c>
      <c r="M85" s="40">
        <v>17.5</v>
      </c>
      <c r="N85" s="40">
        <v>20</v>
      </c>
      <c r="O85" s="40">
        <v>0</v>
      </c>
      <c r="P85" s="40">
        <v>25</v>
      </c>
      <c r="Q85" s="40">
        <v>0</v>
      </c>
      <c r="S85" s="80">
        <f>11*(N85/37)</f>
        <v>5.9459459459459465</v>
      </c>
      <c r="T85" s="80">
        <v>0</v>
      </c>
      <c r="U85" s="80">
        <f>12*(P85/26)</f>
        <v>11.538461538461538</v>
      </c>
      <c r="V85" s="80">
        <v>0</v>
      </c>
      <c r="W85" s="80">
        <f>M85-(S85+U85)</f>
        <v>1.5592515592516065E-2</v>
      </c>
      <c r="X85" s="80">
        <f>W85/0.32</f>
        <v>4.8726611226612704E-2</v>
      </c>
      <c r="Y85" s="81">
        <f>X85*0.078</f>
        <v>3.8006756756757908E-3</v>
      </c>
      <c r="Z85" s="81">
        <f>X85*0.078+U85+S85</f>
        <v>17.488208160083161</v>
      </c>
      <c r="AA85" s="81">
        <f>X85*0.164</f>
        <v>7.9911642411644845E-3</v>
      </c>
      <c r="AB85">
        <f t="shared" si="2"/>
        <v>17.500000000000004</v>
      </c>
      <c r="AC85" s="80">
        <f>AB85-M85</f>
        <v>0</v>
      </c>
    </row>
    <row r="86" spans="1:29" ht="76.5" x14ac:dyDescent="0.2">
      <c r="A86" s="40" t="s">
        <v>372</v>
      </c>
      <c r="B86" s="47">
        <f t="shared" si="1"/>
        <v>2006</v>
      </c>
      <c r="C86" s="76" t="s">
        <v>308</v>
      </c>
      <c r="D86" s="40">
        <v>56</v>
      </c>
      <c r="E86" s="82">
        <v>38838</v>
      </c>
      <c r="F86" s="41" t="s">
        <v>373</v>
      </c>
      <c r="G86" s="97" t="s">
        <v>538</v>
      </c>
      <c r="K86" s="48" t="s">
        <v>743</v>
      </c>
      <c r="L86" s="48" t="s">
        <v>586</v>
      </c>
      <c r="M86" s="40">
        <v>110</v>
      </c>
      <c r="N86" s="40">
        <v>20</v>
      </c>
      <c r="O86" s="40">
        <v>0</v>
      </c>
      <c r="P86" s="40">
        <v>25</v>
      </c>
      <c r="Q86" s="40">
        <v>0</v>
      </c>
      <c r="S86" s="80">
        <f>11*(N86/37)</f>
        <v>5.9459459459459465</v>
      </c>
      <c r="T86" s="80">
        <v>0</v>
      </c>
      <c r="U86" s="80">
        <f>12*(P86/26)</f>
        <v>11.538461538461538</v>
      </c>
      <c r="V86" s="80">
        <v>0</v>
      </c>
      <c r="W86" s="80">
        <f>M86-(S86+U86)</f>
        <v>92.515592515592516</v>
      </c>
      <c r="X86" s="80">
        <f>W86/0.32</f>
        <v>289.11122661122658</v>
      </c>
      <c r="Y86" s="81">
        <f>X86*0.078</f>
        <v>22.550675675675674</v>
      </c>
      <c r="Z86" s="81">
        <f>X86*0.078+U86+S86</f>
        <v>40.035083160083154</v>
      </c>
      <c r="AA86" s="81">
        <f>X86*0.164</f>
        <v>47.414241164241162</v>
      </c>
      <c r="AB86">
        <f t="shared" si="2"/>
        <v>109.99999999999999</v>
      </c>
      <c r="AC86" s="80">
        <f>AB86-M86</f>
        <v>0</v>
      </c>
    </row>
    <row r="87" spans="1:29" ht="76.5" x14ac:dyDescent="0.2">
      <c r="A87" s="40" t="s">
        <v>427</v>
      </c>
      <c r="B87" s="47">
        <f t="shared" si="1"/>
        <v>2006</v>
      </c>
      <c r="C87" s="76" t="s">
        <v>311</v>
      </c>
      <c r="D87" s="40">
        <v>57</v>
      </c>
      <c r="E87" s="82">
        <v>38634</v>
      </c>
      <c r="F87" s="83" t="s">
        <v>755</v>
      </c>
      <c r="G87" s="97" t="s">
        <v>553</v>
      </c>
      <c r="K87" s="48" t="s">
        <v>743</v>
      </c>
      <c r="L87" s="48" t="s">
        <v>586</v>
      </c>
      <c r="M87" s="40">
        <v>17.5</v>
      </c>
      <c r="N87" s="40">
        <v>20</v>
      </c>
      <c r="O87" s="40">
        <v>0</v>
      </c>
      <c r="P87" s="40">
        <v>25</v>
      </c>
      <c r="Q87" s="40">
        <v>0</v>
      </c>
      <c r="S87" s="80">
        <f>11*(N87/37)</f>
        <v>5.9459459459459465</v>
      </c>
      <c r="T87" s="80">
        <v>0</v>
      </c>
      <c r="U87" s="80">
        <f>12*(P87/26)</f>
        <v>11.538461538461538</v>
      </c>
      <c r="V87" s="80">
        <v>0</v>
      </c>
      <c r="W87" s="80">
        <f>M87-(S87+U87)</f>
        <v>1.5592515592516065E-2</v>
      </c>
      <c r="X87" s="80">
        <f>W87/0.32</f>
        <v>4.8726611226612704E-2</v>
      </c>
      <c r="Y87" s="81">
        <f>X87*0.078</f>
        <v>3.8006756756757908E-3</v>
      </c>
      <c r="Z87" s="81">
        <f>X87*0.078+U87+S87</f>
        <v>17.488208160083161</v>
      </c>
      <c r="AA87" s="81">
        <f>X87*0.164</f>
        <v>7.9911642411644845E-3</v>
      </c>
      <c r="AB87">
        <f t="shared" si="2"/>
        <v>17.500000000000004</v>
      </c>
      <c r="AC87" s="80">
        <f>AB87-M87</f>
        <v>0</v>
      </c>
    </row>
    <row r="88" spans="1:29" x14ac:dyDescent="0.2">
      <c r="A88" s="40" t="s">
        <v>377</v>
      </c>
      <c r="B88" s="47">
        <f t="shared" si="1"/>
        <v>2006</v>
      </c>
      <c r="C88" s="76" t="s">
        <v>315</v>
      </c>
      <c r="D88" s="40">
        <v>58</v>
      </c>
      <c r="E88" s="82">
        <v>38839</v>
      </c>
      <c r="F88" s="41" t="s">
        <v>378</v>
      </c>
      <c r="G88" s="97" t="s">
        <v>530</v>
      </c>
      <c r="K88" s="40" t="s">
        <v>530</v>
      </c>
      <c r="M88" s="40">
        <v>0</v>
      </c>
      <c r="N88" s="40">
        <v>0</v>
      </c>
      <c r="O88" s="40">
        <v>0</v>
      </c>
      <c r="P88" s="40">
        <v>0</v>
      </c>
      <c r="Q88" s="40">
        <v>0</v>
      </c>
      <c r="S88" s="40">
        <v>0</v>
      </c>
      <c r="T88" s="40">
        <v>0</v>
      </c>
      <c r="U88" s="40">
        <v>0</v>
      </c>
      <c r="V88" s="40">
        <v>0</v>
      </c>
      <c r="W88" s="40">
        <v>0</v>
      </c>
      <c r="X88" s="40">
        <v>0</v>
      </c>
      <c r="Y88" s="40">
        <v>0</v>
      </c>
      <c r="Z88" s="40">
        <v>0</v>
      </c>
      <c r="AA88" s="40">
        <v>0</v>
      </c>
      <c r="AB88" s="40">
        <v>0</v>
      </c>
      <c r="AC88" s="40">
        <v>0</v>
      </c>
    </row>
    <row r="89" spans="1:29" x14ac:dyDescent="0.2">
      <c r="A89" s="44" t="s">
        <v>382</v>
      </c>
      <c r="B89" s="47">
        <f t="shared" si="1"/>
        <v>2006</v>
      </c>
      <c r="C89" s="76" t="s">
        <v>625</v>
      </c>
      <c r="E89" s="86">
        <v>38843</v>
      </c>
      <c r="F89" s="50" t="s">
        <v>554</v>
      </c>
      <c r="G89" s="92" t="s">
        <v>530</v>
      </c>
      <c r="M89" s="40">
        <v>0</v>
      </c>
      <c r="N89" s="40">
        <v>0</v>
      </c>
      <c r="O89" s="40">
        <v>0</v>
      </c>
      <c r="P89" s="40">
        <v>0</v>
      </c>
      <c r="Q89" s="40">
        <v>0</v>
      </c>
      <c r="S89" s="40">
        <v>0</v>
      </c>
      <c r="T89" s="40">
        <v>0</v>
      </c>
      <c r="U89" s="40">
        <v>0</v>
      </c>
      <c r="V89" s="40">
        <v>0</v>
      </c>
      <c r="W89" s="40">
        <v>0</v>
      </c>
      <c r="X89" s="40">
        <v>0</v>
      </c>
      <c r="Y89" s="40">
        <v>0</v>
      </c>
      <c r="Z89" s="40">
        <v>0</v>
      </c>
      <c r="AA89" s="40">
        <v>0</v>
      </c>
      <c r="AB89" s="40">
        <v>0</v>
      </c>
      <c r="AC89" s="40">
        <v>0</v>
      </c>
    </row>
    <row r="90" spans="1:29" ht="76.5" x14ac:dyDescent="0.2">
      <c r="A90" s="40" t="s">
        <v>364</v>
      </c>
      <c r="B90" s="47">
        <f t="shared" si="1"/>
        <v>2007</v>
      </c>
      <c r="C90" s="76" t="s">
        <v>290</v>
      </c>
      <c r="D90" s="40">
        <v>59</v>
      </c>
      <c r="E90" s="82">
        <v>39008</v>
      </c>
      <c r="F90" s="83" t="s">
        <v>560</v>
      </c>
      <c r="G90" s="97" t="s">
        <v>548</v>
      </c>
      <c r="K90" s="48" t="s">
        <v>743</v>
      </c>
      <c r="L90" s="48" t="s">
        <v>586</v>
      </c>
      <c r="M90" s="40">
        <v>140</v>
      </c>
      <c r="N90" s="40">
        <v>20</v>
      </c>
      <c r="O90" s="40">
        <v>0</v>
      </c>
      <c r="P90" s="40">
        <v>25</v>
      </c>
      <c r="Q90" s="40">
        <v>0</v>
      </c>
      <c r="S90" s="80">
        <f>11*(N90/37)</f>
        <v>5.9459459459459465</v>
      </c>
      <c r="T90" s="80">
        <v>0</v>
      </c>
      <c r="U90" s="80">
        <f>12*(P90/26)</f>
        <v>11.538461538461538</v>
      </c>
      <c r="V90" s="80">
        <v>0</v>
      </c>
      <c r="W90" s="80">
        <f>M90-(S90+U90)</f>
        <v>122.51559251559252</v>
      </c>
      <c r="X90" s="80">
        <f>W90/0.32</f>
        <v>382.86122661122658</v>
      </c>
      <c r="Y90" s="81">
        <f>X90*0.078</f>
        <v>29.863175675675674</v>
      </c>
      <c r="Z90" s="81">
        <f>X90*0.078+U90+S90</f>
        <v>47.347583160083154</v>
      </c>
      <c r="AA90" s="81">
        <f>X90*0.164</f>
        <v>62.789241164241162</v>
      </c>
      <c r="AB90">
        <f t="shared" ref="AB90:AB97" si="3">SUM(Y90:AA90)</f>
        <v>140</v>
      </c>
      <c r="AC90" s="80">
        <f>AB90-M90</f>
        <v>0</v>
      </c>
    </row>
    <row r="91" spans="1:29" x14ac:dyDescent="0.2">
      <c r="A91" s="44" t="s">
        <v>364</v>
      </c>
      <c r="B91" s="44">
        <f t="shared" si="1"/>
        <v>2007</v>
      </c>
      <c r="C91" s="91" t="s">
        <v>290</v>
      </c>
      <c r="E91" s="86">
        <v>39183</v>
      </c>
      <c r="F91" s="50" t="s">
        <v>379</v>
      </c>
      <c r="G91" s="92" t="s">
        <v>556</v>
      </c>
      <c r="K91" s="40" t="s">
        <v>514</v>
      </c>
      <c r="L91" s="40" t="s">
        <v>516</v>
      </c>
      <c r="M91" s="40">
        <v>30</v>
      </c>
      <c r="N91" s="40">
        <v>0</v>
      </c>
      <c r="O91" s="40">
        <v>0</v>
      </c>
      <c r="P91" s="40">
        <v>0</v>
      </c>
      <c r="Q91" s="40">
        <v>0</v>
      </c>
      <c r="S91">
        <v>0</v>
      </c>
      <c r="T91">
        <v>0</v>
      </c>
      <c r="U91">
        <v>0</v>
      </c>
      <c r="V91">
        <v>0</v>
      </c>
      <c r="W91" s="88">
        <v>0</v>
      </c>
      <c r="X91" s="88">
        <v>0</v>
      </c>
      <c r="Y91">
        <v>0</v>
      </c>
      <c r="Z91">
        <v>0</v>
      </c>
      <c r="AA91">
        <f>M91</f>
        <v>30</v>
      </c>
      <c r="AB91" s="81">
        <f t="shared" si="3"/>
        <v>30</v>
      </c>
      <c r="AC91" s="81">
        <f>M91-AB91</f>
        <v>0</v>
      </c>
    </row>
    <row r="92" spans="1:29" ht="76.5" x14ac:dyDescent="0.2">
      <c r="A92" s="40" t="s">
        <v>380</v>
      </c>
      <c r="B92" s="47">
        <f t="shared" si="1"/>
        <v>2007</v>
      </c>
      <c r="C92" s="76" t="s">
        <v>283</v>
      </c>
      <c r="D92" s="40">
        <v>60</v>
      </c>
      <c r="E92" s="98">
        <v>39185</v>
      </c>
      <c r="F92" s="56" t="s">
        <v>381</v>
      </c>
      <c r="G92" s="99" t="s">
        <v>557</v>
      </c>
      <c r="K92" s="48" t="s">
        <v>743</v>
      </c>
      <c r="L92" s="48" t="s">
        <v>586</v>
      </c>
      <c r="M92" s="40">
        <v>107</v>
      </c>
      <c r="N92" s="40">
        <v>20</v>
      </c>
      <c r="O92" s="40">
        <v>0</v>
      </c>
      <c r="P92" s="40">
        <v>25</v>
      </c>
      <c r="Q92" s="40">
        <v>0</v>
      </c>
      <c r="S92" s="80">
        <f>11*(N92/37)</f>
        <v>5.9459459459459465</v>
      </c>
      <c r="T92" s="80">
        <v>0</v>
      </c>
      <c r="U92" s="80">
        <f>12*(P92/26)</f>
        <v>11.538461538461538</v>
      </c>
      <c r="V92" s="80">
        <v>0</v>
      </c>
      <c r="W92" s="80">
        <f>M92-(S92+U92)</f>
        <v>89.515592515592516</v>
      </c>
      <c r="X92" s="80">
        <f>W92/0.32</f>
        <v>279.73622661122658</v>
      </c>
      <c r="Y92" s="81">
        <f>X92*0.078</f>
        <v>21.819425675675674</v>
      </c>
      <c r="Z92" s="81">
        <f>X92*0.078+U92+S92</f>
        <v>39.303833160083158</v>
      </c>
      <c r="AA92" s="81">
        <f>X92*0.164</f>
        <v>45.87674116424116</v>
      </c>
      <c r="AB92">
        <f t="shared" si="3"/>
        <v>107</v>
      </c>
      <c r="AC92" s="80">
        <f>AB92-M92</f>
        <v>0</v>
      </c>
    </row>
    <row r="93" spans="1:29" x14ac:dyDescent="0.2">
      <c r="A93" s="44" t="s">
        <v>380</v>
      </c>
      <c r="B93" s="44">
        <f t="shared" si="1"/>
        <v>2007</v>
      </c>
      <c r="C93" s="91" t="s">
        <v>283</v>
      </c>
      <c r="E93" s="86">
        <v>39035</v>
      </c>
      <c r="F93" s="50" t="s">
        <v>559</v>
      </c>
      <c r="G93" s="92" t="s">
        <v>558</v>
      </c>
      <c r="K93" s="47" t="s">
        <v>514</v>
      </c>
      <c r="L93" s="47" t="s">
        <v>516</v>
      </c>
      <c r="M93" s="40">
        <v>81</v>
      </c>
      <c r="N93" s="40">
        <v>0</v>
      </c>
      <c r="O93" s="40">
        <v>0</v>
      </c>
      <c r="P93" s="40">
        <v>0</v>
      </c>
      <c r="Q93" s="40">
        <v>0</v>
      </c>
      <c r="S93">
        <v>0</v>
      </c>
      <c r="T93">
        <v>0</v>
      </c>
      <c r="U93">
        <v>0</v>
      </c>
      <c r="V93">
        <v>0</v>
      </c>
      <c r="W93" s="88">
        <v>0</v>
      </c>
      <c r="X93" s="88">
        <v>0</v>
      </c>
      <c r="Y93">
        <v>0</v>
      </c>
      <c r="Z93">
        <v>0</v>
      </c>
      <c r="AA93">
        <f>M93</f>
        <v>81</v>
      </c>
      <c r="AB93" s="81">
        <f t="shared" si="3"/>
        <v>81</v>
      </c>
      <c r="AC93" s="81">
        <f>M93-AB93</f>
        <v>0</v>
      </c>
    </row>
    <row r="94" spans="1:29" ht="38.25" x14ac:dyDescent="0.2">
      <c r="A94" s="40" t="s">
        <v>382</v>
      </c>
      <c r="B94" s="47">
        <f t="shared" si="1"/>
        <v>2007</v>
      </c>
      <c r="C94" s="76" t="s">
        <v>383</v>
      </c>
      <c r="D94" s="40">
        <v>61</v>
      </c>
      <c r="E94" s="82">
        <v>39008</v>
      </c>
      <c r="F94" s="83" t="s">
        <v>564</v>
      </c>
      <c r="G94" s="97" t="s">
        <v>548</v>
      </c>
      <c r="K94" s="48" t="s">
        <v>743</v>
      </c>
      <c r="M94" s="40">
        <v>140</v>
      </c>
      <c r="N94" s="40">
        <v>20</v>
      </c>
      <c r="O94" s="40">
        <v>0</v>
      </c>
      <c r="P94" s="40">
        <v>25</v>
      </c>
      <c r="Q94" s="40">
        <v>0</v>
      </c>
      <c r="S94" s="80">
        <f>11*(N94/37)</f>
        <v>5.9459459459459465</v>
      </c>
      <c r="T94" s="80">
        <v>0</v>
      </c>
      <c r="U94" s="80">
        <f>12*(P94/26)</f>
        <v>11.538461538461538</v>
      </c>
      <c r="V94" s="80">
        <v>0</v>
      </c>
      <c r="W94" s="80">
        <f>M94-(S94+U94)</f>
        <v>122.51559251559252</v>
      </c>
      <c r="X94" s="80">
        <f>W94/0.32</f>
        <v>382.86122661122658</v>
      </c>
      <c r="Y94" s="81">
        <f>X94*0.078</f>
        <v>29.863175675675674</v>
      </c>
      <c r="Z94" s="81">
        <f>X94*0.078+U94+S94</f>
        <v>47.347583160083154</v>
      </c>
      <c r="AA94" s="81">
        <f>X94*0.164</f>
        <v>62.789241164241162</v>
      </c>
      <c r="AB94">
        <f t="shared" si="3"/>
        <v>140</v>
      </c>
      <c r="AC94" s="80">
        <f>AB94-M94</f>
        <v>0</v>
      </c>
    </row>
    <row r="95" spans="1:29" ht="38.25" x14ac:dyDescent="0.2">
      <c r="A95" s="40" t="s">
        <v>377</v>
      </c>
      <c r="B95" s="47">
        <f t="shared" si="1"/>
        <v>2007</v>
      </c>
      <c r="C95" s="76" t="s">
        <v>286</v>
      </c>
      <c r="D95" s="40">
        <v>62</v>
      </c>
      <c r="E95" s="82">
        <v>39192</v>
      </c>
      <c r="F95" s="41" t="s">
        <v>387</v>
      </c>
      <c r="G95" s="97" t="s">
        <v>538</v>
      </c>
      <c r="K95" s="48" t="s">
        <v>743</v>
      </c>
      <c r="M95" s="40">
        <v>110</v>
      </c>
      <c r="N95" s="40">
        <v>20</v>
      </c>
      <c r="O95" s="40">
        <v>0</v>
      </c>
      <c r="P95" s="40">
        <v>25</v>
      </c>
      <c r="Q95" s="40">
        <v>0</v>
      </c>
      <c r="S95" s="80">
        <f>11*(N95/37)</f>
        <v>5.9459459459459465</v>
      </c>
      <c r="T95" s="80">
        <v>0</v>
      </c>
      <c r="U95" s="80">
        <f>12*(P95/26)</f>
        <v>11.538461538461538</v>
      </c>
      <c r="V95" s="80">
        <v>0</v>
      </c>
      <c r="W95" s="80">
        <f>M95-(S95+U95)</f>
        <v>92.515592515592516</v>
      </c>
      <c r="X95" s="80">
        <f>W95/0.32</f>
        <v>289.11122661122658</v>
      </c>
      <c r="Y95" s="81">
        <f>X95*0.078</f>
        <v>22.550675675675674</v>
      </c>
      <c r="Z95" s="81">
        <f>X95*0.078+U95+S95</f>
        <v>40.035083160083154</v>
      </c>
      <c r="AA95" s="81">
        <f>X95*0.164</f>
        <v>47.414241164241162</v>
      </c>
      <c r="AB95">
        <f t="shared" si="3"/>
        <v>109.99999999999999</v>
      </c>
      <c r="AC95" s="80">
        <f>AB95-M95</f>
        <v>0</v>
      </c>
    </row>
    <row r="96" spans="1:29" ht="38.25" x14ac:dyDescent="0.2">
      <c r="A96" s="44" t="s">
        <v>374</v>
      </c>
      <c r="B96" s="47"/>
      <c r="E96" s="98">
        <v>38995</v>
      </c>
      <c r="F96" s="56" t="s">
        <v>976</v>
      </c>
      <c r="G96" s="99" t="s">
        <v>553</v>
      </c>
      <c r="K96" s="48" t="s">
        <v>743</v>
      </c>
      <c r="M96" s="40">
        <v>17.5</v>
      </c>
      <c r="N96" s="40">
        <v>20</v>
      </c>
      <c r="O96" s="40">
        <v>0</v>
      </c>
      <c r="P96" s="40">
        <v>25</v>
      </c>
      <c r="Q96" s="40">
        <v>0</v>
      </c>
      <c r="S96" s="80">
        <f>11*(N96/37)</f>
        <v>5.9459459459459465</v>
      </c>
      <c r="T96" s="80">
        <v>0</v>
      </c>
      <c r="U96" s="80">
        <f>12*(P96/26)</f>
        <v>11.538461538461538</v>
      </c>
      <c r="V96" s="80">
        <v>0</v>
      </c>
      <c r="W96" s="80">
        <f>M96-(S96+U96)</f>
        <v>1.5592515592516065E-2</v>
      </c>
      <c r="X96" s="80">
        <f>W96/0.32</f>
        <v>4.8726611226612704E-2</v>
      </c>
      <c r="Y96" s="81">
        <f>X96*0.078</f>
        <v>3.8006756756757908E-3</v>
      </c>
      <c r="Z96" s="81">
        <f>X96*0.078+U96+S96</f>
        <v>17.488208160083161</v>
      </c>
      <c r="AA96" s="81">
        <f>X96*0.164</f>
        <v>7.9911642411644845E-3</v>
      </c>
      <c r="AB96">
        <f t="shared" si="3"/>
        <v>17.500000000000004</v>
      </c>
      <c r="AC96" s="80">
        <f>AB96-M96</f>
        <v>0</v>
      </c>
    </row>
    <row r="97" spans="1:29" ht="38.25" x14ac:dyDescent="0.2">
      <c r="A97" s="40" t="s">
        <v>389</v>
      </c>
      <c r="B97" s="47">
        <f t="shared" si="1"/>
        <v>2007</v>
      </c>
      <c r="C97" s="76" t="s">
        <v>308</v>
      </c>
      <c r="D97" s="40">
        <v>64</v>
      </c>
      <c r="E97" s="82">
        <v>39197</v>
      </c>
      <c r="F97" s="41" t="s">
        <v>390</v>
      </c>
      <c r="G97" s="97" t="s">
        <v>538</v>
      </c>
      <c r="K97" s="48" t="s">
        <v>743</v>
      </c>
      <c r="M97" s="40">
        <v>110</v>
      </c>
      <c r="N97" s="40">
        <v>20</v>
      </c>
      <c r="O97" s="40">
        <v>0</v>
      </c>
      <c r="P97" s="40">
        <v>25</v>
      </c>
      <c r="Q97" s="40">
        <v>0</v>
      </c>
      <c r="S97" s="80">
        <f>11*(N97/37)</f>
        <v>5.9459459459459465</v>
      </c>
      <c r="T97" s="80">
        <v>0</v>
      </c>
      <c r="U97" s="80">
        <f>12*(P97/26)</f>
        <v>11.538461538461538</v>
      </c>
      <c r="V97" s="80">
        <v>0</v>
      </c>
      <c r="W97" s="80">
        <f>M97-(S97+U97)</f>
        <v>92.515592515592516</v>
      </c>
      <c r="X97" s="80">
        <f>W97/0.32</f>
        <v>289.11122661122658</v>
      </c>
      <c r="Y97" s="81">
        <f>X97*0.078</f>
        <v>22.550675675675674</v>
      </c>
      <c r="Z97" s="81">
        <f>X97*0.078+U97+S97</f>
        <v>40.035083160083154</v>
      </c>
      <c r="AA97" s="81">
        <f>X97*0.164</f>
        <v>47.414241164241162</v>
      </c>
      <c r="AB97">
        <f t="shared" si="3"/>
        <v>109.99999999999999</v>
      </c>
      <c r="AC97" s="80">
        <f>AB97-M97</f>
        <v>0</v>
      </c>
    </row>
    <row r="98" spans="1:29" x14ac:dyDescent="0.2">
      <c r="A98" s="40" t="s">
        <v>391</v>
      </c>
      <c r="B98" s="47">
        <f t="shared" si="1"/>
        <v>2007</v>
      </c>
      <c r="C98" s="76" t="s">
        <v>392</v>
      </c>
      <c r="D98" s="40">
        <v>65</v>
      </c>
      <c r="E98" s="82">
        <v>39022</v>
      </c>
      <c r="F98" s="41" t="s">
        <v>394</v>
      </c>
      <c r="G98" s="97" t="s">
        <v>530</v>
      </c>
      <c r="K98" s="40" t="s">
        <v>530</v>
      </c>
      <c r="M98" s="40">
        <v>0</v>
      </c>
      <c r="N98" s="40">
        <v>0</v>
      </c>
      <c r="O98" s="40">
        <v>0</v>
      </c>
      <c r="P98" s="40">
        <v>0</v>
      </c>
      <c r="Q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40">
        <v>0</v>
      </c>
      <c r="AC98" s="40">
        <v>0</v>
      </c>
    </row>
    <row r="99" spans="1:29" x14ac:dyDescent="0.2">
      <c r="A99" s="40" t="s">
        <v>396</v>
      </c>
      <c r="B99" s="47">
        <f t="shared" si="1"/>
        <v>2007</v>
      </c>
      <c r="C99" s="76" t="s">
        <v>315</v>
      </c>
      <c r="D99" s="40">
        <v>66</v>
      </c>
      <c r="E99" s="82">
        <v>39199</v>
      </c>
      <c r="F99" s="41" t="s">
        <v>398</v>
      </c>
      <c r="G99" s="97" t="s">
        <v>530</v>
      </c>
      <c r="K99" s="40" t="s">
        <v>530</v>
      </c>
      <c r="M99" s="40">
        <v>0</v>
      </c>
      <c r="N99" s="40">
        <v>0</v>
      </c>
      <c r="O99" s="40">
        <v>0</v>
      </c>
      <c r="P99" s="40">
        <v>0</v>
      </c>
      <c r="Q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40">
        <v>0</v>
      </c>
      <c r="AC99" s="40">
        <v>0</v>
      </c>
    </row>
    <row r="100" spans="1:29" ht="38.25" x14ac:dyDescent="0.2">
      <c r="A100" s="40" t="s">
        <v>380</v>
      </c>
      <c r="B100" s="44">
        <f t="shared" si="1"/>
        <v>2008</v>
      </c>
      <c r="C100" s="76" t="s">
        <v>290</v>
      </c>
      <c r="D100" s="40">
        <v>67</v>
      </c>
      <c r="E100" s="82">
        <v>39379</v>
      </c>
      <c r="F100" s="83" t="s">
        <v>758</v>
      </c>
      <c r="G100" s="97" t="s">
        <v>548</v>
      </c>
      <c r="K100" s="48" t="s">
        <v>743</v>
      </c>
      <c r="M100" s="40">
        <v>140</v>
      </c>
      <c r="N100" s="40">
        <v>20</v>
      </c>
      <c r="O100" s="40">
        <v>0</v>
      </c>
      <c r="P100" s="40">
        <v>25</v>
      </c>
      <c r="Q100" s="40">
        <v>0</v>
      </c>
      <c r="S100" s="80">
        <f>11*(N100/37)</f>
        <v>5.9459459459459465</v>
      </c>
      <c r="T100" s="80">
        <v>0</v>
      </c>
      <c r="U100" s="80">
        <f>12*(P100/26)</f>
        <v>11.538461538461538</v>
      </c>
      <c r="V100" s="80">
        <v>0</v>
      </c>
      <c r="W100" s="80">
        <f>M100-(S100+U100)</f>
        <v>122.51559251559252</v>
      </c>
      <c r="X100" s="80">
        <f>W100/0.32</f>
        <v>382.86122661122658</v>
      </c>
      <c r="Y100" s="81">
        <f>X100*0.078</f>
        <v>29.863175675675674</v>
      </c>
      <c r="Z100" s="81">
        <f>X100*0.078+U100+S100</f>
        <v>47.347583160083154</v>
      </c>
      <c r="AA100" s="81">
        <f>X100*0.164</f>
        <v>62.789241164241162</v>
      </c>
      <c r="AB100">
        <f t="shared" ref="AB100:AB107" si="4">SUM(Y100:AA100)</f>
        <v>140</v>
      </c>
      <c r="AC100" s="80">
        <f>AB100-M100</f>
        <v>0</v>
      </c>
    </row>
    <row r="101" spans="1:29" x14ac:dyDescent="0.2">
      <c r="A101" s="44" t="s">
        <v>380</v>
      </c>
      <c r="B101" s="47">
        <f>VALUE(LEFT(F101,4))</f>
        <v>2008</v>
      </c>
      <c r="C101" s="91" t="s">
        <v>290</v>
      </c>
      <c r="E101" s="86">
        <v>39566</v>
      </c>
      <c r="F101" s="50" t="s">
        <v>818</v>
      </c>
      <c r="G101" s="92" t="s">
        <v>556</v>
      </c>
      <c r="K101" s="47" t="s">
        <v>514</v>
      </c>
      <c r="L101" s="47" t="s">
        <v>516</v>
      </c>
      <c r="M101" s="40">
        <v>30</v>
      </c>
      <c r="N101" s="40">
        <v>0</v>
      </c>
      <c r="O101" s="40">
        <v>0</v>
      </c>
      <c r="P101" s="40">
        <v>0</v>
      </c>
      <c r="Q101" s="40">
        <v>0</v>
      </c>
      <c r="S101">
        <v>0</v>
      </c>
      <c r="T101">
        <v>0</v>
      </c>
      <c r="U101">
        <v>0</v>
      </c>
      <c r="V101">
        <v>0</v>
      </c>
      <c r="W101" s="88">
        <v>0</v>
      </c>
      <c r="X101" s="88">
        <v>0</v>
      </c>
      <c r="Y101">
        <v>0</v>
      </c>
      <c r="Z101">
        <v>0</v>
      </c>
      <c r="AA101">
        <f>M101</f>
        <v>30</v>
      </c>
      <c r="AB101" s="81">
        <f t="shared" si="4"/>
        <v>30</v>
      </c>
      <c r="AC101" s="81">
        <f>M101-AB101</f>
        <v>0</v>
      </c>
    </row>
    <row r="102" spans="1:29" ht="38.25" x14ac:dyDescent="0.2">
      <c r="A102" s="28" t="s">
        <v>627</v>
      </c>
      <c r="B102" s="47">
        <f t="shared" si="1"/>
        <v>2008</v>
      </c>
      <c r="C102" s="76" t="s">
        <v>283</v>
      </c>
      <c r="D102" s="40">
        <v>68</v>
      </c>
      <c r="E102" s="82">
        <v>39573</v>
      </c>
      <c r="F102" s="41" t="s">
        <v>401</v>
      </c>
      <c r="G102" s="100" t="s">
        <v>561</v>
      </c>
      <c r="K102" s="48" t="s">
        <v>743</v>
      </c>
      <c r="M102" s="40">
        <v>90</v>
      </c>
      <c r="N102" s="40">
        <v>20</v>
      </c>
      <c r="O102" s="40">
        <v>0</v>
      </c>
      <c r="P102" s="40">
        <v>25</v>
      </c>
      <c r="Q102" s="40">
        <v>0</v>
      </c>
      <c r="S102" s="80">
        <f>11*(N102/37)</f>
        <v>5.9459459459459465</v>
      </c>
      <c r="T102" s="80">
        <v>0</v>
      </c>
      <c r="U102" s="80">
        <f>12*(P102/26)</f>
        <v>11.538461538461538</v>
      </c>
      <c r="V102" s="80">
        <v>0</v>
      </c>
      <c r="W102" s="80">
        <f>M102-(S102+U102)</f>
        <v>72.515592515592516</v>
      </c>
      <c r="X102" s="80">
        <f>W102/0.32</f>
        <v>226.61122661122661</v>
      </c>
      <c r="Y102" s="81">
        <f>X102*0.078</f>
        <v>17.675675675675677</v>
      </c>
      <c r="Z102" s="81">
        <f>X102*0.078+U102+S102</f>
        <v>35.160083160083161</v>
      </c>
      <c r="AA102" s="81">
        <f>X102*0.164</f>
        <v>37.164241164241169</v>
      </c>
      <c r="AB102">
        <f t="shared" si="4"/>
        <v>90</v>
      </c>
      <c r="AC102" s="80">
        <f>AB102-M102</f>
        <v>0</v>
      </c>
    </row>
    <row r="103" spans="1:29" x14ac:dyDescent="0.2">
      <c r="A103" s="28" t="s">
        <v>627</v>
      </c>
      <c r="B103" s="47">
        <f t="shared" si="1"/>
        <v>2008</v>
      </c>
      <c r="C103" s="91" t="s">
        <v>283</v>
      </c>
      <c r="E103" s="86">
        <v>39400</v>
      </c>
      <c r="F103" s="50" t="s">
        <v>977</v>
      </c>
      <c r="G103" s="92" t="s">
        <v>562</v>
      </c>
      <c r="K103" s="47" t="s">
        <v>514</v>
      </c>
      <c r="L103" s="47" t="s">
        <v>516</v>
      </c>
      <c r="M103" s="40">
        <v>80</v>
      </c>
      <c r="N103" s="40">
        <v>0</v>
      </c>
      <c r="O103" s="40">
        <v>0</v>
      </c>
      <c r="P103" s="40">
        <v>0</v>
      </c>
      <c r="Q103" s="40">
        <v>0</v>
      </c>
      <c r="S103">
        <v>0</v>
      </c>
      <c r="T103">
        <v>0</v>
      </c>
      <c r="U103">
        <v>0</v>
      </c>
      <c r="V103">
        <v>0</v>
      </c>
      <c r="W103" s="88">
        <v>0</v>
      </c>
      <c r="X103" s="88">
        <v>0</v>
      </c>
      <c r="Y103">
        <v>0</v>
      </c>
      <c r="Z103">
        <v>0</v>
      </c>
      <c r="AA103">
        <f>M103</f>
        <v>80</v>
      </c>
      <c r="AB103" s="81">
        <f t="shared" si="4"/>
        <v>80</v>
      </c>
      <c r="AC103" s="81">
        <f>M103-AB103</f>
        <v>0</v>
      </c>
    </row>
    <row r="104" spans="1:29" ht="38.25" x14ac:dyDescent="0.2">
      <c r="A104" s="40" t="s">
        <v>391</v>
      </c>
      <c r="B104" s="103">
        <f>VALUE(LEFT(F104,4))</f>
        <v>2008</v>
      </c>
      <c r="C104" s="76" t="s">
        <v>303</v>
      </c>
      <c r="D104" s="40">
        <v>73</v>
      </c>
      <c r="E104" s="82">
        <v>39316</v>
      </c>
      <c r="F104" s="41" t="s">
        <v>413</v>
      </c>
      <c r="G104" s="97" t="s">
        <v>553</v>
      </c>
      <c r="K104" s="104" t="s">
        <v>756</v>
      </c>
      <c r="M104" s="40">
        <v>17.5</v>
      </c>
      <c r="N104" s="40">
        <v>20</v>
      </c>
      <c r="O104" s="40">
        <v>0</v>
      </c>
      <c r="P104" s="40">
        <v>25</v>
      </c>
      <c r="Q104" s="40">
        <v>0</v>
      </c>
      <c r="S104" s="88">
        <f>11*(N104/37)</f>
        <v>5.9459459459459465</v>
      </c>
      <c r="T104" s="88">
        <v>0</v>
      </c>
      <c r="U104" s="88">
        <f>12*(P104/26)</f>
        <v>11.538461538461538</v>
      </c>
      <c r="V104" s="88">
        <f>M104-(S104+U104)</f>
        <v>1.5592515592516065E-2</v>
      </c>
      <c r="W104" s="88">
        <v>0</v>
      </c>
      <c r="X104" s="88">
        <v>0</v>
      </c>
      <c r="Y104" s="81">
        <v>0</v>
      </c>
      <c r="Z104" s="81">
        <f>V104+U104+S104</f>
        <v>17.5</v>
      </c>
      <c r="AA104" s="81">
        <f>X104*0.164</f>
        <v>0</v>
      </c>
      <c r="AB104">
        <f>SUM(Y104:AA104)</f>
        <v>17.5</v>
      </c>
      <c r="AC104">
        <f>M104-AB104</f>
        <v>0</v>
      </c>
    </row>
    <row r="105" spans="1:29" x14ac:dyDescent="0.2">
      <c r="A105" s="40" t="s">
        <v>391</v>
      </c>
      <c r="B105" s="103">
        <f>VALUE(LEFT(F105,4))</f>
        <v>2008</v>
      </c>
      <c r="C105" s="76" t="s">
        <v>308</v>
      </c>
      <c r="D105" s="40">
        <v>74</v>
      </c>
      <c r="E105" s="82">
        <v>39573</v>
      </c>
      <c r="F105" s="41" t="s">
        <v>411</v>
      </c>
      <c r="G105" s="97" t="s">
        <v>565</v>
      </c>
      <c r="K105" s="104" t="s">
        <v>757</v>
      </c>
      <c r="M105" s="40">
        <v>100</v>
      </c>
      <c r="N105" s="40">
        <v>0</v>
      </c>
      <c r="O105" s="40">
        <v>0</v>
      </c>
      <c r="P105" s="40">
        <v>0</v>
      </c>
      <c r="Q105" s="40">
        <v>0</v>
      </c>
      <c r="S105" s="88">
        <f>11*(N105/37)</f>
        <v>0</v>
      </c>
      <c r="T105" s="88">
        <v>0</v>
      </c>
      <c r="U105" s="88">
        <f>12*(P105/26)</f>
        <v>0</v>
      </c>
      <c r="V105" s="88">
        <f>M105-(S105+U105)</f>
        <v>100</v>
      </c>
      <c r="W105" s="88">
        <v>0</v>
      </c>
      <c r="X105" s="88">
        <v>0</v>
      </c>
      <c r="Y105" s="81">
        <v>0</v>
      </c>
      <c r="Z105" s="81">
        <f>V105+U105+S105</f>
        <v>100</v>
      </c>
      <c r="AA105" s="81">
        <f>X105*0.164</f>
        <v>0</v>
      </c>
      <c r="AB105">
        <f>SUM(Y105:AA105)</f>
        <v>100</v>
      </c>
      <c r="AC105">
        <f>M105-AB105</f>
        <v>0</v>
      </c>
    </row>
    <row r="106" spans="1:29" ht="38.25" x14ac:dyDescent="0.2">
      <c r="A106" s="40" t="s">
        <v>403</v>
      </c>
      <c r="B106" s="47">
        <f t="shared" si="1"/>
        <v>2008</v>
      </c>
      <c r="C106" s="76" t="s">
        <v>383</v>
      </c>
      <c r="D106" s="40">
        <v>69</v>
      </c>
      <c r="E106" s="82">
        <v>39379</v>
      </c>
      <c r="F106" s="83" t="s">
        <v>570</v>
      </c>
      <c r="G106" s="97" t="s">
        <v>563</v>
      </c>
      <c r="K106" s="48" t="s">
        <v>743</v>
      </c>
      <c r="M106" s="40">
        <v>100</v>
      </c>
      <c r="N106" s="40">
        <v>20</v>
      </c>
      <c r="O106" s="40">
        <v>0</v>
      </c>
      <c r="P106" s="40">
        <v>25</v>
      </c>
      <c r="Q106" s="40">
        <v>0</v>
      </c>
      <c r="S106" s="80">
        <f>11*(N106/37)</f>
        <v>5.9459459459459465</v>
      </c>
      <c r="T106" s="80">
        <v>0</v>
      </c>
      <c r="U106" s="80">
        <f>12*(P106/26)</f>
        <v>11.538461538461538</v>
      </c>
      <c r="V106" s="80">
        <v>0</v>
      </c>
      <c r="W106" s="80">
        <f>M106-(S106+U106)</f>
        <v>82.515592515592516</v>
      </c>
      <c r="X106" s="80">
        <f>W106/0.32</f>
        <v>257.86122661122658</v>
      </c>
      <c r="Y106" s="81">
        <f>X106*0.078</f>
        <v>20.113175675675674</v>
      </c>
      <c r="Z106" s="81">
        <f>X106*0.078+U106+S106</f>
        <v>37.597583160083154</v>
      </c>
      <c r="AA106" s="81">
        <f>X106*0.164</f>
        <v>42.289241164241162</v>
      </c>
      <c r="AB106">
        <f t="shared" si="4"/>
        <v>99.999999999999986</v>
      </c>
      <c r="AC106" s="80">
        <f>AB106-M106</f>
        <v>0</v>
      </c>
    </row>
    <row r="107" spans="1:29" ht="38.25" x14ac:dyDescent="0.2">
      <c r="A107" s="40" t="s">
        <v>405</v>
      </c>
      <c r="B107" s="47">
        <f t="shared" si="1"/>
        <v>2008</v>
      </c>
      <c r="C107" s="76" t="s">
        <v>286</v>
      </c>
      <c r="D107" s="40">
        <v>70</v>
      </c>
      <c r="E107" s="82">
        <v>39573</v>
      </c>
      <c r="F107" s="41" t="s">
        <v>406</v>
      </c>
      <c r="G107" s="97" t="s">
        <v>538</v>
      </c>
      <c r="K107" s="48" t="s">
        <v>743</v>
      </c>
      <c r="M107" s="101">
        <v>110</v>
      </c>
      <c r="N107" s="101">
        <v>20</v>
      </c>
      <c r="O107" s="101">
        <v>0</v>
      </c>
      <c r="P107" s="101">
        <v>25</v>
      </c>
      <c r="Q107" s="40">
        <v>0</v>
      </c>
      <c r="S107" s="80">
        <f>11*(N107/37)</f>
        <v>5.9459459459459465</v>
      </c>
      <c r="T107" s="80">
        <v>0</v>
      </c>
      <c r="U107" s="80">
        <f>12*(P107/26)</f>
        <v>11.538461538461538</v>
      </c>
      <c r="V107" s="80">
        <v>0</v>
      </c>
      <c r="W107" s="80">
        <f>M107-(S107+U107)</f>
        <v>92.515592515592516</v>
      </c>
      <c r="X107" s="80">
        <f>W107/0.32</f>
        <v>289.11122661122658</v>
      </c>
      <c r="Y107" s="81">
        <f>X107*0.078</f>
        <v>22.550675675675674</v>
      </c>
      <c r="Z107" s="81">
        <f>X107*0.078+U107+S107</f>
        <v>40.035083160083154</v>
      </c>
      <c r="AA107" s="81">
        <f>X107*0.164</f>
        <v>47.414241164241162</v>
      </c>
      <c r="AB107">
        <f t="shared" si="4"/>
        <v>109.99999999999999</v>
      </c>
      <c r="AC107" s="80">
        <f>AB107-M107</f>
        <v>0</v>
      </c>
    </row>
    <row r="108" spans="1:29" x14ac:dyDescent="0.2">
      <c r="A108" s="40" t="s">
        <v>407</v>
      </c>
      <c r="B108" s="47">
        <f t="shared" si="1"/>
        <v>2008</v>
      </c>
      <c r="C108" s="76" t="s">
        <v>445</v>
      </c>
      <c r="D108" s="40">
        <v>71</v>
      </c>
      <c r="E108" s="82">
        <v>39575</v>
      </c>
      <c r="F108" s="41" t="s">
        <v>409</v>
      </c>
      <c r="G108" s="97" t="s">
        <v>530</v>
      </c>
      <c r="K108" s="40" t="s">
        <v>530</v>
      </c>
      <c r="M108" s="40">
        <v>0</v>
      </c>
      <c r="N108" s="40">
        <v>0</v>
      </c>
      <c r="O108" s="40">
        <v>0</v>
      </c>
      <c r="P108" s="40">
        <v>0</v>
      </c>
      <c r="Q108" s="40">
        <v>0</v>
      </c>
      <c r="S108" s="40">
        <v>0</v>
      </c>
      <c r="T108" s="40">
        <v>0</v>
      </c>
      <c r="U108" s="40">
        <v>0</v>
      </c>
      <c r="V108" s="40">
        <v>0</v>
      </c>
      <c r="W108" s="40">
        <v>0</v>
      </c>
      <c r="X108" s="40">
        <v>0</v>
      </c>
      <c r="Y108" s="40">
        <v>0</v>
      </c>
      <c r="Z108" s="40">
        <v>0</v>
      </c>
      <c r="AA108" s="40">
        <v>0</v>
      </c>
      <c r="AB108" s="40">
        <v>0</v>
      </c>
      <c r="AC108" s="40">
        <v>0</v>
      </c>
    </row>
    <row r="109" spans="1:29" ht="38.25" x14ac:dyDescent="0.2">
      <c r="A109" s="40" t="s">
        <v>410</v>
      </c>
      <c r="B109" s="102">
        <f t="shared" si="1"/>
        <v>2008</v>
      </c>
      <c r="C109" s="76" t="s">
        <v>308</v>
      </c>
      <c r="D109" s="40">
        <v>72</v>
      </c>
      <c r="E109" s="82">
        <v>39573</v>
      </c>
      <c r="F109" s="41" t="s">
        <v>411</v>
      </c>
      <c r="G109" s="97" t="s">
        <v>538</v>
      </c>
      <c r="K109" s="48" t="s">
        <v>743</v>
      </c>
      <c r="M109" s="40">
        <v>110</v>
      </c>
      <c r="N109" s="40">
        <v>20</v>
      </c>
      <c r="O109" s="40">
        <v>0</v>
      </c>
      <c r="P109" s="40">
        <v>25</v>
      </c>
      <c r="Q109" s="40">
        <v>0</v>
      </c>
      <c r="S109" s="80">
        <f>11*(N109/37)</f>
        <v>5.9459459459459465</v>
      </c>
      <c r="T109" s="80">
        <v>0</v>
      </c>
      <c r="U109" s="80">
        <f>12*(P109/26)</f>
        <v>11.538461538461538</v>
      </c>
      <c r="V109" s="80">
        <v>0</v>
      </c>
      <c r="W109" s="80">
        <f>M109-(S109+U109)</f>
        <v>92.515592515592516</v>
      </c>
      <c r="X109" s="80">
        <f>W109/0.32</f>
        <v>289.11122661122658</v>
      </c>
      <c r="Y109" s="81">
        <f>X109*0.078</f>
        <v>22.550675675675674</v>
      </c>
      <c r="Z109" s="81">
        <f>X109*0.078+U109+S109</f>
        <v>40.035083160083154</v>
      </c>
      <c r="AA109" s="81">
        <f>X109*0.164</f>
        <v>47.414241164241162</v>
      </c>
      <c r="AB109">
        <f>SUM(Y109:AA109)</f>
        <v>109.99999999999999</v>
      </c>
      <c r="AC109" s="80">
        <f>AB109-M109</f>
        <v>0</v>
      </c>
    </row>
    <row r="110" spans="1:29" x14ac:dyDescent="0.2">
      <c r="A110" s="40" t="s">
        <v>417</v>
      </c>
      <c r="B110" s="47">
        <f t="shared" si="1"/>
        <v>2008</v>
      </c>
      <c r="C110" s="76" t="s">
        <v>315</v>
      </c>
      <c r="D110" s="40">
        <v>75</v>
      </c>
      <c r="E110" s="82">
        <v>39575</v>
      </c>
      <c r="F110" s="41" t="s">
        <v>419</v>
      </c>
      <c r="G110" s="97" t="s">
        <v>530</v>
      </c>
      <c r="K110" s="40" t="s">
        <v>530</v>
      </c>
      <c r="M110" s="40">
        <v>0</v>
      </c>
      <c r="N110" s="40">
        <v>0</v>
      </c>
      <c r="O110" s="40">
        <v>0</v>
      </c>
      <c r="P110" s="40">
        <v>0</v>
      </c>
      <c r="Q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0</v>
      </c>
      <c r="X110" s="40">
        <v>0</v>
      </c>
      <c r="Y110" s="40">
        <v>0</v>
      </c>
      <c r="Z110" s="40">
        <v>0</v>
      </c>
      <c r="AA110" s="40">
        <v>0</v>
      </c>
      <c r="AB110" s="40">
        <v>0</v>
      </c>
      <c r="AC110" s="40">
        <v>0</v>
      </c>
    </row>
    <row r="111" spans="1:29" x14ac:dyDescent="0.2">
      <c r="A111" s="40" t="s">
        <v>423</v>
      </c>
      <c r="B111" s="47">
        <f t="shared" si="1"/>
        <v>2008</v>
      </c>
      <c r="C111" s="76" t="s">
        <v>392</v>
      </c>
      <c r="D111" s="40">
        <v>76</v>
      </c>
      <c r="E111" s="82">
        <v>39386</v>
      </c>
      <c r="F111" s="41" t="s">
        <v>424</v>
      </c>
      <c r="G111" s="97" t="s">
        <v>530</v>
      </c>
      <c r="K111" s="40" t="s">
        <v>530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S111" s="40">
        <v>0</v>
      </c>
      <c r="T111" s="40">
        <v>0</v>
      </c>
      <c r="U111" s="40">
        <v>0</v>
      </c>
      <c r="V111" s="40">
        <v>0</v>
      </c>
      <c r="W111" s="40">
        <v>0</v>
      </c>
      <c r="X111" s="40">
        <v>0</v>
      </c>
      <c r="Y111" s="40">
        <v>0</v>
      </c>
      <c r="Z111" s="40">
        <v>0</v>
      </c>
      <c r="AA111" s="40">
        <v>0</v>
      </c>
      <c r="AB111" s="40">
        <v>0</v>
      </c>
      <c r="AC111" s="40">
        <v>0</v>
      </c>
    </row>
    <row r="112" spans="1:29" ht="38.25" x14ac:dyDescent="0.2">
      <c r="A112" s="40" t="s">
        <v>400</v>
      </c>
      <c r="B112" s="47">
        <f t="shared" si="1"/>
        <v>2009</v>
      </c>
      <c r="C112" s="76" t="s">
        <v>290</v>
      </c>
      <c r="D112" s="40">
        <v>77</v>
      </c>
      <c r="E112" s="82">
        <v>39738</v>
      </c>
      <c r="F112" s="83" t="s">
        <v>912</v>
      </c>
      <c r="G112" s="97" t="s">
        <v>566</v>
      </c>
      <c r="K112" s="48" t="s">
        <v>743</v>
      </c>
      <c r="M112" s="40">
        <v>120</v>
      </c>
      <c r="N112" s="40">
        <v>15</v>
      </c>
      <c r="O112" s="40">
        <v>0</v>
      </c>
      <c r="P112" s="40">
        <v>20</v>
      </c>
      <c r="Q112" s="40">
        <v>0</v>
      </c>
      <c r="S112" s="80">
        <f>11*(N112/37)</f>
        <v>4.4594594594594597</v>
      </c>
      <c r="T112" s="80">
        <v>0</v>
      </c>
      <c r="U112" s="80">
        <f>12*(P112/26)</f>
        <v>9.2307692307692317</v>
      </c>
      <c r="V112" s="80">
        <v>0</v>
      </c>
      <c r="W112" s="80">
        <f>M112-(S112+U112)</f>
        <v>106.30977130977131</v>
      </c>
      <c r="X112" s="80">
        <f>W112/0.32</f>
        <v>332.21803534303535</v>
      </c>
      <c r="Y112" s="81">
        <f>X112*0.078</f>
        <v>25.913006756756758</v>
      </c>
      <c r="Z112" s="81">
        <f>X112*0.078+U112+S112</f>
        <v>39.603235446985451</v>
      </c>
      <c r="AA112" s="81">
        <f>X112*0.164</f>
        <v>54.483757796257798</v>
      </c>
      <c r="AB112">
        <f>SUM(Y112:AA112)</f>
        <v>120</v>
      </c>
      <c r="AC112" s="80">
        <f>AB112-M112</f>
        <v>0</v>
      </c>
    </row>
    <row r="113" spans="1:29" x14ac:dyDescent="0.2">
      <c r="A113" s="44" t="s">
        <v>400</v>
      </c>
      <c r="B113" s="47">
        <f t="shared" si="1"/>
        <v>2009</v>
      </c>
      <c r="C113" s="91" t="s">
        <v>290</v>
      </c>
      <c r="E113" s="86">
        <v>39904</v>
      </c>
      <c r="F113" s="50" t="s">
        <v>425</v>
      </c>
      <c r="G113" s="92" t="s">
        <v>567</v>
      </c>
      <c r="K113" s="47" t="s">
        <v>514</v>
      </c>
      <c r="L113" s="47" t="s">
        <v>516</v>
      </c>
      <c r="M113" s="40">
        <v>30</v>
      </c>
      <c r="N113" s="40">
        <v>0</v>
      </c>
      <c r="O113" s="40">
        <v>0</v>
      </c>
      <c r="P113" s="40">
        <v>0</v>
      </c>
      <c r="Q113" s="40">
        <v>0</v>
      </c>
      <c r="S113">
        <v>0</v>
      </c>
      <c r="T113">
        <v>0</v>
      </c>
      <c r="U113">
        <v>0</v>
      </c>
      <c r="V113">
        <v>0</v>
      </c>
      <c r="W113" s="88">
        <v>0</v>
      </c>
      <c r="X113" s="88">
        <v>0</v>
      </c>
      <c r="Y113">
        <v>0</v>
      </c>
      <c r="Z113">
        <v>0</v>
      </c>
      <c r="AA113">
        <f>M113</f>
        <v>30</v>
      </c>
      <c r="AB113" s="81">
        <f>SUM(Y113:AA113)</f>
        <v>30</v>
      </c>
      <c r="AC113" s="81">
        <f>M113-AB113</f>
        <v>0</v>
      </c>
    </row>
    <row r="114" spans="1:29" ht="38.25" x14ac:dyDescent="0.2">
      <c r="A114" s="28" t="s">
        <v>633</v>
      </c>
      <c r="B114" s="47">
        <f t="shared" si="1"/>
        <v>2009</v>
      </c>
      <c r="C114" s="76" t="s">
        <v>283</v>
      </c>
      <c r="D114" s="40">
        <v>78</v>
      </c>
      <c r="E114" s="82">
        <v>39937</v>
      </c>
      <c r="F114" s="41" t="s">
        <v>426</v>
      </c>
      <c r="G114" s="97" t="s">
        <v>568</v>
      </c>
      <c r="K114" s="48" t="s">
        <v>743</v>
      </c>
      <c r="M114" s="40">
        <v>100</v>
      </c>
      <c r="N114" s="40">
        <v>15</v>
      </c>
      <c r="O114" s="40">
        <v>0</v>
      </c>
      <c r="P114" s="40">
        <v>20</v>
      </c>
      <c r="Q114" s="40">
        <v>0</v>
      </c>
      <c r="S114" s="80">
        <f>11*(N114/37)</f>
        <v>4.4594594594594597</v>
      </c>
      <c r="T114" s="80">
        <v>0</v>
      </c>
      <c r="U114" s="80">
        <f>12*(P114/26)</f>
        <v>9.2307692307692317</v>
      </c>
      <c r="V114" s="80">
        <v>0</v>
      </c>
      <c r="W114" s="80">
        <f>M114-(S114+U114)</f>
        <v>86.309771309771307</v>
      </c>
      <c r="X114" s="80">
        <f>W114/0.32</f>
        <v>269.71803534303535</v>
      </c>
      <c r="Y114" s="81">
        <f>X114*0.078</f>
        <v>21.038006756756758</v>
      </c>
      <c r="Z114" s="81">
        <f>X114*0.078+U114+S114</f>
        <v>34.728235446985451</v>
      </c>
      <c r="AA114" s="81">
        <f>X114*0.164</f>
        <v>44.233757796257798</v>
      </c>
      <c r="AB114">
        <f>SUM(Y114:AA114)</f>
        <v>100</v>
      </c>
      <c r="AC114" s="80">
        <f>AB114-M114</f>
        <v>0</v>
      </c>
    </row>
    <row r="115" spans="1:29" x14ac:dyDescent="0.2">
      <c r="A115" s="28" t="s">
        <v>633</v>
      </c>
      <c r="B115" s="47">
        <f t="shared" si="1"/>
        <v>2009</v>
      </c>
      <c r="C115" s="91" t="s">
        <v>283</v>
      </c>
      <c r="E115" s="86">
        <v>39763</v>
      </c>
      <c r="F115" s="50" t="s">
        <v>759</v>
      </c>
      <c r="G115" s="92" t="s">
        <v>569</v>
      </c>
      <c r="K115" s="47" t="s">
        <v>514</v>
      </c>
      <c r="L115" s="47" t="s">
        <v>516</v>
      </c>
      <c r="M115" s="40">
        <v>46</v>
      </c>
      <c r="N115" s="40">
        <v>0</v>
      </c>
      <c r="O115" s="40">
        <v>0</v>
      </c>
      <c r="P115" s="40">
        <v>0</v>
      </c>
      <c r="Q115" s="40">
        <v>0</v>
      </c>
      <c r="S115">
        <v>0</v>
      </c>
      <c r="T115">
        <v>0</v>
      </c>
      <c r="U115">
        <v>0</v>
      </c>
      <c r="V115">
        <v>0</v>
      </c>
      <c r="W115" s="88">
        <v>0</v>
      </c>
      <c r="X115" s="88">
        <v>0</v>
      </c>
      <c r="Y115">
        <v>0</v>
      </c>
      <c r="Z115">
        <v>0</v>
      </c>
      <c r="AA115">
        <f>M115</f>
        <v>46</v>
      </c>
      <c r="AB115" s="81">
        <f>SUM(Y115:AA115)</f>
        <v>46</v>
      </c>
      <c r="AC115" s="81">
        <f>M115-AB115</f>
        <v>0</v>
      </c>
    </row>
    <row r="116" spans="1:29" x14ac:dyDescent="0.2">
      <c r="A116" s="40" t="s">
        <v>427</v>
      </c>
      <c r="B116" s="47">
        <f t="shared" si="1"/>
        <v>2009</v>
      </c>
      <c r="C116" s="76" t="s">
        <v>311</v>
      </c>
      <c r="D116" s="40">
        <v>79</v>
      </c>
      <c r="E116" s="82">
        <v>39737</v>
      </c>
      <c r="F116" s="83" t="s">
        <v>760</v>
      </c>
      <c r="G116" s="97" t="s">
        <v>530</v>
      </c>
      <c r="K116" s="40" t="s">
        <v>530</v>
      </c>
      <c r="M116" s="40">
        <v>0</v>
      </c>
      <c r="N116" s="40">
        <v>0</v>
      </c>
      <c r="O116" s="40">
        <v>0</v>
      </c>
      <c r="P116" s="40">
        <v>0</v>
      </c>
      <c r="Q116" s="40">
        <v>0</v>
      </c>
      <c r="S116" s="40">
        <v>0</v>
      </c>
      <c r="T116" s="40">
        <v>0</v>
      </c>
      <c r="U116" s="40">
        <v>0</v>
      </c>
      <c r="V116" s="40">
        <v>0</v>
      </c>
      <c r="W116" s="40">
        <v>0</v>
      </c>
      <c r="X116" s="40">
        <v>0</v>
      </c>
      <c r="Y116" s="40">
        <v>0</v>
      </c>
      <c r="Z116" s="40">
        <v>0</v>
      </c>
      <c r="AA116" s="40">
        <v>0</v>
      </c>
      <c r="AB116" s="40">
        <v>0</v>
      </c>
      <c r="AC116" s="40">
        <v>0</v>
      </c>
    </row>
    <row r="117" spans="1:29" ht="38.25" x14ac:dyDescent="0.2">
      <c r="A117" s="40" t="s">
        <v>366</v>
      </c>
      <c r="B117" s="47">
        <f t="shared" si="1"/>
        <v>2009</v>
      </c>
      <c r="C117" s="76" t="s">
        <v>383</v>
      </c>
      <c r="D117" s="40">
        <v>80</v>
      </c>
      <c r="E117" s="82">
        <v>39744</v>
      </c>
      <c r="F117" s="83" t="s">
        <v>761</v>
      </c>
      <c r="G117" s="97" t="s">
        <v>563</v>
      </c>
      <c r="K117" s="48" t="s">
        <v>743</v>
      </c>
      <c r="M117" s="40">
        <v>100</v>
      </c>
      <c r="N117" s="40">
        <v>20</v>
      </c>
      <c r="O117" s="40">
        <v>0</v>
      </c>
      <c r="P117" s="40">
        <v>25</v>
      </c>
      <c r="Q117" s="40">
        <v>0</v>
      </c>
      <c r="S117" s="80">
        <f>11*(N117/37)</f>
        <v>5.9459459459459465</v>
      </c>
      <c r="T117" s="80">
        <v>0</v>
      </c>
      <c r="U117" s="80">
        <f>12*(P117/26)</f>
        <v>11.538461538461538</v>
      </c>
      <c r="V117" s="80">
        <v>0</v>
      </c>
      <c r="W117" s="80">
        <f>M117-(S117+U117)</f>
        <v>82.515592515592516</v>
      </c>
      <c r="X117" s="80">
        <f>W117/0.32</f>
        <v>257.86122661122658</v>
      </c>
      <c r="Y117" s="81">
        <f>X117*0.078</f>
        <v>20.113175675675674</v>
      </c>
      <c r="Z117" s="81">
        <f>X117*0.078+U117+S117</f>
        <v>37.597583160083154</v>
      </c>
      <c r="AA117" s="81">
        <f>X117*0.164</f>
        <v>42.289241164241162</v>
      </c>
      <c r="AB117">
        <f>SUM(Y117:AA117)</f>
        <v>99.999999999999986</v>
      </c>
      <c r="AC117" s="80">
        <f>AB117-M117</f>
        <v>0</v>
      </c>
    </row>
    <row r="118" spans="1:29" ht="38.25" x14ac:dyDescent="0.2">
      <c r="A118" s="40" t="s">
        <v>368</v>
      </c>
      <c r="B118" s="47">
        <f t="shared" si="1"/>
        <v>2009</v>
      </c>
      <c r="C118" s="76" t="s">
        <v>286</v>
      </c>
      <c r="D118" s="40">
        <v>81</v>
      </c>
      <c r="E118" s="82">
        <v>39945</v>
      </c>
      <c r="F118" s="41" t="s">
        <v>430</v>
      </c>
      <c r="G118" s="97" t="s">
        <v>571</v>
      </c>
      <c r="K118" s="48" t="s">
        <v>743</v>
      </c>
      <c r="M118" s="40">
        <v>60</v>
      </c>
      <c r="N118" s="40">
        <v>15</v>
      </c>
      <c r="O118" s="40">
        <v>0</v>
      </c>
      <c r="P118" s="40">
        <v>20</v>
      </c>
      <c r="Q118" s="40">
        <v>0</v>
      </c>
      <c r="S118" s="80">
        <f>11*(N118/37)</f>
        <v>4.4594594594594597</v>
      </c>
      <c r="T118" s="80">
        <v>0</v>
      </c>
      <c r="U118" s="80">
        <f>12*(P118/26)</f>
        <v>9.2307692307692317</v>
      </c>
      <c r="V118" s="80">
        <v>0</v>
      </c>
      <c r="W118" s="80">
        <f>M118-(S118+U118)</f>
        <v>46.309771309771307</v>
      </c>
      <c r="X118" s="80">
        <f>W118/0.32</f>
        <v>144.71803534303533</v>
      </c>
      <c r="Y118" s="81">
        <f>X118*0.078</f>
        <v>11.288006756756756</v>
      </c>
      <c r="Z118" s="81">
        <f>X118*0.078+U118+S118</f>
        <v>24.978235446985448</v>
      </c>
      <c r="AA118" s="81">
        <f>X118*0.164</f>
        <v>23.733757796257795</v>
      </c>
      <c r="AB118">
        <f>SUM(Y118:AA118)</f>
        <v>60</v>
      </c>
      <c r="AC118" s="80">
        <f>AB118-M118</f>
        <v>0</v>
      </c>
    </row>
    <row r="119" spans="1:29" x14ac:dyDescent="0.2">
      <c r="A119" s="40" t="s">
        <v>370</v>
      </c>
      <c r="B119" s="47">
        <f t="shared" si="1"/>
        <v>2009</v>
      </c>
      <c r="C119" s="76" t="s">
        <v>445</v>
      </c>
      <c r="D119" s="40">
        <v>82</v>
      </c>
      <c r="E119" s="82">
        <v>39955</v>
      </c>
      <c r="F119" s="41" t="s">
        <v>431</v>
      </c>
      <c r="G119" s="97" t="s">
        <v>530</v>
      </c>
      <c r="K119" s="40" t="s">
        <v>530</v>
      </c>
      <c r="M119" s="40">
        <v>0</v>
      </c>
      <c r="N119" s="40">
        <v>0</v>
      </c>
      <c r="O119" s="40">
        <v>0</v>
      </c>
      <c r="P119" s="40">
        <v>0</v>
      </c>
      <c r="Q119" s="40">
        <v>0</v>
      </c>
      <c r="S119" s="40">
        <v>0</v>
      </c>
      <c r="T119" s="40">
        <v>0</v>
      </c>
      <c r="U119" s="40">
        <v>0</v>
      </c>
      <c r="V119" s="40">
        <v>0</v>
      </c>
      <c r="W119" s="40">
        <v>0</v>
      </c>
      <c r="X119" s="40">
        <v>0</v>
      </c>
      <c r="Y119" s="40">
        <v>0</v>
      </c>
      <c r="Z119" s="40">
        <v>0</v>
      </c>
      <c r="AA119" s="40">
        <v>0</v>
      </c>
      <c r="AB119" s="40">
        <v>0</v>
      </c>
      <c r="AC119" s="40">
        <v>0</v>
      </c>
    </row>
    <row r="120" spans="1:29" ht="38.25" x14ac:dyDescent="0.2">
      <c r="A120" s="40" t="s">
        <v>372</v>
      </c>
      <c r="B120" s="47">
        <f t="shared" si="1"/>
        <v>2009</v>
      </c>
      <c r="C120" s="76" t="s">
        <v>308</v>
      </c>
      <c r="D120" s="40">
        <v>83</v>
      </c>
      <c r="E120" s="82">
        <v>39945</v>
      </c>
      <c r="F120" s="41" t="s">
        <v>432</v>
      </c>
      <c r="G120" s="97" t="s">
        <v>572</v>
      </c>
      <c r="K120" s="104" t="s">
        <v>756</v>
      </c>
      <c r="M120" s="40">
        <v>14</v>
      </c>
      <c r="N120" s="40">
        <v>15</v>
      </c>
      <c r="O120" s="40">
        <v>0</v>
      </c>
      <c r="P120" s="40">
        <v>20</v>
      </c>
      <c r="Q120" s="40">
        <v>0</v>
      </c>
      <c r="S120" s="88">
        <f>11*(N120/37)</f>
        <v>4.4594594594594597</v>
      </c>
      <c r="T120" s="88">
        <v>0</v>
      </c>
      <c r="U120" s="88">
        <f>12*(P120/26)</f>
        <v>9.2307692307692317</v>
      </c>
      <c r="V120" s="88">
        <f>M120-(S120+U120)</f>
        <v>0.30977130977130862</v>
      </c>
      <c r="W120" s="88">
        <v>0</v>
      </c>
      <c r="X120" s="88">
        <v>0</v>
      </c>
      <c r="Y120" s="81">
        <v>0</v>
      </c>
      <c r="Z120" s="81">
        <f>V120+U120+S120</f>
        <v>14</v>
      </c>
      <c r="AA120" s="81">
        <f>X120*0.164</f>
        <v>0</v>
      </c>
      <c r="AB120">
        <f>SUM(Y120:AA120)</f>
        <v>14</v>
      </c>
      <c r="AC120">
        <f>M120-AB120</f>
        <v>0</v>
      </c>
    </row>
    <row r="121" spans="1:29" ht="38.25" x14ac:dyDescent="0.2">
      <c r="A121" s="40" t="s">
        <v>423</v>
      </c>
      <c r="B121" s="47">
        <f t="shared" si="1"/>
        <v>2009</v>
      </c>
      <c r="C121" s="76" t="s">
        <v>303</v>
      </c>
      <c r="D121" s="40">
        <v>84</v>
      </c>
      <c r="E121" s="82">
        <v>39668</v>
      </c>
      <c r="F121" s="83" t="s">
        <v>762</v>
      </c>
      <c r="G121" s="97" t="s">
        <v>553</v>
      </c>
      <c r="K121" s="104" t="s">
        <v>756</v>
      </c>
      <c r="M121" s="40">
        <v>17.5</v>
      </c>
      <c r="N121" s="40">
        <v>20</v>
      </c>
      <c r="O121" s="40">
        <v>0</v>
      </c>
      <c r="P121" s="40">
        <v>25</v>
      </c>
      <c r="Q121" s="40">
        <v>0</v>
      </c>
      <c r="S121" s="88">
        <f>11*(N121/37)</f>
        <v>5.9459459459459465</v>
      </c>
      <c r="T121" s="88">
        <v>0</v>
      </c>
      <c r="U121" s="88">
        <f>12*(P121/26)</f>
        <v>11.538461538461538</v>
      </c>
      <c r="V121" s="88">
        <f>M121-(S121+U121)</f>
        <v>1.5592515592516065E-2</v>
      </c>
      <c r="W121" s="88">
        <v>0</v>
      </c>
      <c r="X121" s="88">
        <v>0</v>
      </c>
      <c r="Y121" s="81">
        <v>0</v>
      </c>
      <c r="Z121" s="81">
        <f>V121+U121+S121</f>
        <v>17.5</v>
      </c>
      <c r="AA121" s="81">
        <f>X121*0.164</f>
        <v>0</v>
      </c>
      <c r="AB121">
        <f>SUM(Y121:AA121)</f>
        <v>17.5</v>
      </c>
      <c r="AC121">
        <f>M121-AB121</f>
        <v>0</v>
      </c>
    </row>
    <row r="122" spans="1:29" x14ac:dyDescent="0.2">
      <c r="A122" s="40" t="s">
        <v>434</v>
      </c>
      <c r="B122" s="47">
        <f t="shared" si="1"/>
        <v>2009</v>
      </c>
      <c r="C122" s="76" t="s">
        <v>315</v>
      </c>
      <c r="D122" s="40">
        <v>85</v>
      </c>
      <c r="E122" s="82">
        <v>39954</v>
      </c>
      <c r="F122" s="41" t="s">
        <v>436</v>
      </c>
      <c r="G122" s="97" t="s">
        <v>530</v>
      </c>
      <c r="K122" s="40" t="s">
        <v>530</v>
      </c>
      <c r="M122" s="40">
        <v>0</v>
      </c>
      <c r="N122" s="40">
        <v>0</v>
      </c>
      <c r="O122" s="40">
        <v>0</v>
      </c>
      <c r="P122" s="40">
        <v>0</v>
      </c>
      <c r="Q122" s="40">
        <v>0</v>
      </c>
      <c r="S122" s="40">
        <v>0</v>
      </c>
      <c r="T122" s="40">
        <v>0</v>
      </c>
      <c r="U122" s="40">
        <v>0</v>
      </c>
      <c r="V122" s="40">
        <v>0</v>
      </c>
      <c r="W122" s="40">
        <v>0</v>
      </c>
      <c r="X122" s="40">
        <v>0</v>
      </c>
      <c r="Y122" s="40">
        <v>0</v>
      </c>
      <c r="Z122" s="40">
        <v>0</v>
      </c>
      <c r="AA122" s="40">
        <v>0</v>
      </c>
      <c r="AB122" s="40">
        <v>0</v>
      </c>
      <c r="AC122" s="40">
        <v>0</v>
      </c>
    </row>
    <row r="123" spans="1:29" ht="38.25" x14ac:dyDescent="0.2">
      <c r="A123" s="40" t="s">
        <v>463</v>
      </c>
      <c r="B123" s="47">
        <f>VALUE(LEFT(F123,4))</f>
        <v>2010</v>
      </c>
      <c r="C123" s="76" t="s">
        <v>290</v>
      </c>
      <c r="D123" s="40">
        <v>86</v>
      </c>
      <c r="E123" s="82">
        <v>40103</v>
      </c>
      <c r="F123" s="83" t="s">
        <v>763</v>
      </c>
      <c r="G123" s="97" t="s">
        <v>574</v>
      </c>
      <c r="K123" s="48" t="s">
        <v>743</v>
      </c>
      <c r="M123" s="40">
        <v>100</v>
      </c>
      <c r="N123" s="40">
        <v>10</v>
      </c>
      <c r="O123" s="40">
        <v>0</v>
      </c>
      <c r="P123" s="40">
        <v>10</v>
      </c>
      <c r="Q123" s="40">
        <v>0</v>
      </c>
      <c r="S123" s="80">
        <f>11*(N123/37)</f>
        <v>2.9729729729729732</v>
      </c>
      <c r="T123" s="80">
        <v>0</v>
      </c>
      <c r="U123" s="80">
        <f>12*(P123/26)</f>
        <v>4.6153846153846159</v>
      </c>
      <c r="V123" s="80">
        <v>0</v>
      </c>
      <c r="W123" s="80">
        <f>M123-(S123+U123)</f>
        <v>92.411642411642418</v>
      </c>
      <c r="X123" s="80">
        <f>W123/0.32</f>
        <v>288.78638253638258</v>
      </c>
      <c r="Y123" s="81">
        <f>X123*0.078</f>
        <v>22.525337837837842</v>
      </c>
      <c r="Z123" s="81">
        <f>X123*0.078+U123+S123</f>
        <v>30.113695426195431</v>
      </c>
      <c r="AA123" s="81">
        <f>X123*0.164</f>
        <v>47.360966735966741</v>
      </c>
      <c r="AB123">
        <f>SUM(Y123:AA123)</f>
        <v>100.00000000000001</v>
      </c>
      <c r="AC123" s="80">
        <f>AB123-M123</f>
        <v>0</v>
      </c>
    </row>
    <row r="124" spans="1:29" ht="38.25" x14ac:dyDescent="0.2">
      <c r="A124" s="44" t="s">
        <v>913</v>
      </c>
      <c r="B124" s="47">
        <f t="shared" si="1"/>
        <v>2010</v>
      </c>
      <c r="C124" s="91" t="s">
        <v>283</v>
      </c>
      <c r="E124" s="98">
        <v>40256</v>
      </c>
      <c r="F124" s="52" t="s">
        <v>764</v>
      </c>
      <c r="G124" s="97" t="s">
        <v>573</v>
      </c>
      <c r="K124" s="48" t="s">
        <v>743</v>
      </c>
      <c r="M124" s="40">
        <v>90</v>
      </c>
      <c r="N124" s="40">
        <v>10</v>
      </c>
      <c r="O124" s="40">
        <v>0</v>
      </c>
      <c r="P124" s="40">
        <v>10</v>
      </c>
      <c r="Q124" s="40">
        <v>0</v>
      </c>
      <c r="S124" s="80">
        <f>11*(N124/37)</f>
        <v>2.9729729729729732</v>
      </c>
      <c r="T124" s="80">
        <v>0</v>
      </c>
      <c r="U124" s="80">
        <f>12*(P124/26)</f>
        <v>4.6153846153846159</v>
      </c>
      <c r="V124" s="80">
        <v>0</v>
      </c>
      <c r="W124" s="80">
        <f>M124-(S124+U124)</f>
        <v>82.411642411642418</v>
      </c>
      <c r="X124" s="80">
        <f>W124/0.32</f>
        <v>257.53638253638258</v>
      </c>
      <c r="Y124" s="81">
        <f>X124*0.078</f>
        <v>20.087837837837842</v>
      </c>
      <c r="Z124" s="81">
        <f>X124*0.078+U124+S124</f>
        <v>27.676195426195431</v>
      </c>
      <c r="AA124" s="81">
        <f>X124*0.164</f>
        <v>42.235966735966741</v>
      </c>
      <c r="AB124">
        <f>SUM(Y124:AA124)</f>
        <v>90.000000000000014</v>
      </c>
      <c r="AC124" s="80">
        <f>AB124-M124</f>
        <v>0</v>
      </c>
    </row>
    <row r="125" spans="1:29" ht="38.25" x14ac:dyDescent="0.2">
      <c r="A125" s="44" t="s">
        <v>640</v>
      </c>
      <c r="B125" s="47">
        <f t="shared" si="1"/>
        <v>2010</v>
      </c>
      <c r="C125" s="91" t="s">
        <v>283</v>
      </c>
      <c r="E125" s="98">
        <v>40273</v>
      </c>
      <c r="F125" s="83" t="s">
        <v>765</v>
      </c>
      <c r="G125" s="97" t="s">
        <v>573</v>
      </c>
      <c r="K125" s="48" t="s">
        <v>743</v>
      </c>
      <c r="M125" s="40">
        <v>90</v>
      </c>
      <c r="N125" s="40">
        <v>10</v>
      </c>
      <c r="O125" s="40">
        <v>0</v>
      </c>
      <c r="P125" s="40">
        <v>10</v>
      </c>
      <c r="Q125" s="40">
        <v>0</v>
      </c>
      <c r="S125" s="80">
        <f>11*(N125/37)</f>
        <v>2.9729729729729732</v>
      </c>
      <c r="T125" s="80">
        <v>0</v>
      </c>
      <c r="U125" s="80">
        <f>12*(P125/26)</f>
        <v>4.6153846153846159</v>
      </c>
      <c r="V125" s="80">
        <v>0</v>
      </c>
      <c r="W125" s="80">
        <f>M125-(S125+U125)</f>
        <v>82.411642411642418</v>
      </c>
      <c r="X125" s="80">
        <f>W125/0.32</f>
        <v>257.53638253638258</v>
      </c>
      <c r="Y125" s="81">
        <f>X125*0.078</f>
        <v>20.087837837837842</v>
      </c>
      <c r="Z125" s="81">
        <f>X125*0.078+U125+S125</f>
        <v>27.676195426195431</v>
      </c>
      <c r="AA125" s="81">
        <f>X125*0.164</f>
        <v>42.235966735966741</v>
      </c>
      <c r="AB125">
        <f>SUM(Y125:AA125)</f>
        <v>90.000000000000014</v>
      </c>
      <c r="AC125" s="80">
        <f>AB125-M125</f>
        <v>0</v>
      </c>
    </row>
    <row r="126" spans="1:29" x14ac:dyDescent="0.2">
      <c r="A126" s="40" t="s">
        <v>444</v>
      </c>
      <c r="B126" s="47">
        <f t="shared" si="1"/>
        <v>2010</v>
      </c>
      <c r="C126" s="76" t="s">
        <v>445</v>
      </c>
      <c r="D126" s="40">
        <v>89</v>
      </c>
      <c r="E126" s="82">
        <v>40305</v>
      </c>
      <c r="F126" s="41" t="s">
        <v>446</v>
      </c>
      <c r="G126" s="97" t="s">
        <v>530</v>
      </c>
      <c r="K126" s="40" t="s">
        <v>530</v>
      </c>
      <c r="M126" s="40">
        <v>0</v>
      </c>
      <c r="N126" s="40">
        <v>0</v>
      </c>
      <c r="O126" s="40">
        <v>0</v>
      </c>
      <c r="P126" s="40">
        <v>0</v>
      </c>
      <c r="Q126" s="40">
        <v>0</v>
      </c>
      <c r="S126" s="40">
        <v>0</v>
      </c>
      <c r="T126" s="40">
        <v>0</v>
      </c>
      <c r="U126" s="40">
        <v>0</v>
      </c>
      <c r="V126" s="40">
        <v>0</v>
      </c>
      <c r="W126" s="40">
        <v>0</v>
      </c>
      <c r="X126" s="40">
        <v>0</v>
      </c>
      <c r="Y126" s="40">
        <v>0</v>
      </c>
      <c r="Z126" s="40">
        <v>0</v>
      </c>
      <c r="AA126" s="40">
        <v>0</v>
      </c>
      <c r="AB126" s="40">
        <v>0</v>
      </c>
      <c r="AC126" s="40">
        <v>0</v>
      </c>
    </row>
    <row r="127" spans="1:29" ht="38.25" x14ac:dyDescent="0.2">
      <c r="A127" s="44" t="s">
        <v>377</v>
      </c>
      <c r="B127" s="47">
        <f t="shared" si="1"/>
        <v>2010</v>
      </c>
      <c r="C127" s="76" t="s">
        <v>286</v>
      </c>
      <c r="D127" s="40">
        <v>90</v>
      </c>
      <c r="E127" s="82">
        <v>40277</v>
      </c>
      <c r="F127" s="41" t="s">
        <v>447</v>
      </c>
      <c r="G127" s="97" t="s">
        <v>575</v>
      </c>
      <c r="K127" s="104" t="s">
        <v>756</v>
      </c>
      <c r="M127" s="40">
        <v>50</v>
      </c>
      <c r="N127" s="40">
        <v>10</v>
      </c>
      <c r="O127" s="40">
        <v>0</v>
      </c>
      <c r="P127" s="40">
        <v>10</v>
      </c>
      <c r="Q127" s="40">
        <v>0</v>
      </c>
      <c r="S127" s="88">
        <f>11*(N127/37)</f>
        <v>2.9729729729729732</v>
      </c>
      <c r="T127" s="88">
        <v>0</v>
      </c>
      <c r="U127" s="88">
        <f>12*(P127/26)</f>
        <v>4.6153846153846159</v>
      </c>
      <c r="V127" s="88">
        <f>M127-(S127+U127)</f>
        <v>42.411642411642411</v>
      </c>
      <c r="W127" s="88">
        <v>0</v>
      </c>
      <c r="X127" s="88">
        <v>0</v>
      </c>
      <c r="Y127" s="81">
        <v>0</v>
      </c>
      <c r="Z127" s="81">
        <f>V127+U127+S127</f>
        <v>50</v>
      </c>
      <c r="AA127" s="81">
        <f>X127*0.164</f>
        <v>0</v>
      </c>
      <c r="AB127">
        <f>SUM(Y127:AA127)</f>
        <v>50</v>
      </c>
      <c r="AC127">
        <f>M127-AB127</f>
        <v>0</v>
      </c>
    </row>
    <row r="128" spans="1:29" ht="38.25" x14ac:dyDescent="0.2">
      <c r="A128" s="40" t="s">
        <v>380</v>
      </c>
      <c r="B128" s="47">
        <f t="shared" si="1"/>
        <v>2011</v>
      </c>
      <c r="C128" s="76" t="s">
        <v>290</v>
      </c>
      <c r="D128" s="40">
        <v>91</v>
      </c>
      <c r="E128" s="82">
        <v>40464</v>
      </c>
      <c r="F128" s="83" t="s">
        <v>766</v>
      </c>
      <c r="G128" s="97" t="s">
        <v>576</v>
      </c>
      <c r="K128" s="48" t="s">
        <v>743</v>
      </c>
      <c r="M128" s="40">
        <v>90</v>
      </c>
      <c r="N128" s="40">
        <v>10</v>
      </c>
      <c r="O128" s="40">
        <v>0</v>
      </c>
      <c r="P128" s="40">
        <v>15</v>
      </c>
      <c r="Q128" s="40">
        <v>0</v>
      </c>
      <c r="S128" s="80">
        <f>11*(N128/37)</f>
        <v>2.9729729729729732</v>
      </c>
      <c r="T128" s="80">
        <v>0</v>
      </c>
      <c r="U128" s="80">
        <f>12*(P128/26)</f>
        <v>6.9230769230769225</v>
      </c>
      <c r="V128" s="80">
        <v>0</v>
      </c>
      <c r="W128" s="80">
        <f>M128-(S128+U128)</f>
        <v>80.103950103950098</v>
      </c>
      <c r="X128" s="80">
        <f>W128/0.32</f>
        <v>250.32484407484404</v>
      </c>
      <c r="Y128" s="81">
        <f>X128*0.078</f>
        <v>19.525337837837835</v>
      </c>
      <c r="Z128" s="81">
        <f>X128*0.078+U128+S128</f>
        <v>29.42138773388773</v>
      </c>
      <c r="AA128" s="81">
        <f>X128*0.164</f>
        <v>41.05327442827442</v>
      </c>
      <c r="AB128">
        <f>SUM(Y128:AA128)</f>
        <v>89.999999999999986</v>
      </c>
      <c r="AC128" s="80">
        <f>AB128-M128</f>
        <v>0</v>
      </c>
    </row>
    <row r="129" spans="1:29" ht="38.25" x14ac:dyDescent="0.2">
      <c r="A129" s="44" t="s">
        <v>403</v>
      </c>
      <c r="B129" s="47">
        <f t="shared" si="1"/>
        <v>2011</v>
      </c>
      <c r="C129" s="76" t="s">
        <v>290</v>
      </c>
      <c r="E129" s="86">
        <v>40464</v>
      </c>
      <c r="F129" s="50" t="s">
        <v>767</v>
      </c>
      <c r="G129" s="92" t="s">
        <v>577</v>
      </c>
      <c r="K129" s="48" t="s">
        <v>743</v>
      </c>
      <c r="M129" s="40">
        <v>120</v>
      </c>
      <c r="N129" s="40">
        <v>10</v>
      </c>
      <c r="O129" s="40">
        <v>0</v>
      </c>
      <c r="P129" s="40">
        <v>15</v>
      </c>
      <c r="Q129" s="40">
        <v>0</v>
      </c>
      <c r="S129" s="80">
        <f>11*(N129/37)</f>
        <v>2.9729729729729732</v>
      </c>
      <c r="T129" s="80">
        <v>0</v>
      </c>
      <c r="U129" s="80">
        <f>12*(P129/26)</f>
        <v>6.9230769230769225</v>
      </c>
      <c r="V129" s="80">
        <v>0</v>
      </c>
      <c r="W129" s="80">
        <f>M129-(S129+U129)</f>
        <v>110.1039501039501</v>
      </c>
      <c r="X129" s="80">
        <f>W129/0.32</f>
        <v>344.07484407484407</v>
      </c>
      <c r="Y129" s="81">
        <f>X129*0.078</f>
        <v>26.837837837837839</v>
      </c>
      <c r="Z129" s="81">
        <f>X129*0.078+U129+S129</f>
        <v>36.733887733887734</v>
      </c>
      <c r="AA129" s="81">
        <f>X129*0.164</f>
        <v>56.428274428274428</v>
      </c>
      <c r="AB129">
        <f>SUM(Y129:AA129)</f>
        <v>120</v>
      </c>
      <c r="AC129" s="80">
        <f>AB129-M129</f>
        <v>0</v>
      </c>
    </row>
    <row r="130" spans="1:29" ht="38.25" x14ac:dyDescent="0.2">
      <c r="A130" s="28" t="s">
        <v>644</v>
      </c>
      <c r="B130" s="47">
        <f t="shared" si="1"/>
        <v>2011</v>
      </c>
      <c r="C130" s="76" t="s">
        <v>283</v>
      </c>
      <c r="D130" s="40">
        <v>92</v>
      </c>
      <c r="E130" s="82">
        <v>40668</v>
      </c>
      <c r="F130" s="41" t="s">
        <v>453</v>
      </c>
      <c r="G130" s="97" t="s">
        <v>578</v>
      </c>
      <c r="K130" s="104" t="s">
        <v>756</v>
      </c>
      <c r="M130" s="40">
        <v>50</v>
      </c>
      <c r="N130" s="40">
        <v>10</v>
      </c>
      <c r="O130" s="40">
        <v>0</v>
      </c>
      <c r="P130" s="40">
        <v>15</v>
      </c>
      <c r="Q130" s="40">
        <v>0</v>
      </c>
      <c r="S130" s="88">
        <f>11*(N130/37)</f>
        <v>2.9729729729729732</v>
      </c>
      <c r="T130" s="88">
        <v>0</v>
      </c>
      <c r="U130" s="88">
        <f>12*(P130/26)</f>
        <v>6.9230769230769225</v>
      </c>
      <c r="V130" s="88">
        <f>M130-(S130+U130)</f>
        <v>40.103950103950105</v>
      </c>
      <c r="W130" s="88">
        <v>0</v>
      </c>
      <c r="X130" s="88">
        <v>0</v>
      </c>
      <c r="Y130" s="81">
        <v>0</v>
      </c>
      <c r="Z130" s="81">
        <f>V130+U130+S130</f>
        <v>50</v>
      </c>
      <c r="AA130" s="81">
        <f>X130*0.164</f>
        <v>0</v>
      </c>
      <c r="AB130">
        <f>SUM(Y130:AA130)</f>
        <v>50</v>
      </c>
      <c r="AC130">
        <f>M130-AB130</f>
        <v>0</v>
      </c>
    </row>
    <row r="131" spans="1:29" x14ac:dyDescent="0.2">
      <c r="A131" s="28" t="s">
        <v>645</v>
      </c>
      <c r="B131" s="47">
        <f t="shared" si="1"/>
        <v>2011</v>
      </c>
      <c r="C131" s="76" t="s">
        <v>445</v>
      </c>
      <c r="D131" s="40">
        <v>93</v>
      </c>
      <c r="E131" s="82">
        <v>40677</v>
      </c>
      <c r="F131" s="41" t="s">
        <v>456</v>
      </c>
      <c r="G131" s="97" t="s">
        <v>530</v>
      </c>
      <c r="K131" s="40" t="s">
        <v>530</v>
      </c>
      <c r="M131" s="40">
        <v>0</v>
      </c>
      <c r="N131" s="40">
        <v>0</v>
      </c>
      <c r="O131" s="40">
        <v>0</v>
      </c>
      <c r="P131" s="40">
        <v>0</v>
      </c>
      <c r="Q131" s="40">
        <v>0</v>
      </c>
      <c r="S131" s="40">
        <v>0</v>
      </c>
      <c r="T131" s="40">
        <v>0</v>
      </c>
      <c r="U131" s="40">
        <v>0</v>
      </c>
      <c r="V131" s="40">
        <v>0</v>
      </c>
      <c r="W131" s="40">
        <v>0</v>
      </c>
      <c r="X131" s="40">
        <v>0</v>
      </c>
      <c r="Y131" s="40">
        <v>0</v>
      </c>
      <c r="Z131" s="40">
        <v>0</v>
      </c>
      <c r="AA131" s="40">
        <v>0</v>
      </c>
      <c r="AB131" s="40">
        <v>0</v>
      </c>
      <c r="AC131" s="40">
        <v>0</v>
      </c>
    </row>
    <row r="132" spans="1:29" ht="38.25" x14ac:dyDescent="0.2">
      <c r="A132" s="40" t="s">
        <v>405</v>
      </c>
      <c r="B132" s="47">
        <f t="shared" si="1"/>
        <v>2011</v>
      </c>
      <c r="C132" s="76" t="s">
        <v>286</v>
      </c>
      <c r="D132" s="40">
        <v>94</v>
      </c>
      <c r="E132" s="82">
        <v>40676</v>
      </c>
      <c r="F132" s="41" t="s">
        <v>459</v>
      </c>
      <c r="G132" s="97" t="s">
        <v>579</v>
      </c>
      <c r="K132" s="104" t="s">
        <v>756</v>
      </c>
      <c r="M132" s="40">
        <v>50</v>
      </c>
      <c r="N132" s="40">
        <v>10</v>
      </c>
      <c r="O132" s="40">
        <v>0</v>
      </c>
      <c r="P132" s="40">
        <v>15</v>
      </c>
      <c r="Q132" s="40">
        <v>0</v>
      </c>
      <c r="S132" s="88">
        <f t="shared" ref="S132:S139" si="5">11*(N132/37)</f>
        <v>2.9729729729729732</v>
      </c>
      <c r="T132" s="88">
        <v>0</v>
      </c>
      <c r="U132" s="88">
        <f t="shared" ref="U132:U139" si="6">12*(P132/26)</f>
        <v>6.9230769230769225</v>
      </c>
      <c r="V132" s="88">
        <f>M132-(S132+U132)</f>
        <v>40.103950103950105</v>
      </c>
      <c r="W132" s="88">
        <v>0</v>
      </c>
      <c r="X132" s="88">
        <v>0</v>
      </c>
      <c r="Y132" s="81">
        <v>0</v>
      </c>
      <c r="Z132" s="81">
        <f>V132+U132+S132</f>
        <v>50</v>
      </c>
      <c r="AA132" s="81">
        <f t="shared" ref="AA132:AA139" si="7">X132*0.164</f>
        <v>0</v>
      </c>
      <c r="AB132">
        <f t="shared" ref="AB132:AB139" si="8">SUM(Y132:AA132)</f>
        <v>50</v>
      </c>
      <c r="AC132">
        <f>M132-AB132</f>
        <v>0</v>
      </c>
    </row>
    <row r="133" spans="1:29" ht="38.25" x14ac:dyDescent="0.2">
      <c r="A133" s="44" t="s">
        <v>460</v>
      </c>
      <c r="B133" s="44">
        <v>2012</v>
      </c>
      <c r="C133" s="91" t="s">
        <v>290</v>
      </c>
      <c r="E133" s="37">
        <v>40831</v>
      </c>
      <c r="F133" s="44" t="s">
        <v>646</v>
      </c>
      <c r="G133" s="124" t="s">
        <v>580</v>
      </c>
      <c r="K133" s="125" t="s">
        <v>743</v>
      </c>
      <c r="M133" s="44">
        <v>120</v>
      </c>
      <c r="N133" s="44">
        <v>10</v>
      </c>
      <c r="O133" s="44">
        <v>0</v>
      </c>
      <c r="P133" s="44">
        <v>15</v>
      </c>
      <c r="Q133" s="44">
        <v>0</v>
      </c>
      <c r="R133" s="44"/>
      <c r="S133" s="80">
        <f t="shared" si="5"/>
        <v>2.9729729729729732</v>
      </c>
      <c r="T133" s="80">
        <v>0</v>
      </c>
      <c r="U133" s="80">
        <f t="shared" si="6"/>
        <v>6.9230769230769225</v>
      </c>
      <c r="V133" s="80">
        <v>0</v>
      </c>
      <c r="W133" s="80">
        <f t="shared" ref="W133:W139" si="9">M133-(S133+U133)</f>
        <v>110.1039501039501</v>
      </c>
      <c r="X133" s="80">
        <f t="shared" ref="X133:X139" si="10">W133/0.32</f>
        <v>344.07484407484407</v>
      </c>
      <c r="Y133" s="81">
        <f t="shared" ref="Y133:Y139" si="11">X133*0.078</f>
        <v>26.837837837837839</v>
      </c>
      <c r="Z133" s="81">
        <f t="shared" ref="Z133:Z139" si="12">X133*0.078+U133+S133</f>
        <v>36.733887733887734</v>
      </c>
      <c r="AA133" s="81">
        <f t="shared" si="7"/>
        <v>56.428274428274428</v>
      </c>
      <c r="AB133">
        <f t="shared" si="8"/>
        <v>120</v>
      </c>
      <c r="AC133" s="80">
        <f t="shared" ref="AC133:AC139" si="13">AB133-M133</f>
        <v>0</v>
      </c>
    </row>
    <row r="134" spans="1:29" ht="38.25" x14ac:dyDescent="0.2">
      <c r="A134" s="44" t="s">
        <v>647</v>
      </c>
      <c r="B134" s="44">
        <v>2012</v>
      </c>
      <c r="C134" s="91" t="s">
        <v>283</v>
      </c>
      <c r="E134" s="37">
        <v>41012</v>
      </c>
      <c r="F134" s="44" t="s">
        <v>648</v>
      </c>
      <c r="G134" s="124" t="s">
        <v>987</v>
      </c>
      <c r="K134" s="125" t="s">
        <v>743</v>
      </c>
      <c r="M134" s="44">
        <v>80</v>
      </c>
      <c r="N134" s="44">
        <v>10</v>
      </c>
      <c r="O134" s="44">
        <v>0</v>
      </c>
      <c r="P134" s="44">
        <v>10</v>
      </c>
      <c r="Q134" s="44">
        <v>0</v>
      </c>
      <c r="R134" s="44"/>
      <c r="S134" s="80">
        <f t="shared" si="5"/>
        <v>2.9729729729729732</v>
      </c>
      <c r="T134" s="80">
        <v>0</v>
      </c>
      <c r="U134" s="80">
        <f t="shared" si="6"/>
        <v>4.6153846153846159</v>
      </c>
      <c r="V134" s="80">
        <v>0</v>
      </c>
      <c r="W134" s="80">
        <f t="shared" si="9"/>
        <v>72.411642411642418</v>
      </c>
      <c r="X134" s="80">
        <f t="shared" si="10"/>
        <v>226.28638253638255</v>
      </c>
      <c r="Y134" s="81">
        <f t="shared" si="11"/>
        <v>17.650337837837839</v>
      </c>
      <c r="Z134" s="81">
        <f t="shared" si="12"/>
        <v>25.238695426195427</v>
      </c>
      <c r="AA134" s="81">
        <f t="shared" si="7"/>
        <v>37.110966735966741</v>
      </c>
      <c r="AB134">
        <f t="shared" si="8"/>
        <v>80</v>
      </c>
      <c r="AC134" s="80">
        <f t="shared" si="13"/>
        <v>0</v>
      </c>
    </row>
    <row r="135" spans="1:29" ht="38.25" x14ac:dyDescent="0.2">
      <c r="A135" s="44" t="s">
        <v>368</v>
      </c>
      <c r="B135" s="44">
        <v>2012</v>
      </c>
      <c r="C135" s="91" t="s">
        <v>286</v>
      </c>
      <c r="E135" s="37">
        <v>41019</v>
      </c>
      <c r="F135" s="44" t="s">
        <v>651</v>
      </c>
      <c r="G135" s="124" t="s">
        <v>988</v>
      </c>
      <c r="K135" s="125" t="s">
        <v>743</v>
      </c>
      <c r="M135" s="44">
        <v>70</v>
      </c>
      <c r="N135" s="44">
        <v>15</v>
      </c>
      <c r="O135" s="44">
        <v>0</v>
      </c>
      <c r="P135" s="44">
        <v>15</v>
      </c>
      <c r="Q135" s="44">
        <v>0</v>
      </c>
      <c r="R135" s="44"/>
      <c r="S135" s="80">
        <f t="shared" si="5"/>
        <v>4.4594594594594597</v>
      </c>
      <c r="T135" s="80">
        <v>0</v>
      </c>
      <c r="U135" s="80">
        <f t="shared" si="6"/>
        <v>6.9230769230769225</v>
      </c>
      <c r="V135" s="80">
        <v>0</v>
      </c>
      <c r="W135" s="80">
        <f t="shared" si="9"/>
        <v>58.617463617463613</v>
      </c>
      <c r="X135" s="80">
        <f t="shared" si="10"/>
        <v>183.17957380457378</v>
      </c>
      <c r="Y135" s="81">
        <f t="shared" si="11"/>
        <v>14.288006756756754</v>
      </c>
      <c r="Z135" s="81">
        <f t="shared" si="12"/>
        <v>25.670543139293137</v>
      </c>
      <c r="AA135" s="81">
        <f t="shared" si="7"/>
        <v>30.041450103950101</v>
      </c>
      <c r="AB135">
        <f t="shared" si="8"/>
        <v>69.999999999999986</v>
      </c>
      <c r="AC135" s="80">
        <f t="shared" si="13"/>
        <v>0</v>
      </c>
    </row>
    <row r="136" spans="1:29" x14ac:dyDescent="0.2">
      <c r="A136" s="17" t="s">
        <v>649</v>
      </c>
      <c r="B136" s="44">
        <v>2012</v>
      </c>
      <c r="C136" s="91" t="s">
        <v>445</v>
      </c>
      <c r="E136" s="37">
        <v>41026</v>
      </c>
      <c r="F136" s="44" t="s">
        <v>914</v>
      </c>
      <c r="G136" s="124" t="s">
        <v>989</v>
      </c>
      <c r="K136" s="44" t="s">
        <v>530</v>
      </c>
      <c r="M136" s="40">
        <v>0</v>
      </c>
      <c r="N136" s="40">
        <v>0</v>
      </c>
      <c r="O136" s="40">
        <v>0</v>
      </c>
      <c r="P136" s="40">
        <v>0</v>
      </c>
      <c r="Q136" s="40">
        <v>0</v>
      </c>
      <c r="S136" s="80">
        <f t="shared" si="5"/>
        <v>0</v>
      </c>
      <c r="T136" s="80">
        <v>0</v>
      </c>
      <c r="U136" s="80">
        <f t="shared" si="6"/>
        <v>0</v>
      </c>
      <c r="V136" s="80">
        <v>0</v>
      </c>
      <c r="W136" s="80">
        <f t="shared" si="9"/>
        <v>0</v>
      </c>
      <c r="X136" s="80">
        <f t="shared" si="10"/>
        <v>0</v>
      </c>
      <c r="Y136" s="81">
        <f t="shared" si="11"/>
        <v>0</v>
      </c>
      <c r="Z136" s="81">
        <f t="shared" si="12"/>
        <v>0</v>
      </c>
      <c r="AA136" s="81">
        <f t="shared" si="7"/>
        <v>0</v>
      </c>
      <c r="AB136">
        <f t="shared" si="8"/>
        <v>0</v>
      </c>
      <c r="AC136" s="80">
        <f t="shared" si="13"/>
        <v>0</v>
      </c>
    </row>
    <row r="137" spans="1:29" ht="38.25" x14ac:dyDescent="0.2">
      <c r="A137" s="40" t="s">
        <v>382</v>
      </c>
      <c r="B137" s="40">
        <v>2013</v>
      </c>
      <c r="C137" s="76" t="s">
        <v>290</v>
      </c>
      <c r="E137" s="76">
        <v>41201</v>
      </c>
      <c r="F137" s="40" t="s">
        <v>773</v>
      </c>
      <c r="G137" s="57" t="s">
        <v>580</v>
      </c>
      <c r="K137" s="48" t="s">
        <v>743</v>
      </c>
      <c r="M137" s="40">
        <v>120</v>
      </c>
      <c r="N137" s="40">
        <v>10</v>
      </c>
      <c r="O137" s="40">
        <v>0</v>
      </c>
      <c r="P137" s="40">
        <v>15</v>
      </c>
      <c r="Q137" s="40">
        <v>0</v>
      </c>
      <c r="S137" s="80">
        <f t="shared" si="5"/>
        <v>2.9729729729729732</v>
      </c>
      <c r="T137" s="80">
        <v>0</v>
      </c>
      <c r="U137" s="80">
        <f t="shared" si="6"/>
        <v>6.9230769230769225</v>
      </c>
      <c r="V137" s="80">
        <v>0</v>
      </c>
      <c r="W137" s="80">
        <f t="shared" si="9"/>
        <v>110.1039501039501</v>
      </c>
      <c r="X137" s="80">
        <f t="shared" si="10"/>
        <v>344.07484407484407</v>
      </c>
      <c r="Y137" s="81">
        <f t="shared" si="11"/>
        <v>26.837837837837839</v>
      </c>
      <c r="Z137" s="81">
        <f t="shared" si="12"/>
        <v>36.733887733887734</v>
      </c>
      <c r="AA137" s="81">
        <f t="shared" si="7"/>
        <v>56.428274428274428</v>
      </c>
      <c r="AB137">
        <f t="shared" si="8"/>
        <v>120</v>
      </c>
      <c r="AC137" s="80">
        <f t="shared" si="13"/>
        <v>0</v>
      </c>
    </row>
    <row r="138" spans="1:29" ht="38.25" x14ac:dyDescent="0.2">
      <c r="A138" s="40" t="s">
        <v>364</v>
      </c>
      <c r="B138" s="40">
        <v>2013</v>
      </c>
      <c r="C138" s="76" t="s">
        <v>290</v>
      </c>
      <c r="E138" s="76">
        <v>41201</v>
      </c>
      <c r="F138" s="40" t="s">
        <v>646</v>
      </c>
      <c r="G138" s="57" t="s">
        <v>580</v>
      </c>
      <c r="K138" s="48" t="s">
        <v>743</v>
      </c>
      <c r="M138" s="40">
        <v>120</v>
      </c>
      <c r="N138" s="40">
        <v>10</v>
      </c>
      <c r="O138" s="40">
        <v>0</v>
      </c>
      <c r="P138" s="40">
        <v>15</v>
      </c>
      <c r="Q138" s="40">
        <v>0</v>
      </c>
      <c r="S138" s="80">
        <f t="shared" si="5"/>
        <v>2.9729729729729732</v>
      </c>
      <c r="T138" s="80">
        <v>0</v>
      </c>
      <c r="U138" s="80">
        <f t="shared" si="6"/>
        <v>6.9230769230769225</v>
      </c>
      <c r="V138" s="80">
        <v>0</v>
      </c>
      <c r="W138" s="80">
        <f t="shared" si="9"/>
        <v>110.1039501039501</v>
      </c>
      <c r="X138" s="80">
        <f t="shared" si="10"/>
        <v>344.07484407484407</v>
      </c>
      <c r="Y138" s="81">
        <f t="shared" si="11"/>
        <v>26.837837837837839</v>
      </c>
      <c r="Z138" s="81">
        <f t="shared" si="12"/>
        <v>36.733887733887734</v>
      </c>
      <c r="AA138" s="81">
        <f t="shared" si="7"/>
        <v>56.428274428274428</v>
      </c>
      <c r="AB138">
        <f t="shared" si="8"/>
        <v>120</v>
      </c>
      <c r="AC138" s="80">
        <f t="shared" si="13"/>
        <v>0</v>
      </c>
    </row>
    <row r="139" spans="1:29" ht="38.25" x14ac:dyDescent="0.2">
      <c r="A139" s="17" t="s">
        <v>464</v>
      </c>
      <c r="B139" s="40">
        <v>2013</v>
      </c>
      <c r="C139" s="76" t="s">
        <v>283</v>
      </c>
      <c r="E139" s="76">
        <v>41367</v>
      </c>
      <c r="F139" s="40" t="s">
        <v>581</v>
      </c>
      <c r="G139" s="57" t="s">
        <v>582</v>
      </c>
      <c r="K139" s="48" t="s">
        <v>743</v>
      </c>
      <c r="M139" s="40">
        <v>80</v>
      </c>
      <c r="N139" s="40">
        <v>20</v>
      </c>
      <c r="O139" s="40">
        <v>0</v>
      </c>
      <c r="P139" s="40">
        <v>10</v>
      </c>
      <c r="Q139" s="40">
        <v>0</v>
      </c>
      <c r="S139" s="80">
        <f t="shared" si="5"/>
        <v>5.9459459459459465</v>
      </c>
      <c r="T139" s="80">
        <v>0</v>
      </c>
      <c r="U139" s="80">
        <f t="shared" si="6"/>
        <v>4.6153846153846159</v>
      </c>
      <c r="V139" s="80">
        <v>0</v>
      </c>
      <c r="W139" s="80">
        <f t="shared" si="9"/>
        <v>69.438669438669436</v>
      </c>
      <c r="X139" s="80">
        <f t="shared" si="10"/>
        <v>216.99584199584197</v>
      </c>
      <c r="Y139" s="81">
        <f t="shared" si="11"/>
        <v>16.925675675675674</v>
      </c>
      <c r="Z139" s="81">
        <f t="shared" si="12"/>
        <v>27.487006237006238</v>
      </c>
      <c r="AA139" s="81">
        <f t="shared" si="7"/>
        <v>35.587318087318081</v>
      </c>
      <c r="AB139">
        <f t="shared" si="8"/>
        <v>80</v>
      </c>
      <c r="AC139" s="80">
        <f t="shared" si="13"/>
        <v>0</v>
      </c>
    </row>
    <row r="140" spans="1:29" x14ac:dyDescent="0.2">
      <c r="A140" s="17" t="s">
        <v>444</v>
      </c>
      <c r="B140" s="40">
        <v>2013</v>
      </c>
      <c r="C140" s="76" t="s">
        <v>445</v>
      </c>
      <c r="E140" s="76">
        <v>41367</v>
      </c>
      <c r="F140" s="40" t="s">
        <v>583</v>
      </c>
      <c r="G140" s="57" t="s">
        <v>530</v>
      </c>
      <c r="K140" s="105"/>
      <c r="M140" s="40">
        <v>0</v>
      </c>
      <c r="N140" s="40">
        <v>0</v>
      </c>
      <c r="O140" s="40">
        <v>0</v>
      </c>
      <c r="P140" s="40">
        <v>0</v>
      </c>
      <c r="Q140" s="40">
        <v>0</v>
      </c>
      <c r="S140" s="40">
        <v>0</v>
      </c>
      <c r="T140" s="40">
        <v>0</v>
      </c>
      <c r="U140" s="40">
        <v>0</v>
      </c>
      <c r="V140" s="40">
        <v>0</v>
      </c>
      <c r="W140" s="40">
        <v>0</v>
      </c>
      <c r="X140" s="40">
        <v>0</v>
      </c>
      <c r="Y140" s="40">
        <v>0</v>
      </c>
      <c r="Z140" s="40">
        <v>0</v>
      </c>
      <c r="AA140" s="40">
        <v>0</v>
      </c>
      <c r="AB140" s="40">
        <v>0</v>
      </c>
      <c r="AC140" s="40">
        <v>0</v>
      </c>
    </row>
    <row r="141" spans="1:29" ht="38.25" x14ac:dyDescent="0.2">
      <c r="A141" s="40" t="s">
        <v>377</v>
      </c>
      <c r="B141" s="40">
        <v>2013</v>
      </c>
      <c r="C141" s="76" t="s">
        <v>286</v>
      </c>
      <c r="E141" s="76">
        <v>41375</v>
      </c>
      <c r="F141" s="40" t="s">
        <v>584</v>
      </c>
      <c r="G141" s="57" t="s">
        <v>585</v>
      </c>
      <c r="K141" s="48" t="s">
        <v>743</v>
      </c>
      <c r="M141" s="40">
        <v>70</v>
      </c>
      <c r="N141" s="40">
        <v>20</v>
      </c>
      <c r="O141" s="40">
        <v>0</v>
      </c>
      <c r="P141" s="40">
        <v>10</v>
      </c>
      <c r="Q141" s="40">
        <v>0</v>
      </c>
      <c r="S141" s="80">
        <f>11*(N141/37)</f>
        <v>5.9459459459459465</v>
      </c>
      <c r="T141" s="80">
        <v>0</v>
      </c>
      <c r="U141" s="80">
        <f>12*(P141/26)</f>
        <v>4.6153846153846159</v>
      </c>
      <c r="V141" s="80">
        <v>0</v>
      </c>
      <c r="W141" s="80">
        <f>M141-(S141+U141)</f>
        <v>59.438669438669436</v>
      </c>
      <c r="X141" s="80">
        <f>W141/0.32</f>
        <v>185.74584199584197</v>
      </c>
      <c r="Y141" s="81">
        <f>X141*0.078</f>
        <v>14.488175675675674</v>
      </c>
      <c r="Z141" s="81">
        <f>X141*0.078+U141+S141</f>
        <v>25.049506237006238</v>
      </c>
      <c r="AA141" s="81">
        <f>X141*0.164</f>
        <v>30.462318087318085</v>
      </c>
      <c r="AB141">
        <f>SUM(Y141:AA141)</f>
        <v>70</v>
      </c>
      <c r="AC141" s="80">
        <f>AB141-M141</f>
        <v>0</v>
      </c>
    </row>
    <row r="142" spans="1:29" ht="38.25" x14ac:dyDescent="0.2">
      <c r="A142" s="126" t="s">
        <v>403</v>
      </c>
      <c r="B142" s="40">
        <v>2014</v>
      </c>
      <c r="C142" s="127" t="s">
        <v>919</v>
      </c>
      <c r="E142" s="128">
        <v>41568</v>
      </c>
      <c r="F142" s="44" t="s">
        <v>916</v>
      </c>
      <c r="G142" s="124" t="s">
        <v>917</v>
      </c>
      <c r="K142" s="125" t="s">
        <v>918</v>
      </c>
      <c r="M142" s="44">
        <v>180</v>
      </c>
      <c r="N142" s="44">
        <v>10</v>
      </c>
      <c r="O142" s="44">
        <v>0</v>
      </c>
      <c r="P142" s="44">
        <v>10</v>
      </c>
      <c r="Q142" s="44">
        <v>0</v>
      </c>
      <c r="R142" s="129">
        <f>M142-(S142+U142)</f>
        <v>172.41164241164242</v>
      </c>
      <c r="S142" s="129">
        <f>11*(N142/37)</f>
        <v>2.9729729729729732</v>
      </c>
      <c r="T142" s="129">
        <v>0</v>
      </c>
      <c r="U142" s="129">
        <f>12*(P142/26)</f>
        <v>4.6153846153846159</v>
      </c>
      <c r="V142" s="129">
        <v>0</v>
      </c>
      <c r="W142" s="44">
        <v>0</v>
      </c>
      <c r="X142" s="44">
        <v>0</v>
      </c>
      <c r="Y142" s="44">
        <v>0</v>
      </c>
      <c r="Z142" s="130">
        <f>M142</f>
        <v>180</v>
      </c>
      <c r="AA142" s="44">
        <v>0</v>
      </c>
      <c r="AB142" s="44">
        <v>0</v>
      </c>
      <c r="AC142" s="44">
        <v>0</v>
      </c>
    </row>
    <row r="143" spans="1:29" ht="38.25" x14ac:dyDescent="0.2">
      <c r="A143" s="126" t="s">
        <v>380</v>
      </c>
      <c r="B143" s="44">
        <v>2014</v>
      </c>
      <c r="C143" s="128" t="s">
        <v>919</v>
      </c>
      <c r="E143" s="128">
        <v>41556</v>
      </c>
      <c r="F143" s="44" t="s">
        <v>920</v>
      </c>
      <c r="G143" s="124" t="s">
        <v>921</v>
      </c>
      <c r="K143" s="125" t="s">
        <v>918</v>
      </c>
      <c r="M143" s="44">
        <v>150</v>
      </c>
      <c r="N143" s="44">
        <v>10</v>
      </c>
      <c r="O143" s="44">
        <v>0</v>
      </c>
      <c r="P143" s="44">
        <v>10</v>
      </c>
      <c r="Q143" s="44">
        <v>0</v>
      </c>
      <c r="R143" s="129">
        <f>M143-(S143+U143)</f>
        <v>142.41164241164242</v>
      </c>
      <c r="S143" s="129">
        <f>11*(N143/37)</f>
        <v>2.9729729729729732</v>
      </c>
      <c r="T143" s="129">
        <v>0</v>
      </c>
      <c r="U143" s="129">
        <f>12*(P143/26)</f>
        <v>4.6153846153846159</v>
      </c>
      <c r="V143" s="129">
        <v>0</v>
      </c>
      <c r="W143" s="44">
        <v>0</v>
      </c>
      <c r="X143" s="44">
        <v>0</v>
      </c>
      <c r="Y143" s="44">
        <v>0</v>
      </c>
      <c r="Z143" s="130">
        <f>M143</f>
        <v>150</v>
      </c>
      <c r="AA143" s="44">
        <v>0</v>
      </c>
      <c r="AB143" s="44">
        <v>0</v>
      </c>
      <c r="AC143" s="44">
        <v>0</v>
      </c>
    </row>
    <row r="144" spans="1:29" ht="38.25" x14ac:dyDescent="0.2">
      <c r="A144" s="17" t="s">
        <v>644</v>
      </c>
      <c r="B144" s="40">
        <v>2014</v>
      </c>
      <c r="C144" s="132" t="s">
        <v>283</v>
      </c>
      <c r="E144" s="128">
        <v>41743</v>
      </c>
      <c r="F144" s="44" t="s">
        <v>922</v>
      </c>
      <c r="G144" s="124" t="s">
        <v>923</v>
      </c>
      <c r="K144" s="125" t="s">
        <v>918</v>
      </c>
      <c r="M144" s="44">
        <v>120</v>
      </c>
      <c r="N144" s="44">
        <v>10</v>
      </c>
      <c r="O144" s="44">
        <v>0</v>
      </c>
      <c r="P144" s="44">
        <v>10</v>
      </c>
      <c r="Q144" s="44">
        <v>0</v>
      </c>
      <c r="R144" s="129">
        <f>M144-(S144+U144)</f>
        <v>112.41164241164242</v>
      </c>
      <c r="S144" s="129">
        <f>11*(N144/37)</f>
        <v>2.9729729729729732</v>
      </c>
      <c r="T144" s="129">
        <v>0</v>
      </c>
      <c r="U144" s="129">
        <f>12*(P144/26)</f>
        <v>4.6153846153846159</v>
      </c>
      <c r="V144" s="129">
        <v>0</v>
      </c>
      <c r="W144" s="44">
        <v>0</v>
      </c>
      <c r="X144" s="44">
        <v>0</v>
      </c>
      <c r="Y144" s="44">
        <v>0</v>
      </c>
      <c r="Z144" s="130">
        <f>M144</f>
        <v>120</v>
      </c>
      <c r="AA144" s="44">
        <v>0</v>
      </c>
      <c r="AB144" s="44">
        <v>0</v>
      </c>
      <c r="AC144" s="44">
        <v>0</v>
      </c>
    </row>
    <row r="145" spans="1:29" x14ac:dyDescent="0.2">
      <c r="A145" s="131" t="s">
        <v>645</v>
      </c>
      <c r="B145" s="40">
        <v>2014</v>
      </c>
      <c r="C145" s="127" t="s">
        <v>924</v>
      </c>
      <c r="E145" s="128">
        <v>41766</v>
      </c>
      <c r="F145" s="44" t="s">
        <v>925</v>
      </c>
      <c r="G145" s="124" t="s">
        <v>530</v>
      </c>
      <c r="K145" s="44" t="s">
        <v>530</v>
      </c>
      <c r="M145" s="40">
        <v>0</v>
      </c>
      <c r="N145" s="40">
        <v>0</v>
      </c>
      <c r="O145" s="40">
        <v>0</v>
      </c>
      <c r="P145" s="40">
        <v>0</v>
      </c>
      <c r="Q145" s="40">
        <v>0</v>
      </c>
      <c r="R145" s="129">
        <f t="shared" ref="R145:R152" si="14">M145-(S145+U145)</f>
        <v>0</v>
      </c>
      <c r="S145" s="129">
        <f t="shared" ref="S145:S152" si="15">11*(N145/37)</f>
        <v>0</v>
      </c>
      <c r="T145" s="129">
        <v>0</v>
      </c>
      <c r="U145" s="129">
        <f t="shared" ref="U145:U152" si="16">12*(P145/26)</f>
        <v>0</v>
      </c>
      <c r="V145" s="129">
        <v>0</v>
      </c>
      <c r="W145" s="44">
        <v>0</v>
      </c>
      <c r="X145" s="44">
        <v>0</v>
      </c>
      <c r="Y145" s="44">
        <v>0</v>
      </c>
      <c r="Z145" s="130">
        <f t="shared" ref="Z145:Z152" si="17">M145</f>
        <v>0</v>
      </c>
      <c r="AA145" s="44">
        <v>0</v>
      </c>
      <c r="AB145" s="44">
        <v>0</v>
      </c>
      <c r="AC145" s="44">
        <v>0</v>
      </c>
    </row>
    <row r="146" spans="1:29" ht="38.25" x14ac:dyDescent="0.2">
      <c r="A146" s="131" t="s">
        <v>405</v>
      </c>
      <c r="B146" s="40">
        <v>2014</v>
      </c>
      <c r="C146" s="127" t="s">
        <v>926</v>
      </c>
      <c r="E146" s="128">
        <v>41758</v>
      </c>
      <c r="F146" s="44" t="s">
        <v>927</v>
      </c>
      <c r="G146" s="124" t="s">
        <v>923</v>
      </c>
      <c r="K146" s="125" t="s">
        <v>918</v>
      </c>
      <c r="M146" s="44">
        <v>120</v>
      </c>
      <c r="N146" s="44">
        <v>10</v>
      </c>
      <c r="O146" s="44">
        <v>0</v>
      </c>
      <c r="P146" s="44">
        <v>10</v>
      </c>
      <c r="Q146" s="44">
        <v>0</v>
      </c>
      <c r="R146" s="129">
        <f t="shared" si="14"/>
        <v>112.41164241164242</v>
      </c>
      <c r="S146" s="129">
        <f t="shared" si="15"/>
        <v>2.9729729729729732</v>
      </c>
      <c r="T146" s="129">
        <v>0</v>
      </c>
      <c r="U146" s="129">
        <f t="shared" si="16"/>
        <v>4.6153846153846159</v>
      </c>
      <c r="V146" s="129">
        <v>0</v>
      </c>
      <c r="W146" s="44">
        <v>0</v>
      </c>
      <c r="X146" s="44">
        <v>0</v>
      </c>
      <c r="Y146" s="44">
        <v>0</v>
      </c>
      <c r="Z146" s="130">
        <f t="shared" si="17"/>
        <v>120</v>
      </c>
      <c r="AA146" s="44">
        <v>0</v>
      </c>
      <c r="AB146" s="44">
        <v>0</v>
      </c>
      <c r="AC146" s="44">
        <v>0</v>
      </c>
    </row>
    <row r="147" spans="1:29" ht="38.25" x14ac:dyDescent="0.2">
      <c r="A147" s="133" t="s">
        <v>928</v>
      </c>
      <c r="B147" s="40">
        <v>2015</v>
      </c>
      <c r="C147" s="127" t="s">
        <v>915</v>
      </c>
      <c r="E147" s="128">
        <v>41941</v>
      </c>
      <c r="F147" s="44" t="s">
        <v>929</v>
      </c>
      <c r="G147" s="124" t="s">
        <v>921</v>
      </c>
      <c r="K147" s="125" t="s">
        <v>918</v>
      </c>
      <c r="M147" s="44">
        <v>150</v>
      </c>
      <c r="N147" s="44">
        <v>10</v>
      </c>
      <c r="O147" s="44">
        <v>0</v>
      </c>
      <c r="P147" s="44">
        <v>10</v>
      </c>
      <c r="Q147" s="44">
        <v>0</v>
      </c>
      <c r="R147" s="129">
        <f t="shared" si="14"/>
        <v>142.41164241164242</v>
      </c>
      <c r="S147" s="129">
        <f t="shared" si="15"/>
        <v>2.9729729729729732</v>
      </c>
      <c r="T147" s="129">
        <v>0</v>
      </c>
      <c r="U147" s="129">
        <f t="shared" si="16"/>
        <v>4.6153846153846159</v>
      </c>
      <c r="V147" s="129">
        <v>0</v>
      </c>
      <c r="W147" s="44">
        <v>0</v>
      </c>
      <c r="X147" s="44">
        <v>0</v>
      </c>
      <c r="Y147" s="44">
        <v>0</v>
      </c>
      <c r="Z147" s="130">
        <f t="shared" si="17"/>
        <v>150</v>
      </c>
      <c r="AA147" s="44">
        <v>0</v>
      </c>
      <c r="AB147" s="44">
        <v>0</v>
      </c>
      <c r="AC147" s="44">
        <v>0</v>
      </c>
    </row>
    <row r="148" spans="1:29" ht="38.25" x14ac:dyDescent="0.2">
      <c r="A148" s="126" t="s">
        <v>400</v>
      </c>
      <c r="B148" s="44">
        <v>2015</v>
      </c>
      <c r="C148" s="128" t="s">
        <v>930</v>
      </c>
      <c r="D148" s="44"/>
      <c r="E148" s="128">
        <v>41944</v>
      </c>
      <c r="F148" s="44" t="s">
        <v>931</v>
      </c>
      <c r="G148" s="124" t="s">
        <v>923</v>
      </c>
      <c r="K148" s="125" t="s">
        <v>918</v>
      </c>
      <c r="M148" s="44">
        <v>120</v>
      </c>
      <c r="N148" s="44">
        <v>10</v>
      </c>
      <c r="O148" s="44">
        <v>0</v>
      </c>
      <c r="P148" s="44">
        <v>10</v>
      </c>
      <c r="Q148" s="44">
        <v>0</v>
      </c>
      <c r="R148" s="129">
        <f t="shared" si="14"/>
        <v>112.41164241164242</v>
      </c>
      <c r="S148" s="129">
        <f t="shared" si="15"/>
        <v>2.9729729729729732</v>
      </c>
      <c r="T148" s="129">
        <v>0</v>
      </c>
      <c r="U148" s="129">
        <f t="shared" si="16"/>
        <v>4.6153846153846159</v>
      </c>
      <c r="V148" s="129">
        <v>0</v>
      </c>
      <c r="W148" s="44">
        <v>0</v>
      </c>
      <c r="X148" s="44">
        <v>0</v>
      </c>
      <c r="Y148" s="44">
        <v>0</v>
      </c>
      <c r="Z148" s="130">
        <f t="shared" si="17"/>
        <v>120</v>
      </c>
      <c r="AA148" s="44">
        <v>0</v>
      </c>
      <c r="AB148" s="44">
        <v>0</v>
      </c>
      <c r="AC148" s="44">
        <v>0</v>
      </c>
    </row>
    <row r="149" spans="1:29" ht="38.25" x14ac:dyDescent="0.2">
      <c r="A149" s="131" t="s">
        <v>405</v>
      </c>
      <c r="B149" s="40">
        <v>2015</v>
      </c>
      <c r="C149" s="132" t="s">
        <v>932</v>
      </c>
      <c r="E149" s="128">
        <v>42116</v>
      </c>
      <c r="F149" s="44" t="s">
        <v>933</v>
      </c>
      <c r="G149" s="124" t="s">
        <v>934</v>
      </c>
      <c r="K149" s="125" t="s">
        <v>918</v>
      </c>
      <c r="M149" s="44">
        <v>75</v>
      </c>
      <c r="N149" s="44">
        <v>10</v>
      </c>
      <c r="O149" s="44">
        <v>0</v>
      </c>
      <c r="P149" s="44">
        <v>10</v>
      </c>
      <c r="Q149" s="44">
        <v>0</v>
      </c>
      <c r="R149" s="129">
        <f t="shared" si="14"/>
        <v>67.411642411642418</v>
      </c>
      <c r="S149" s="129">
        <f t="shared" si="15"/>
        <v>2.9729729729729732</v>
      </c>
      <c r="T149" s="129">
        <v>0</v>
      </c>
      <c r="U149" s="129">
        <f t="shared" si="16"/>
        <v>4.6153846153846159</v>
      </c>
      <c r="V149" s="129">
        <v>0</v>
      </c>
      <c r="W149" s="44">
        <v>0</v>
      </c>
      <c r="X149" s="44">
        <v>0</v>
      </c>
      <c r="Y149" s="44">
        <v>0</v>
      </c>
      <c r="Z149" s="130">
        <f t="shared" si="17"/>
        <v>75</v>
      </c>
      <c r="AA149" s="44">
        <v>0</v>
      </c>
      <c r="AB149" s="44">
        <v>0</v>
      </c>
      <c r="AC149" s="44">
        <v>0</v>
      </c>
    </row>
    <row r="150" spans="1:29" x14ac:dyDescent="0.2">
      <c r="A150" s="17" t="s">
        <v>984</v>
      </c>
      <c r="B150" s="40">
        <v>2015</v>
      </c>
      <c r="C150" s="127" t="s">
        <v>935</v>
      </c>
      <c r="E150" s="128">
        <v>42126</v>
      </c>
      <c r="F150" s="44" t="s">
        <v>530</v>
      </c>
      <c r="G150" s="124" t="s">
        <v>530</v>
      </c>
      <c r="K150" s="44" t="s">
        <v>530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129">
        <f t="shared" si="14"/>
        <v>0</v>
      </c>
      <c r="S150" s="129">
        <f t="shared" si="15"/>
        <v>0</v>
      </c>
      <c r="T150" s="129">
        <v>0</v>
      </c>
      <c r="U150" s="129">
        <f t="shared" si="16"/>
        <v>0</v>
      </c>
      <c r="V150" s="129">
        <v>0</v>
      </c>
      <c r="W150" s="44">
        <v>0</v>
      </c>
      <c r="X150" s="44">
        <v>0</v>
      </c>
      <c r="Y150" s="44">
        <v>0</v>
      </c>
      <c r="Z150" s="130">
        <f t="shared" si="17"/>
        <v>0</v>
      </c>
      <c r="AA150" s="44">
        <v>0</v>
      </c>
      <c r="AB150" s="44">
        <v>0</v>
      </c>
      <c r="AC150" s="44">
        <v>0</v>
      </c>
    </row>
    <row r="151" spans="1:29" x14ac:dyDescent="0.2">
      <c r="A151" s="126" t="s">
        <v>936</v>
      </c>
      <c r="B151" s="44">
        <v>2015</v>
      </c>
      <c r="C151" s="128" t="s">
        <v>937</v>
      </c>
      <c r="E151" s="128">
        <v>42125</v>
      </c>
      <c r="F151" s="44" t="s">
        <v>530</v>
      </c>
      <c r="G151" s="124" t="s">
        <v>530</v>
      </c>
      <c r="K151" s="44" t="s">
        <v>530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129">
        <f t="shared" si="14"/>
        <v>0</v>
      </c>
      <c r="S151" s="129">
        <f t="shared" si="15"/>
        <v>0</v>
      </c>
      <c r="T151" s="129">
        <v>0</v>
      </c>
      <c r="U151" s="129">
        <f t="shared" si="16"/>
        <v>0</v>
      </c>
      <c r="V151" s="129">
        <v>0</v>
      </c>
      <c r="W151" s="44">
        <v>0</v>
      </c>
      <c r="X151" s="44">
        <v>0</v>
      </c>
      <c r="Y151" s="44">
        <v>0</v>
      </c>
      <c r="Z151" s="130">
        <f t="shared" si="17"/>
        <v>0</v>
      </c>
      <c r="AA151" s="44">
        <v>0</v>
      </c>
      <c r="AB151" s="44">
        <v>0</v>
      </c>
      <c r="AC151" s="44">
        <v>0</v>
      </c>
    </row>
    <row r="152" spans="1:29" ht="38.25" x14ac:dyDescent="0.2">
      <c r="A152" s="131" t="s">
        <v>368</v>
      </c>
      <c r="B152" s="40">
        <v>2015</v>
      </c>
      <c r="C152" s="127" t="s">
        <v>938</v>
      </c>
      <c r="E152" s="128">
        <v>42118</v>
      </c>
      <c r="F152" s="44" t="s">
        <v>939</v>
      </c>
      <c r="G152" s="124" t="s">
        <v>934</v>
      </c>
      <c r="K152" s="125" t="s">
        <v>918</v>
      </c>
      <c r="M152" s="44">
        <v>75</v>
      </c>
      <c r="N152" s="44">
        <v>10</v>
      </c>
      <c r="O152" s="44">
        <v>0</v>
      </c>
      <c r="P152" s="44">
        <v>10</v>
      </c>
      <c r="R152" s="129">
        <f t="shared" si="14"/>
        <v>67.411642411642418</v>
      </c>
      <c r="S152" s="129">
        <f t="shared" si="15"/>
        <v>2.9729729729729732</v>
      </c>
      <c r="T152" s="129">
        <v>0</v>
      </c>
      <c r="U152" s="129">
        <f t="shared" si="16"/>
        <v>4.6153846153846159</v>
      </c>
      <c r="V152" s="129">
        <v>0</v>
      </c>
      <c r="W152" s="44">
        <v>0</v>
      </c>
      <c r="X152" s="44">
        <v>0</v>
      </c>
      <c r="Y152" s="44">
        <v>0</v>
      </c>
      <c r="Z152" s="130">
        <f t="shared" si="17"/>
        <v>75</v>
      </c>
      <c r="AA152" s="44">
        <v>0</v>
      </c>
      <c r="AB152" s="44">
        <v>0</v>
      </c>
      <c r="AC152" s="44">
        <v>0</v>
      </c>
    </row>
    <row r="153" spans="1:29" ht="38.25" x14ac:dyDescent="0.2">
      <c r="A153" s="17" t="s">
        <v>983</v>
      </c>
      <c r="B153" s="40">
        <v>2015</v>
      </c>
      <c r="C153" s="127" t="s">
        <v>940</v>
      </c>
      <c r="E153" s="128">
        <v>42113</v>
      </c>
      <c r="F153" s="44" t="s">
        <v>941</v>
      </c>
      <c r="G153" s="124" t="s">
        <v>942</v>
      </c>
      <c r="K153" s="125" t="s">
        <v>756</v>
      </c>
      <c r="M153" s="44">
        <v>80</v>
      </c>
      <c r="N153" s="44">
        <v>10</v>
      </c>
      <c r="O153" s="44">
        <v>0</v>
      </c>
      <c r="P153" s="44">
        <v>15</v>
      </c>
      <c r="Q153" s="44">
        <v>0</v>
      </c>
      <c r="R153" s="44">
        <v>0</v>
      </c>
      <c r="S153" s="134">
        <f>11*(N153/37)</f>
        <v>2.9729729729729732</v>
      </c>
      <c r="T153" s="129">
        <v>0</v>
      </c>
      <c r="U153" s="134">
        <f>12*(P153/26)</f>
        <v>6.9230769230769225</v>
      </c>
      <c r="V153" s="134">
        <f>M153-(S153+U153)</f>
        <v>70.103950103950098</v>
      </c>
      <c r="W153" s="134">
        <v>0</v>
      </c>
      <c r="X153" s="134">
        <v>0</v>
      </c>
      <c r="Y153" s="130">
        <v>0</v>
      </c>
      <c r="Z153" s="130">
        <f>V153+U153+S153</f>
        <v>79.999999999999986</v>
      </c>
      <c r="AA153" s="81">
        <f>X153*0.164</f>
        <v>0</v>
      </c>
      <c r="AB153">
        <f>SUM(Y153:AA153)</f>
        <v>79.999999999999986</v>
      </c>
      <c r="AC153">
        <f>M153-AB153</f>
        <v>0</v>
      </c>
    </row>
    <row r="154" spans="1:29" ht="38.25" x14ac:dyDescent="0.2">
      <c r="A154" s="126" t="s">
        <v>382</v>
      </c>
      <c r="B154" s="40">
        <v>2016</v>
      </c>
      <c r="C154" s="128" t="s">
        <v>943</v>
      </c>
      <c r="E154" s="128">
        <v>42305</v>
      </c>
      <c r="F154" s="44" t="s">
        <v>944</v>
      </c>
      <c r="G154" s="124" t="s">
        <v>945</v>
      </c>
      <c r="K154" s="125" t="s">
        <v>918</v>
      </c>
      <c r="M154" s="44">
        <v>140</v>
      </c>
      <c r="N154" s="44">
        <v>15</v>
      </c>
      <c r="O154" s="44">
        <v>0</v>
      </c>
      <c r="P154" s="44">
        <v>20</v>
      </c>
      <c r="Q154" s="44">
        <v>0</v>
      </c>
      <c r="R154" s="129">
        <f t="shared" ref="R154:R155" si="18">M154-(S154+U154)</f>
        <v>126.30977130977131</v>
      </c>
      <c r="S154" s="129">
        <f t="shared" ref="S154:S155" si="19">11*(N154/37)</f>
        <v>4.4594594594594597</v>
      </c>
      <c r="T154" s="129">
        <v>0</v>
      </c>
      <c r="U154" s="129">
        <f t="shared" ref="U154:U155" si="20">12*(P154/26)</f>
        <v>9.2307692307692317</v>
      </c>
      <c r="V154" s="129">
        <v>0</v>
      </c>
      <c r="W154" s="44">
        <v>0</v>
      </c>
      <c r="X154" s="44">
        <v>0</v>
      </c>
      <c r="Y154" s="44">
        <v>0</v>
      </c>
      <c r="Z154" s="130">
        <f t="shared" ref="Z154:Z155" si="21">M154</f>
        <v>140</v>
      </c>
      <c r="AA154" s="44">
        <v>0</v>
      </c>
      <c r="AB154" s="44">
        <v>0</v>
      </c>
      <c r="AC154" s="44"/>
    </row>
    <row r="155" spans="1:29" ht="38.25" x14ac:dyDescent="0.2">
      <c r="A155" s="135" t="s">
        <v>946</v>
      </c>
      <c r="B155" s="40">
        <v>2016</v>
      </c>
      <c r="C155" s="127" t="s">
        <v>947</v>
      </c>
      <c r="E155" s="128">
        <v>42299</v>
      </c>
      <c r="F155" s="44" t="s">
        <v>948</v>
      </c>
      <c r="G155" s="124" t="s">
        <v>945</v>
      </c>
      <c r="K155" s="125" t="s">
        <v>918</v>
      </c>
      <c r="M155" s="44">
        <v>140</v>
      </c>
      <c r="N155" s="44">
        <v>15</v>
      </c>
      <c r="O155" s="44">
        <v>0</v>
      </c>
      <c r="P155" s="44">
        <v>20</v>
      </c>
      <c r="Q155" s="44">
        <v>0</v>
      </c>
      <c r="R155" s="129">
        <f t="shared" si="18"/>
        <v>126.30977130977131</v>
      </c>
      <c r="S155" s="129">
        <f t="shared" si="19"/>
        <v>4.4594594594594597</v>
      </c>
      <c r="T155" s="129">
        <v>0</v>
      </c>
      <c r="U155" s="129">
        <f t="shared" si="20"/>
        <v>9.2307692307692317</v>
      </c>
      <c r="V155" s="129">
        <v>0</v>
      </c>
      <c r="W155" s="44">
        <v>0</v>
      </c>
      <c r="X155" s="44">
        <v>0</v>
      </c>
      <c r="Y155" s="44">
        <v>0</v>
      </c>
      <c r="Z155" s="130">
        <f t="shared" si="21"/>
        <v>140</v>
      </c>
      <c r="AA155" s="44">
        <v>0</v>
      </c>
      <c r="AB155" s="44">
        <v>0</v>
      </c>
      <c r="AC155" s="44"/>
    </row>
    <row r="156" spans="1:29" ht="38.25" x14ac:dyDescent="0.2">
      <c r="A156" s="135" t="s">
        <v>949</v>
      </c>
      <c r="B156" s="44">
        <v>2016</v>
      </c>
      <c r="C156" s="127" t="s">
        <v>950</v>
      </c>
      <c r="E156" s="128">
        <v>42473</v>
      </c>
      <c r="F156" s="44" t="s">
        <v>951</v>
      </c>
      <c r="G156" s="124" t="s">
        <v>952</v>
      </c>
      <c r="K156" s="125" t="s">
        <v>756</v>
      </c>
      <c r="M156" s="44">
        <v>100</v>
      </c>
      <c r="N156" s="44">
        <v>15</v>
      </c>
      <c r="O156" s="44">
        <v>0</v>
      </c>
      <c r="P156" s="44">
        <v>25</v>
      </c>
      <c r="Q156" s="44">
        <v>0</v>
      </c>
      <c r="R156" s="44">
        <v>0</v>
      </c>
      <c r="S156" s="134">
        <f>11*(N156/37)</f>
        <v>4.4594594594594597</v>
      </c>
      <c r="T156" s="129">
        <v>0</v>
      </c>
      <c r="U156" s="134">
        <f>12*(P156/26)</f>
        <v>11.538461538461538</v>
      </c>
      <c r="V156" s="134">
        <f>M156-(S156+U156)</f>
        <v>84.002079002079</v>
      </c>
      <c r="W156" s="134">
        <v>0</v>
      </c>
      <c r="X156" s="134">
        <v>0</v>
      </c>
      <c r="Y156" s="130">
        <v>0</v>
      </c>
      <c r="Z156" s="130">
        <f>V156+U156+S156</f>
        <v>100</v>
      </c>
      <c r="AA156" s="130">
        <f>X156*0.164</f>
        <v>0</v>
      </c>
      <c r="AB156" s="136">
        <f>SUM(Y156:AA156)</f>
        <v>100</v>
      </c>
      <c r="AC156" s="136">
        <f>M156-AB156</f>
        <v>0</v>
      </c>
    </row>
    <row r="157" spans="1:29" ht="38.25" x14ac:dyDescent="0.2">
      <c r="A157" s="126" t="s">
        <v>953</v>
      </c>
      <c r="B157" s="44">
        <v>2017</v>
      </c>
      <c r="C157" s="128" t="s">
        <v>954</v>
      </c>
      <c r="D157" s="101"/>
      <c r="E157" s="128">
        <v>42848</v>
      </c>
      <c r="F157" s="44" t="s">
        <v>955</v>
      </c>
      <c r="G157" s="44" t="s">
        <v>955</v>
      </c>
      <c r="K157" s="125" t="s">
        <v>918</v>
      </c>
      <c r="M157" s="44">
        <v>65</v>
      </c>
      <c r="N157" s="44">
        <v>0</v>
      </c>
      <c r="O157" s="44">
        <v>0</v>
      </c>
      <c r="P157" s="44">
        <v>20</v>
      </c>
      <c r="Q157" s="44">
        <v>0</v>
      </c>
      <c r="R157" s="129">
        <f t="shared" ref="R157:R166" si="22">M157-(S157+U157)</f>
        <v>55.769230769230766</v>
      </c>
      <c r="S157" s="129">
        <f t="shared" ref="S157:S166" si="23">11*(N157/37)</f>
        <v>0</v>
      </c>
      <c r="T157" s="129">
        <v>0</v>
      </c>
      <c r="U157" s="129">
        <f t="shared" ref="U157:U166" si="24">12*(P157/26)</f>
        <v>9.2307692307692317</v>
      </c>
      <c r="V157" s="129">
        <v>0</v>
      </c>
      <c r="W157" s="44">
        <v>0</v>
      </c>
      <c r="X157" s="44">
        <v>0</v>
      </c>
      <c r="Y157" s="44">
        <v>0</v>
      </c>
      <c r="Z157" s="130">
        <f t="shared" ref="Z157:Z166" si="25">M157</f>
        <v>65</v>
      </c>
      <c r="AA157" s="44">
        <v>0</v>
      </c>
      <c r="AB157" s="44">
        <v>0</v>
      </c>
    </row>
    <row r="158" spans="1:29" ht="38.25" x14ac:dyDescent="0.2">
      <c r="A158" s="126" t="s">
        <v>956</v>
      </c>
      <c r="B158" s="44">
        <v>2017</v>
      </c>
      <c r="C158" s="128" t="s">
        <v>954</v>
      </c>
      <c r="D158" s="101"/>
      <c r="E158" s="128">
        <v>42850</v>
      </c>
      <c r="F158" s="44" t="s">
        <v>957</v>
      </c>
      <c r="G158" s="44" t="s">
        <v>957</v>
      </c>
      <c r="K158" s="125" t="s">
        <v>918</v>
      </c>
      <c r="M158" s="44">
        <v>45</v>
      </c>
      <c r="N158" s="44">
        <v>0</v>
      </c>
      <c r="O158" s="44">
        <v>0</v>
      </c>
      <c r="P158" s="44">
        <v>20</v>
      </c>
      <c r="Q158" s="44">
        <v>0</v>
      </c>
      <c r="R158" s="129">
        <f t="shared" si="22"/>
        <v>35.769230769230766</v>
      </c>
      <c r="S158" s="129">
        <f t="shared" si="23"/>
        <v>0</v>
      </c>
      <c r="T158" s="129">
        <v>0</v>
      </c>
      <c r="U158" s="129">
        <f t="shared" si="24"/>
        <v>9.2307692307692317</v>
      </c>
      <c r="V158" s="129">
        <v>0</v>
      </c>
      <c r="W158" s="44">
        <v>0</v>
      </c>
      <c r="X158" s="44">
        <v>0</v>
      </c>
      <c r="Y158" s="44">
        <v>0</v>
      </c>
      <c r="Z158" s="130">
        <f t="shared" si="25"/>
        <v>45</v>
      </c>
      <c r="AA158" s="44">
        <v>0</v>
      </c>
      <c r="AB158" s="44">
        <v>0</v>
      </c>
    </row>
    <row r="159" spans="1:29" ht="38.25" x14ac:dyDescent="0.2">
      <c r="A159" s="126" t="s">
        <v>958</v>
      </c>
      <c r="B159" s="44">
        <v>2017</v>
      </c>
      <c r="C159" s="128" t="s">
        <v>954</v>
      </c>
      <c r="D159" s="101"/>
      <c r="E159" s="128">
        <v>42850</v>
      </c>
      <c r="F159" s="44" t="s">
        <v>959</v>
      </c>
      <c r="G159" s="44" t="s">
        <v>959</v>
      </c>
      <c r="K159" s="125" t="s">
        <v>918</v>
      </c>
      <c r="M159" s="44">
        <v>55</v>
      </c>
      <c r="N159" s="44">
        <v>0</v>
      </c>
      <c r="O159" s="44">
        <v>0</v>
      </c>
      <c r="P159" s="44">
        <v>20</v>
      </c>
      <c r="Q159" s="44">
        <v>0</v>
      </c>
      <c r="R159" s="129">
        <f t="shared" si="22"/>
        <v>45.769230769230766</v>
      </c>
      <c r="S159" s="129">
        <f t="shared" si="23"/>
        <v>0</v>
      </c>
      <c r="T159" s="129">
        <v>0</v>
      </c>
      <c r="U159" s="129">
        <f t="shared" si="24"/>
        <v>9.2307692307692317</v>
      </c>
      <c r="V159" s="129">
        <v>0</v>
      </c>
      <c r="W159" s="44">
        <v>0</v>
      </c>
      <c r="X159" s="44">
        <v>0</v>
      </c>
      <c r="Y159" s="44">
        <v>0</v>
      </c>
      <c r="Z159" s="130">
        <f t="shared" si="25"/>
        <v>55</v>
      </c>
      <c r="AA159" s="44">
        <v>0</v>
      </c>
      <c r="AB159" s="44">
        <v>0</v>
      </c>
    </row>
    <row r="160" spans="1:29" x14ac:dyDescent="0.2">
      <c r="A160" s="135" t="s">
        <v>671</v>
      </c>
      <c r="B160" s="40">
        <v>2018</v>
      </c>
      <c r="C160" s="137" t="s">
        <v>935</v>
      </c>
      <c r="D160" s="101"/>
      <c r="E160" s="128">
        <v>43223</v>
      </c>
      <c r="F160" s="44" t="s">
        <v>530</v>
      </c>
      <c r="G160" s="124" t="s">
        <v>530</v>
      </c>
      <c r="H160" s="44"/>
      <c r="I160" s="44"/>
      <c r="J160" s="44"/>
      <c r="K160" s="44" t="s">
        <v>530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129">
        <f t="shared" si="22"/>
        <v>0</v>
      </c>
      <c r="S160" s="129">
        <f t="shared" si="23"/>
        <v>0</v>
      </c>
      <c r="T160" s="129">
        <v>0</v>
      </c>
      <c r="U160" s="129">
        <f t="shared" si="24"/>
        <v>0</v>
      </c>
      <c r="V160" s="129">
        <v>0</v>
      </c>
      <c r="W160" s="44">
        <v>0</v>
      </c>
      <c r="X160" s="44">
        <v>0</v>
      </c>
      <c r="Y160" s="44">
        <v>0</v>
      </c>
      <c r="Z160" s="130">
        <f t="shared" si="25"/>
        <v>0</v>
      </c>
      <c r="AA160" s="44">
        <v>0</v>
      </c>
      <c r="AB160" s="44">
        <v>0</v>
      </c>
    </row>
    <row r="161" spans="1:28" ht="38.25" x14ac:dyDescent="0.2">
      <c r="A161" s="126" t="s">
        <v>953</v>
      </c>
      <c r="B161" s="44">
        <v>2019</v>
      </c>
      <c r="C161" s="91" t="s">
        <v>960</v>
      </c>
      <c r="D161" s="44"/>
      <c r="E161" s="128">
        <v>43382</v>
      </c>
      <c r="F161" s="44" t="s">
        <v>961</v>
      </c>
      <c r="G161" s="44" t="s">
        <v>962</v>
      </c>
      <c r="K161" s="125" t="s">
        <v>918</v>
      </c>
      <c r="M161" s="44">
        <v>145.4</v>
      </c>
      <c r="N161" s="44">
        <v>0</v>
      </c>
      <c r="O161" s="44">
        <v>0</v>
      </c>
      <c r="P161" s="44">
        <v>0</v>
      </c>
      <c r="Q161" s="44">
        <v>0</v>
      </c>
      <c r="R161" s="129">
        <f t="shared" si="22"/>
        <v>145.4</v>
      </c>
      <c r="S161" s="129">
        <f t="shared" si="23"/>
        <v>0</v>
      </c>
      <c r="T161" s="129">
        <v>0</v>
      </c>
      <c r="U161" s="129">
        <f t="shared" si="24"/>
        <v>0</v>
      </c>
      <c r="V161" s="129">
        <v>0</v>
      </c>
      <c r="W161" s="44">
        <v>0</v>
      </c>
      <c r="X161" s="44">
        <v>0</v>
      </c>
      <c r="Y161" s="44">
        <v>0</v>
      </c>
      <c r="Z161" s="130">
        <f t="shared" si="25"/>
        <v>145.4</v>
      </c>
      <c r="AA161" s="44">
        <v>0</v>
      </c>
      <c r="AB161" s="44">
        <v>0</v>
      </c>
    </row>
    <row r="162" spans="1:28" ht="38.25" x14ac:dyDescent="0.2">
      <c r="A162" s="126" t="s">
        <v>956</v>
      </c>
      <c r="B162" s="44">
        <v>2019</v>
      </c>
      <c r="C162" s="91" t="s">
        <v>960</v>
      </c>
      <c r="D162" s="44"/>
      <c r="E162" s="128">
        <v>43382</v>
      </c>
      <c r="F162" s="44" t="s">
        <v>963</v>
      </c>
      <c r="G162" s="44" t="s">
        <v>964</v>
      </c>
      <c r="K162" s="125" t="s">
        <v>918</v>
      </c>
      <c r="M162" s="44">
        <v>95.4</v>
      </c>
      <c r="N162" s="44">
        <v>0</v>
      </c>
      <c r="O162" s="44">
        <v>0</v>
      </c>
      <c r="P162" s="44">
        <v>0</v>
      </c>
      <c r="Q162" s="44">
        <v>0</v>
      </c>
      <c r="R162" s="129">
        <f t="shared" si="22"/>
        <v>95.4</v>
      </c>
      <c r="S162" s="129">
        <f t="shared" si="23"/>
        <v>0</v>
      </c>
      <c r="T162" s="129">
        <v>0</v>
      </c>
      <c r="U162" s="129">
        <f t="shared" si="24"/>
        <v>0</v>
      </c>
      <c r="V162" s="129">
        <v>0</v>
      </c>
      <c r="W162" s="44">
        <v>0</v>
      </c>
      <c r="X162" s="44">
        <v>0</v>
      </c>
      <c r="Y162" s="44">
        <v>0</v>
      </c>
      <c r="Z162" s="130">
        <f t="shared" si="25"/>
        <v>95.4</v>
      </c>
      <c r="AA162" s="44">
        <v>0</v>
      </c>
      <c r="AB162" s="44">
        <v>0</v>
      </c>
    </row>
    <row r="163" spans="1:28" ht="38.25" x14ac:dyDescent="0.2">
      <c r="A163" s="126" t="s">
        <v>958</v>
      </c>
      <c r="B163" s="44">
        <v>2019</v>
      </c>
      <c r="C163" s="91" t="s">
        <v>960</v>
      </c>
      <c r="D163" s="44"/>
      <c r="E163" s="128">
        <v>43382</v>
      </c>
      <c r="F163" s="44" t="s">
        <v>965</v>
      </c>
      <c r="G163" s="44" t="s">
        <v>966</v>
      </c>
      <c r="K163" s="125" t="s">
        <v>918</v>
      </c>
      <c r="M163" s="44">
        <v>136.69999999999999</v>
      </c>
      <c r="N163" s="44">
        <v>0</v>
      </c>
      <c r="O163" s="44">
        <v>0</v>
      </c>
      <c r="P163" s="44">
        <v>0</v>
      </c>
      <c r="Q163" s="44">
        <v>0</v>
      </c>
      <c r="R163" s="129">
        <f t="shared" si="22"/>
        <v>136.69999999999999</v>
      </c>
      <c r="S163" s="129">
        <f t="shared" si="23"/>
        <v>0</v>
      </c>
      <c r="T163" s="129">
        <v>0</v>
      </c>
      <c r="U163" s="129">
        <f t="shared" si="24"/>
        <v>0</v>
      </c>
      <c r="V163" s="129">
        <v>0</v>
      </c>
      <c r="W163" s="44">
        <v>0</v>
      </c>
      <c r="X163" s="44">
        <v>0</v>
      </c>
      <c r="Y163" s="44">
        <v>0</v>
      </c>
      <c r="Z163" s="130">
        <f t="shared" si="25"/>
        <v>136.69999999999999</v>
      </c>
      <c r="AA163" s="44">
        <v>0</v>
      </c>
      <c r="AB163" s="44">
        <v>0</v>
      </c>
    </row>
    <row r="164" spans="1:28" ht="38.25" x14ac:dyDescent="0.2">
      <c r="A164" s="126" t="s">
        <v>953</v>
      </c>
      <c r="B164" s="44">
        <v>2020</v>
      </c>
      <c r="C164" s="91" t="s">
        <v>967</v>
      </c>
      <c r="E164" s="128">
        <v>43917</v>
      </c>
      <c r="F164" s="44" t="s">
        <v>968</v>
      </c>
      <c r="G164" s="44" t="s">
        <v>968</v>
      </c>
      <c r="K164" s="125" t="s">
        <v>918</v>
      </c>
      <c r="M164" s="44">
        <v>70</v>
      </c>
      <c r="N164" s="44">
        <v>0</v>
      </c>
      <c r="O164" s="44">
        <v>0</v>
      </c>
      <c r="P164" s="44">
        <v>15</v>
      </c>
      <c r="Q164" s="44">
        <v>0</v>
      </c>
      <c r="R164" s="129">
        <f t="shared" si="22"/>
        <v>63.07692307692308</v>
      </c>
      <c r="S164" s="129">
        <f t="shared" si="23"/>
        <v>0</v>
      </c>
      <c r="T164" s="129">
        <v>0</v>
      </c>
      <c r="U164" s="129">
        <f t="shared" si="24"/>
        <v>6.9230769230769225</v>
      </c>
      <c r="V164" s="129">
        <v>0</v>
      </c>
      <c r="W164" s="44">
        <v>0</v>
      </c>
      <c r="X164" s="44">
        <v>0</v>
      </c>
      <c r="Y164" s="44">
        <v>0</v>
      </c>
      <c r="Z164" s="130">
        <f t="shared" si="25"/>
        <v>70</v>
      </c>
      <c r="AA164" s="44">
        <v>0</v>
      </c>
      <c r="AB164" s="44">
        <v>0</v>
      </c>
    </row>
    <row r="165" spans="1:28" ht="38.25" x14ac:dyDescent="0.2">
      <c r="A165" s="126" t="s">
        <v>956</v>
      </c>
      <c r="B165" s="44">
        <v>2020</v>
      </c>
      <c r="C165" s="91" t="s">
        <v>967</v>
      </c>
      <c r="E165" s="128">
        <v>43917</v>
      </c>
      <c r="F165" s="44" t="s">
        <v>969</v>
      </c>
      <c r="G165" s="44" t="s">
        <v>969</v>
      </c>
      <c r="K165" s="125" t="s">
        <v>918</v>
      </c>
      <c r="M165" s="44">
        <v>40</v>
      </c>
      <c r="N165" s="44">
        <v>0</v>
      </c>
      <c r="O165" s="44">
        <v>0</v>
      </c>
      <c r="P165" s="44">
        <v>15</v>
      </c>
      <c r="Q165" s="44">
        <v>0</v>
      </c>
      <c r="R165" s="129">
        <f t="shared" si="22"/>
        <v>33.07692307692308</v>
      </c>
      <c r="S165" s="129">
        <f t="shared" si="23"/>
        <v>0</v>
      </c>
      <c r="T165" s="129">
        <v>0</v>
      </c>
      <c r="U165" s="129">
        <f t="shared" si="24"/>
        <v>6.9230769230769225</v>
      </c>
      <c r="V165" s="129">
        <v>0</v>
      </c>
      <c r="W165" s="44">
        <v>0</v>
      </c>
      <c r="X165" s="44">
        <v>0</v>
      </c>
      <c r="Y165" s="44">
        <v>0</v>
      </c>
      <c r="Z165" s="130">
        <f t="shared" si="25"/>
        <v>40</v>
      </c>
      <c r="AA165" s="44">
        <v>0</v>
      </c>
      <c r="AB165" s="44">
        <v>0</v>
      </c>
    </row>
    <row r="166" spans="1:28" ht="38.25" x14ac:dyDescent="0.2">
      <c r="A166" s="126" t="s">
        <v>958</v>
      </c>
      <c r="B166" s="44">
        <v>2020</v>
      </c>
      <c r="C166" s="91" t="s">
        <v>967</v>
      </c>
      <c r="E166" s="128">
        <v>43917</v>
      </c>
      <c r="F166" s="44" t="s">
        <v>970</v>
      </c>
      <c r="G166" s="44" t="s">
        <v>970</v>
      </c>
      <c r="K166" s="125" t="s">
        <v>918</v>
      </c>
      <c r="M166" s="44">
        <v>55</v>
      </c>
      <c r="N166" s="44">
        <v>0</v>
      </c>
      <c r="O166" s="44">
        <v>0</v>
      </c>
      <c r="P166" s="44">
        <v>15</v>
      </c>
      <c r="Q166" s="44">
        <v>0</v>
      </c>
      <c r="R166" s="129">
        <f t="shared" si="22"/>
        <v>48.07692307692308</v>
      </c>
      <c r="S166" s="129">
        <f t="shared" si="23"/>
        <v>0</v>
      </c>
      <c r="T166" s="129">
        <v>0</v>
      </c>
      <c r="U166" s="129">
        <f t="shared" si="24"/>
        <v>6.9230769230769225</v>
      </c>
      <c r="V166" s="129">
        <v>0</v>
      </c>
      <c r="W166" s="44">
        <v>0</v>
      </c>
      <c r="X166" s="44">
        <v>0</v>
      </c>
      <c r="Y166" s="44">
        <v>0</v>
      </c>
      <c r="Z166" s="130">
        <f t="shared" si="25"/>
        <v>55</v>
      </c>
      <c r="AA166" s="44">
        <v>0</v>
      </c>
      <c r="AB166" s="44">
        <v>0</v>
      </c>
    </row>
    <row r="167" spans="1:28" x14ac:dyDescent="0.2">
      <c r="B167" s="40" t="s">
        <v>971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"/>
  <sheetViews>
    <sheetView workbookViewId="0"/>
  </sheetViews>
  <sheetFormatPr defaultColWidth="11.5703125" defaultRowHeight="12.75" x14ac:dyDescent="0.2"/>
  <cols>
    <col min="1" max="1" width="16.42578125" style="9" customWidth="1"/>
    <col min="2" max="2" width="19" style="9" customWidth="1"/>
    <col min="3" max="3" width="17.7109375" style="9" customWidth="1"/>
    <col min="4" max="4" width="22" style="9" customWidth="1"/>
    <col min="5" max="5" width="21.42578125" style="9" customWidth="1"/>
    <col min="6" max="6" width="23.28515625" style="9" customWidth="1"/>
    <col min="7" max="7" width="16" style="9" customWidth="1"/>
    <col min="8" max="8" width="23.28515625" style="9" customWidth="1"/>
    <col min="9" max="9" width="17.42578125" style="9" customWidth="1"/>
    <col min="10" max="16384" width="11.5703125" style="9"/>
  </cols>
  <sheetData>
    <row r="4" spans="1:9" x14ac:dyDescent="0.2">
      <c r="A4" s="9" t="s">
        <v>135</v>
      </c>
      <c r="B4" s="9" t="s">
        <v>138</v>
      </c>
      <c r="C4" s="9" t="s">
        <v>141</v>
      </c>
      <c r="D4" s="9" t="s">
        <v>144</v>
      </c>
      <c r="E4" s="9" t="s">
        <v>148</v>
      </c>
      <c r="F4" s="9" t="s">
        <v>151</v>
      </c>
      <c r="G4" s="9" t="s">
        <v>154</v>
      </c>
      <c r="H4" s="9" t="s">
        <v>157</v>
      </c>
      <c r="I4" s="9" t="s">
        <v>160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/>
  </sheetViews>
  <sheetFormatPr defaultColWidth="11.5703125" defaultRowHeight="12.75" x14ac:dyDescent="0.2"/>
  <cols>
    <col min="2" max="2" width="15.7109375" customWidth="1"/>
    <col min="4" max="4" width="15.7109375" customWidth="1"/>
    <col min="5" max="5" width="18.28515625" customWidth="1"/>
    <col min="6" max="6" width="18.5703125" customWidth="1"/>
    <col min="7" max="7" width="20.28515625" customWidth="1"/>
    <col min="11" max="11" width="19.5703125" customWidth="1"/>
    <col min="12" max="12" width="26.28515625" customWidth="1"/>
  </cols>
  <sheetData>
    <row r="2" spans="1:13" x14ac:dyDescent="0.2">
      <c r="G2" t="s">
        <v>40</v>
      </c>
      <c r="H2" t="s">
        <v>500</v>
      </c>
      <c r="J2" t="s">
        <v>195</v>
      </c>
      <c r="K2" t="s">
        <v>19</v>
      </c>
      <c r="L2" t="s">
        <v>19</v>
      </c>
    </row>
    <row r="3" spans="1:13" x14ac:dyDescent="0.2">
      <c r="G3" t="s">
        <v>501</v>
      </c>
    </row>
    <row r="4" spans="1:13" x14ac:dyDescent="0.2">
      <c r="A4" t="s">
        <v>17</v>
      </c>
      <c r="B4" t="s">
        <v>13</v>
      </c>
      <c r="C4" s="12" t="s">
        <v>206</v>
      </c>
      <c r="D4" s="12" t="s">
        <v>209</v>
      </c>
      <c r="E4" s="12" t="s">
        <v>212</v>
      </c>
      <c r="F4" s="12" t="s">
        <v>215</v>
      </c>
      <c r="G4" s="12" t="s">
        <v>218</v>
      </c>
      <c r="H4" s="12" t="s">
        <v>221</v>
      </c>
      <c r="I4" s="12" t="s">
        <v>224</v>
      </c>
      <c r="J4" s="12" t="s">
        <v>227</v>
      </c>
      <c r="K4" t="s">
        <v>231</v>
      </c>
      <c r="L4" t="s">
        <v>232</v>
      </c>
      <c r="M4" t="s">
        <v>233</v>
      </c>
    </row>
    <row r="5" spans="1:13" x14ac:dyDescent="0.2">
      <c r="A5">
        <v>1999</v>
      </c>
      <c r="B5" s="10" t="s">
        <v>283</v>
      </c>
    </row>
    <row r="6" spans="1:13" x14ac:dyDescent="0.2">
      <c r="A6">
        <v>2000</v>
      </c>
      <c r="B6" s="10" t="s">
        <v>286</v>
      </c>
    </row>
    <row r="7" spans="1:13" x14ac:dyDescent="0.2">
      <c r="A7">
        <v>2001</v>
      </c>
      <c r="B7" s="8" t="s">
        <v>290</v>
      </c>
    </row>
    <row r="8" spans="1:13" x14ac:dyDescent="0.2">
      <c r="A8">
        <v>2001</v>
      </c>
      <c r="B8" s="8" t="s">
        <v>290</v>
      </c>
    </row>
    <row r="9" spans="1:13" x14ac:dyDescent="0.2">
      <c r="A9">
        <v>2001</v>
      </c>
      <c r="B9" s="8" t="s">
        <v>283</v>
      </c>
    </row>
    <row r="10" spans="1:13" x14ac:dyDescent="0.2">
      <c r="A10">
        <v>2001</v>
      </c>
      <c r="B10" s="8" t="s">
        <v>283</v>
      </c>
    </row>
    <row r="11" spans="1:13" x14ac:dyDescent="0.2">
      <c r="A11">
        <v>2001</v>
      </c>
    </row>
    <row r="12" spans="1:13" x14ac:dyDescent="0.2">
      <c r="A12">
        <v>2001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A84" workbookViewId="0">
      <selection activeCell="N101" sqref="N101"/>
    </sheetView>
  </sheetViews>
  <sheetFormatPr defaultColWidth="11.5703125" defaultRowHeight="12.75" x14ac:dyDescent="0.2"/>
  <cols>
    <col min="1" max="1" width="16.28515625" customWidth="1"/>
    <col min="2" max="2" width="11.5703125" style="9"/>
    <col min="3" max="3" width="10" customWidth="1"/>
    <col min="4" max="4" width="9" customWidth="1"/>
    <col min="5" max="5" width="12.42578125" customWidth="1"/>
    <col min="6" max="6" width="14.7109375" customWidth="1"/>
    <col min="7" max="7" width="24" style="13" customWidth="1"/>
    <col min="8" max="8" width="18.28515625" customWidth="1"/>
    <col min="9" max="9" width="14.28515625" customWidth="1"/>
    <col min="10" max="10" width="22.140625" customWidth="1"/>
    <col min="13" max="13" width="23.28515625" customWidth="1"/>
  </cols>
  <sheetData>
    <row r="1" spans="1:15" x14ac:dyDescent="0.2">
      <c r="B1" s="17"/>
    </row>
    <row r="2" spans="1:15" x14ac:dyDescent="0.2">
      <c r="A2" s="17" t="s">
        <v>265</v>
      </c>
      <c r="B2" s="17" t="s">
        <v>267</v>
      </c>
      <c r="C2" s="17"/>
      <c r="D2" s="18"/>
      <c r="E2" s="17" t="s">
        <v>269</v>
      </c>
      <c r="F2" s="18" t="s">
        <v>266</v>
      </c>
      <c r="H2" s="17" t="s">
        <v>270</v>
      </c>
    </row>
    <row r="3" spans="1:15" ht="15" x14ac:dyDescent="0.25">
      <c r="A3" s="17" t="s">
        <v>274</v>
      </c>
      <c r="B3" s="17" t="s">
        <v>275</v>
      </c>
      <c r="C3" s="17"/>
      <c r="D3" s="18"/>
      <c r="E3" s="17" t="s">
        <v>276</v>
      </c>
      <c r="F3" s="18"/>
      <c r="G3" s="58" t="s">
        <v>689</v>
      </c>
      <c r="H3" s="17"/>
      <c r="L3" t="s">
        <v>195</v>
      </c>
    </row>
    <row r="4" spans="1:15" ht="25.5" x14ac:dyDescent="0.2">
      <c r="A4" s="19" t="s">
        <v>7</v>
      </c>
      <c r="B4" s="21" t="s">
        <v>16</v>
      </c>
      <c r="C4" s="22" t="s">
        <v>17</v>
      </c>
      <c r="D4" s="20" t="s">
        <v>13</v>
      </c>
      <c r="E4" s="14" t="s">
        <v>688</v>
      </c>
      <c r="F4" s="20" t="s">
        <v>9</v>
      </c>
      <c r="G4" s="15" t="s">
        <v>173</v>
      </c>
      <c r="H4" s="19" t="s">
        <v>687</v>
      </c>
      <c r="I4" s="12" t="s">
        <v>179</v>
      </c>
      <c r="J4" s="12" t="s">
        <v>182</v>
      </c>
      <c r="K4" s="12" t="s">
        <v>188</v>
      </c>
      <c r="L4" s="12" t="s">
        <v>192</v>
      </c>
      <c r="M4" s="12" t="s">
        <v>196</v>
      </c>
      <c r="N4" s="12" t="s">
        <v>170</v>
      </c>
      <c r="O4" s="67" t="s">
        <v>732</v>
      </c>
    </row>
    <row r="5" spans="1:15" ht="15" x14ac:dyDescent="0.25">
      <c r="A5" s="24" t="s">
        <v>240</v>
      </c>
      <c r="B5" s="24" t="s">
        <v>284</v>
      </c>
      <c r="C5" s="24">
        <f t="shared" ref="C5:C48" si="0">VALUE(LEFT(H5,4))</f>
        <v>1999</v>
      </c>
      <c r="D5" s="26" t="s">
        <v>283</v>
      </c>
      <c r="E5" s="24">
        <v>1</v>
      </c>
      <c r="F5" s="25">
        <v>36295</v>
      </c>
      <c r="G5" s="61">
        <v>36413</v>
      </c>
      <c r="H5" s="24" t="s">
        <v>285</v>
      </c>
      <c r="I5" t="s">
        <v>690</v>
      </c>
      <c r="J5" t="s">
        <v>692</v>
      </c>
      <c r="K5">
        <v>4</v>
      </c>
      <c r="L5">
        <v>100</v>
      </c>
      <c r="M5">
        <v>0</v>
      </c>
      <c r="O5" s="74" t="s">
        <v>697</v>
      </c>
    </row>
    <row r="6" spans="1:15" ht="15" x14ac:dyDescent="0.25">
      <c r="A6" s="24" t="s">
        <v>240</v>
      </c>
      <c r="B6" s="24" t="s">
        <v>287</v>
      </c>
      <c r="C6" s="24">
        <f t="shared" si="0"/>
        <v>2000</v>
      </c>
      <c r="D6" s="26" t="s">
        <v>286</v>
      </c>
      <c r="E6" s="24">
        <v>2</v>
      </c>
      <c r="F6" s="30">
        <v>36631</v>
      </c>
      <c r="G6" s="61">
        <v>36753</v>
      </c>
      <c r="H6" s="24" t="s">
        <v>289</v>
      </c>
      <c r="I6" t="s">
        <v>690</v>
      </c>
      <c r="J6" t="s">
        <v>692</v>
      </c>
      <c r="K6">
        <v>4</v>
      </c>
      <c r="L6">
        <v>100</v>
      </c>
      <c r="O6" s="74" t="s">
        <v>697</v>
      </c>
    </row>
    <row r="7" spans="1:15" ht="15" x14ac:dyDescent="0.25">
      <c r="A7" s="28" t="s">
        <v>364</v>
      </c>
      <c r="B7" s="17" t="s">
        <v>284</v>
      </c>
      <c r="C7" s="24">
        <f t="shared" si="0"/>
        <v>2001</v>
      </c>
      <c r="D7" s="18" t="s">
        <v>290</v>
      </c>
      <c r="E7" s="24">
        <v>3</v>
      </c>
      <c r="F7" s="31">
        <v>36823</v>
      </c>
      <c r="G7" s="61">
        <v>37120</v>
      </c>
      <c r="H7" s="17" t="s">
        <v>292</v>
      </c>
      <c r="I7" t="s">
        <v>690</v>
      </c>
      <c r="J7" t="s">
        <v>692</v>
      </c>
      <c r="K7">
        <v>4</v>
      </c>
      <c r="L7">
        <v>100</v>
      </c>
      <c r="O7" s="74" t="s">
        <v>697</v>
      </c>
    </row>
    <row r="8" spans="1:15" ht="15" x14ac:dyDescent="0.25">
      <c r="A8" s="28" t="s">
        <v>380</v>
      </c>
      <c r="B8" s="17" t="s">
        <v>284</v>
      </c>
      <c r="C8" s="24">
        <f t="shared" si="0"/>
        <v>2001</v>
      </c>
      <c r="D8" s="18" t="s">
        <v>283</v>
      </c>
      <c r="E8" s="24">
        <v>4</v>
      </c>
      <c r="F8" s="18">
        <v>36974</v>
      </c>
      <c r="G8" s="61">
        <v>37125</v>
      </c>
      <c r="H8" s="17" t="s">
        <v>295</v>
      </c>
      <c r="I8" t="s">
        <v>690</v>
      </c>
      <c r="J8" t="s">
        <v>692</v>
      </c>
      <c r="K8">
        <v>4</v>
      </c>
      <c r="L8">
        <v>100</v>
      </c>
      <c r="O8" s="74" t="s">
        <v>697</v>
      </c>
    </row>
    <row r="9" spans="1:15" ht="15" x14ac:dyDescent="0.25">
      <c r="A9" s="28" t="s">
        <v>382</v>
      </c>
      <c r="B9" s="17" t="s">
        <v>287</v>
      </c>
      <c r="C9" s="24">
        <f t="shared" si="0"/>
        <v>2001</v>
      </c>
      <c r="D9" s="18" t="s">
        <v>297</v>
      </c>
      <c r="E9" s="24">
        <v>5</v>
      </c>
      <c r="F9" s="18">
        <v>36818</v>
      </c>
      <c r="G9" s="61">
        <v>37113</v>
      </c>
      <c r="H9" s="17" t="s">
        <v>299</v>
      </c>
      <c r="I9" t="s">
        <v>690</v>
      </c>
      <c r="J9" t="s">
        <v>692</v>
      </c>
      <c r="K9">
        <v>4</v>
      </c>
      <c r="L9">
        <v>100</v>
      </c>
      <c r="O9" s="74" t="s">
        <v>697</v>
      </c>
    </row>
    <row r="10" spans="1:15" ht="15" x14ac:dyDescent="0.25">
      <c r="A10" s="28" t="s">
        <v>377</v>
      </c>
      <c r="B10" s="17" t="s">
        <v>287</v>
      </c>
      <c r="C10" s="24">
        <f t="shared" si="0"/>
        <v>2001</v>
      </c>
      <c r="D10" s="18" t="s">
        <v>286</v>
      </c>
      <c r="E10" s="24">
        <v>6</v>
      </c>
      <c r="F10" s="31">
        <v>36976</v>
      </c>
      <c r="G10" s="61">
        <v>37112</v>
      </c>
      <c r="H10" s="17" t="s">
        <v>302</v>
      </c>
      <c r="I10" t="s">
        <v>690</v>
      </c>
      <c r="J10" t="s">
        <v>692</v>
      </c>
      <c r="K10">
        <v>4</v>
      </c>
      <c r="L10">
        <v>100</v>
      </c>
      <c r="O10" s="74" t="s">
        <v>697</v>
      </c>
    </row>
    <row r="11" spans="1:15" ht="15" x14ac:dyDescent="0.25">
      <c r="A11" s="28" t="s">
        <v>389</v>
      </c>
      <c r="B11" s="27" t="s">
        <v>304</v>
      </c>
      <c r="C11" s="24">
        <f t="shared" si="0"/>
        <v>2001</v>
      </c>
      <c r="D11" s="32" t="s">
        <v>303</v>
      </c>
      <c r="E11" s="24">
        <v>7</v>
      </c>
      <c r="F11" s="32">
        <v>36778</v>
      </c>
      <c r="G11" s="61"/>
      <c r="H11" s="27" t="s">
        <v>306</v>
      </c>
      <c r="I11" t="s">
        <v>885</v>
      </c>
      <c r="J11" t="s">
        <v>692</v>
      </c>
      <c r="K11">
        <v>4</v>
      </c>
      <c r="L11">
        <v>0</v>
      </c>
      <c r="N11" t="s">
        <v>695</v>
      </c>
      <c r="O11" s="74"/>
    </row>
    <row r="12" spans="1:15" ht="15" x14ac:dyDescent="0.25">
      <c r="A12" s="28" t="s">
        <v>389</v>
      </c>
      <c r="B12" s="27" t="s">
        <v>304</v>
      </c>
      <c r="C12" s="24">
        <f t="shared" si="0"/>
        <v>2001</v>
      </c>
      <c r="D12" s="32" t="s">
        <v>874</v>
      </c>
      <c r="E12" s="24">
        <v>8</v>
      </c>
      <c r="F12" s="32">
        <v>36795</v>
      </c>
      <c r="G12" s="61"/>
      <c r="H12" s="27" t="s">
        <v>306</v>
      </c>
      <c r="I12" t="s">
        <v>875</v>
      </c>
      <c r="J12" t="s">
        <v>692</v>
      </c>
      <c r="K12">
        <v>4</v>
      </c>
      <c r="L12">
        <v>0</v>
      </c>
      <c r="N12" t="s">
        <v>695</v>
      </c>
      <c r="O12" s="74"/>
    </row>
    <row r="13" spans="1:15" ht="15" x14ac:dyDescent="0.25">
      <c r="A13" s="28" t="s">
        <v>389</v>
      </c>
      <c r="B13" s="27" t="s">
        <v>304</v>
      </c>
      <c r="C13" s="24">
        <f t="shared" si="0"/>
        <v>2001</v>
      </c>
      <c r="D13" s="25" t="s">
        <v>308</v>
      </c>
      <c r="E13" s="24">
        <v>9</v>
      </c>
      <c r="F13" s="32">
        <v>36976</v>
      </c>
      <c r="G13" s="61">
        <v>37116</v>
      </c>
      <c r="H13" s="33" t="s">
        <v>310</v>
      </c>
      <c r="I13" t="s">
        <v>691</v>
      </c>
      <c r="J13" t="s">
        <v>692</v>
      </c>
      <c r="K13">
        <v>4</v>
      </c>
      <c r="L13">
        <v>100</v>
      </c>
      <c r="O13" s="74" t="s">
        <v>697</v>
      </c>
    </row>
    <row r="14" spans="1:15" ht="15" x14ac:dyDescent="0.25">
      <c r="A14" s="28" t="s">
        <v>391</v>
      </c>
      <c r="B14" s="17" t="s">
        <v>304</v>
      </c>
      <c r="C14" s="24">
        <f t="shared" si="0"/>
        <v>2001</v>
      </c>
      <c r="D14" s="18" t="s">
        <v>308</v>
      </c>
      <c r="E14" s="24">
        <v>10</v>
      </c>
      <c r="F14" s="18">
        <v>36976</v>
      </c>
      <c r="G14" s="61">
        <v>37116</v>
      </c>
      <c r="H14" s="17" t="s">
        <v>310</v>
      </c>
      <c r="I14" t="s">
        <v>691</v>
      </c>
      <c r="J14" t="s">
        <v>692</v>
      </c>
      <c r="K14">
        <v>4</v>
      </c>
      <c r="L14">
        <v>100</v>
      </c>
      <c r="O14" s="74" t="s">
        <v>697</v>
      </c>
    </row>
    <row r="15" spans="1:15" ht="15" x14ac:dyDescent="0.25">
      <c r="A15" s="28" t="s">
        <v>374</v>
      </c>
      <c r="B15" s="17" t="s">
        <v>312</v>
      </c>
      <c r="C15" s="24">
        <f t="shared" si="0"/>
        <v>2001</v>
      </c>
      <c r="D15" s="18" t="s">
        <v>311</v>
      </c>
      <c r="E15" s="24">
        <v>11</v>
      </c>
      <c r="F15" s="18">
        <v>36797</v>
      </c>
      <c r="G15" s="61">
        <v>37111</v>
      </c>
      <c r="H15" s="17" t="s">
        <v>314</v>
      </c>
      <c r="I15" t="s">
        <v>691</v>
      </c>
      <c r="J15" t="s">
        <v>692</v>
      </c>
      <c r="K15">
        <v>4</v>
      </c>
      <c r="L15">
        <v>100</v>
      </c>
      <c r="O15" s="74" t="s">
        <v>697</v>
      </c>
    </row>
    <row r="16" spans="1:15" ht="15" x14ac:dyDescent="0.25">
      <c r="A16" s="28" t="s">
        <v>396</v>
      </c>
      <c r="B16" s="17" t="s">
        <v>312</v>
      </c>
      <c r="C16" s="24">
        <f t="shared" si="0"/>
        <v>2001</v>
      </c>
      <c r="D16" s="18" t="s">
        <v>315</v>
      </c>
      <c r="E16" s="24">
        <v>12</v>
      </c>
      <c r="F16" s="18">
        <v>37005</v>
      </c>
      <c r="G16" s="61">
        <v>37104</v>
      </c>
      <c r="H16" s="17" t="s">
        <v>317</v>
      </c>
      <c r="I16" t="s">
        <v>691</v>
      </c>
      <c r="J16" t="s">
        <v>692</v>
      </c>
      <c r="K16">
        <v>4</v>
      </c>
      <c r="L16">
        <v>100</v>
      </c>
      <c r="O16" s="74" t="s">
        <v>697</v>
      </c>
    </row>
    <row r="17" spans="1:15" ht="15" x14ac:dyDescent="0.25">
      <c r="A17" s="28" t="s">
        <v>380</v>
      </c>
      <c r="B17" s="17" t="s">
        <v>284</v>
      </c>
      <c r="C17" s="24">
        <f t="shared" si="0"/>
        <v>2002</v>
      </c>
      <c r="D17" s="18" t="s">
        <v>290</v>
      </c>
      <c r="E17" s="17">
        <v>13</v>
      </c>
      <c r="F17" s="18">
        <v>37187</v>
      </c>
      <c r="G17" s="61">
        <v>37475</v>
      </c>
      <c r="H17" s="17" t="s">
        <v>318</v>
      </c>
      <c r="I17" t="s">
        <v>690</v>
      </c>
      <c r="J17" t="s">
        <v>692</v>
      </c>
      <c r="K17">
        <v>4</v>
      </c>
      <c r="L17">
        <v>100</v>
      </c>
      <c r="O17" s="74" t="s">
        <v>697</v>
      </c>
    </row>
    <row r="18" spans="1:15" s="62" customFormat="1" ht="15" x14ac:dyDescent="0.25">
      <c r="A18" s="63" t="s">
        <v>400</v>
      </c>
      <c r="B18" s="60" t="s">
        <v>284</v>
      </c>
      <c r="C18" s="60">
        <f t="shared" si="0"/>
        <v>2002</v>
      </c>
      <c r="D18" s="65" t="s">
        <v>283</v>
      </c>
      <c r="E18" s="60">
        <v>14</v>
      </c>
      <c r="F18" s="65">
        <v>37361</v>
      </c>
      <c r="G18" s="61">
        <v>37504</v>
      </c>
      <c r="H18" s="60" t="s">
        <v>319</v>
      </c>
      <c r="I18" s="62" t="s">
        <v>690</v>
      </c>
      <c r="J18" s="62" t="s">
        <v>692</v>
      </c>
      <c r="K18" s="62">
        <v>4</v>
      </c>
      <c r="L18" s="62">
        <v>100</v>
      </c>
      <c r="O18" s="74" t="s">
        <v>697</v>
      </c>
    </row>
    <row r="19" spans="1:15" ht="15" x14ac:dyDescent="0.25">
      <c r="A19" s="28" t="s">
        <v>403</v>
      </c>
      <c r="B19" s="17" t="s">
        <v>287</v>
      </c>
      <c r="C19" s="24">
        <f t="shared" si="0"/>
        <v>2002</v>
      </c>
      <c r="D19" s="18" t="s">
        <v>297</v>
      </c>
      <c r="E19" s="17">
        <v>16</v>
      </c>
      <c r="F19" s="18">
        <v>37190</v>
      </c>
      <c r="G19" s="61">
        <v>37482</v>
      </c>
      <c r="H19" s="17" t="s">
        <v>321</v>
      </c>
      <c r="I19" t="s">
        <v>690</v>
      </c>
      <c r="J19" t="s">
        <v>692</v>
      </c>
      <c r="K19">
        <v>4</v>
      </c>
      <c r="L19">
        <v>100</v>
      </c>
      <c r="O19" s="74" t="s">
        <v>697</v>
      </c>
    </row>
    <row r="20" spans="1:15" ht="15" x14ac:dyDescent="0.25">
      <c r="A20" s="28" t="s">
        <v>405</v>
      </c>
      <c r="B20" s="17" t="s">
        <v>287</v>
      </c>
      <c r="C20" s="24">
        <f t="shared" si="0"/>
        <v>2002</v>
      </c>
      <c r="D20" s="18" t="s">
        <v>286</v>
      </c>
      <c r="E20" s="17">
        <v>17</v>
      </c>
      <c r="F20" s="18">
        <v>37367</v>
      </c>
      <c r="G20" s="61">
        <v>37482</v>
      </c>
      <c r="H20" s="17" t="s">
        <v>322</v>
      </c>
      <c r="I20" t="s">
        <v>690</v>
      </c>
      <c r="J20" t="s">
        <v>692</v>
      </c>
      <c r="K20">
        <v>4</v>
      </c>
      <c r="L20">
        <v>100</v>
      </c>
      <c r="O20" s="74" t="s">
        <v>718</v>
      </c>
    </row>
    <row r="21" spans="1:15" ht="15" x14ac:dyDescent="0.25">
      <c r="A21" s="28" t="s">
        <v>423</v>
      </c>
      <c r="B21" s="17" t="s">
        <v>304</v>
      </c>
      <c r="C21" s="24">
        <f t="shared" si="0"/>
        <v>2002</v>
      </c>
      <c r="D21" s="18" t="s">
        <v>303</v>
      </c>
      <c r="E21" s="17">
        <v>18</v>
      </c>
      <c r="F21" s="18">
        <v>37159</v>
      </c>
      <c r="G21" s="61">
        <v>37462</v>
      </c>
      <c r="H21" s="17" t="s">
        <v>324</v>
      </c>
      <c r="I21" t="s">
        <v>691</v>
      </c>
      <c r="J21" t="s">
        <v>692</v>
      </c>
      <c r="K21">
        <v>4</v>
      </c>
      <c r="L21">
        <v>100</v>
      </c>
      <c r="O21" s="74" t="s">
        <v>697</v>
      </c>
    </row>
    <row r="22" spans="1:15" ht="15" x14ac:dyDescent="0.25">
      <c r="A22" s="28" t="s">
        <v>410</v>
      </c>
      <c r="B22" s="17" t="s">
        <v>304</v>
      </c>
      <c r="C22" s="24">
        <f t="shared" si="0"/>
        <v>2002</v>
      </c>
      <c r="D22" s="18" t="s">
        <v>308</v>
      </c>
      <c r="E22" s="17">
        <v>19</v>
      </c>
      <c r="F22" s="18">
        <v>37367</v>
      </c>
      <c r="G22" s="61">
        <v>37496</v>
      </c>
      <c r="H22" s="17" t="s">
        <v>327</v>
      </c>
      <c r="I22" t="s">
        <v>691</v>
      </c>
      <c r="J22" t="s">
        <v>692</v>
      </c>
      <c r="K22">
        <v>4</v>
      </c>
      <c r="L22">
        <v>100</v>
      </c>
      <c r="O22" s="74" t="s">
        <v>697</v>
      </c>
    </row>
    <row r="23" spans="1:15" ht="15" x14ac:dyDescent="0.25">
      <c r="A23" s="28" t="s">
        <v>407</v>
      </c>
      <c r="B23" s="17" t="s">
        <v>312</v>
      </c>
      <c r="C23" s="24">
        <f t="shared" si="0"/>
        <v>2002</v>
      </c>
      <c r="D23" s="18" t="s">
        <v>311</v>
      </c>
      <c r="E23" s="17">
        <v>20</v>
      </c>
      <c r="F23" s="18">
        <v>37173</v>
      </c>
      <c r="G23" s="61">
        <v>37470</v>
      </c>
      <c r="H23" s="17" t="s">
        <v>329</v>
      </c>
      <c r="I23" t="s">
        <v>691</v>
      </c>
      <c r="J23" t="s">
        <v>692</v>
      </c>
      <c r="K23">
        <v>4</v>
      </c>
      <c r="L23">
        <v>100</v>
      </c>
      <c r="O23" s="74" t="s">
        <v>697</v>
      </c>
    </row>
    <row r="24" spans="1:15" ht="15" x14ac:dyDescent="0.25">
      <c r="A24" s="28" t="s">
        <v>417</v>
      </c>
      <c r="B24" s="17" t="s">
        <v>312</v>
      </c>
      <c r="C24" s="24">
        <f t="shared" si="0"/>
        <v>2002</v>
      </c>
      <c r="D24" s="18" t="s">
        <v>315</v>
      </c>
      <c r="E24" s="17">
        <v>21</v>
      </c>
      <c r="F24" s="18">
        <v>37409</v>
      </c>
      <c r="G24" s="61">
        <v>37498</v>
      </c>
      <c r="H24" s="17" t="s">
        <v>332</v>
      </c>
      <c r="I24" t="s">
        <v>691</v>
      </c>
      <c r="J24" t="s">
        <v>692</v>
      </c>
      <c r="K24">
        <v>4</v>
      </c>
      <c r="L24">
        <v>100</v>
      </c>
      <c r="O24" s="74" t="s">
        <v>697</v>
      </c>
    </row>
    <row r="25" spans="1:15" ht="15" x14ac:dyDescent="0.25">
      <c r="A25" s="28" t="s">
        <v>400</v>
      </c>
      <c r="B25" s="17" t="s">
        <v>284</v>
      </c>
      <c r="C25" s="24">
        <f t="shared" si="0"/>
        <v>2003</v>
      </c>
      <c r="D25" s="18" t="s">
        <v>290</v>
      </c>
      <c r="E25" s="17">
        <v>22</v>
      </c>
      <c r="F25" s="18">
        <v>37547</v>
      </c>
      <c r="G25" s="61">
        <v>37847</v>
      </c>
      <c r="H25" s="17" t="s">
        <v>333</v>
      </c>
      <c r="I25" t="s">
        <v>690</v>
      </c>
      <c r="J25" t="s">
        <v>692</v>
      </c>
      <c r="K25">
        <v>4</v>
      </c>
      <c r="L25">
        <v>100</v>
      </c>
      <c r="O25" s="73" t="s">
        <v>720</v>
      </c>
    </row>
    <row r="26" spans="1:15" ht="15" x14ac:dyDescent="0.25">
      <c r="A26" s="28" t="s">
        <v>364</v>
      </c>
      <c r="B26" s="17" t="s">
        <v>284</v>
      </c>
      <c r="C26" s="24">
        <f t="shared" si="0"/>
        <v>2003</v>
      </c>
      <c r="D26" s="18" t="s">
        <v>283</v>
      </c>
      <c r="E26" s="17">
        <v>23</v>
      </c>
      <c r="F26" s="18">
        <v>37734</v>
      </c>
      <c r="G26" s="61">
        <v>37854</v>
      </c>
      <c r="H26" s="17" t="s">
        <v>334</v>
      </c>
      <c r="I26" t="s">
        <v>690</v>
      </c>
      <c r="J26" t="s">
        <v>692</v>
      </c>
      <c r="K26">
        <v>4</v>
      </c>
      <c r="L26">
        <v>100</v>
      </c>
      <c r="O26" s="74" t="s">
        <v>721</v>
      </c>
    </row>
    <row r="27" spans="1:15" ht="15" x14ac:dyDescent="0.25">
      <c r="A27" s="28" t="s">
        <v>366</v>
      </c>
      <c r="B27" s="17" t="s">
        <v>287</v>
      </c>
      <c r="C27" s="24">
        <f t="shared" si="0"/>
        <v>2003</v>
      </c>
      <c r="D27" s="18" t="s">
        <v>297</v>
      </c>
      <c r="E27" s="17">
        <v>25</v>
      </c>
      <c r="F27" s="18">
        <v>37546</v>
      </c>
      <c r="G27" s="61">
        <v>37854</v>
      </c>
      <c r="H27" s="17" t="s">
        <v>336</v>
      </c>
      <c r="I27" t="s">
        <v>690</v>
      </c>
      <c r="J27" t="s">
        <v>692</v>
      </c>
      <c r="K27">
        <v>4</v>
      </c>
      <c r="L27">
        <v>100</v>
      </c>
      <c r="O27" s="74" t="s">
        <v>720</v>
      </c>
    </row>
    <row r="28" spans="1:15" ht="15" x14ac:dyDescent="0.25">
      <c r="A28" s="28" t="s">
        <v>368</v>
      </c>
      <c r="B28" s="17" t="s">
        <v>287</v>
      </c>
      <c r="C28" s="24">
        <f t="shared" si="0"/>
        <v>2003</v>
      </c>
      <c r="D28" s="18" t="s">
        <v>286</v>
      </c>
      <c r="E28" s="17">
        <v>26</v>
      </c>
      <c r="F28" s="18">
        <v>37746</v>
      </c>
      <c r="G28" s="61">
        <v>37867</v>
      </c>
      <c r="H28" s="17" t="s">
        <v>337</v>
      </c>
      <c r="I28" t="s">
        <v>690</v>
      </c>
      <c r="J28" t="s">
        <v>692</v>
      </c>
      <c r="K28">
        <v>4</v>
      </c>
      <c r="L28">
        <v>100</v>
      </c>
      <c r="O28" s="73" t="s">
        <v>722</v>
      </c>
    </row>
    <row r="29" spans="1:15" ht="15" x14ac:dyDescent="0.25">
      <c r="A29" s="28" t="s">
        <v>370</v>
      </c>
      <c r="B29" s="17" t="s">
        <v>304</v>
      </c>
      <c r="C29" s="24">
        <f t="shared" si="0"/>
        <v>2003</v>
      </c>
      <c r="D29" s="18" t="s">
        <v>303</v>
      </c>
      <c r="E29" s="17">
        <v>27</v>
      </c>
      <c r="F29" s="18">
        <v>37511</v>
      </c>
      <c r="G29" s="61"/>
      <c r="H29" s="17" t="s">
        <v>338</v>
      </c>
      <c r="I29" t="s">
        <v>875</v>
      </c>
      <c r="J29" t="s">
        <v>692</v>
      </c>
      <c r="K29">
        <v>4</v>
      </c>
      <c r="L29">
        <v>100</v>
      </c>
      <c r="O29" s="74"/>
    </row>
    <row r="30" spans="1:15" ht="15" x14ac:dyDescent="0.25">
      <c r="A30" s="28" t="s">
        <v>370</v>
      </c>
      <c r="B30" s="17" t="s">
        <v>304</v>
      </c>
      <c r="C30" s="24">
        <f t="shared" si="0"/>
        <v>2003</v>
      </c>
      <c r="D30" s="18" t="s">
        <v>308</v>
      </c>
      <c r="E30" s="17">
        <v>28</v>
      </c>
      <c r="F30" s="18">
        <v>37725</v>
      </c>
      <c r="G30" s="61">
        <v>37851</v>
      </c>
      <c r="H30" s="17" t="s">
        <v>338</v>
      </c>
      <c r="I30" t="s">
        <v>691</v>
      </c>
      <c r="J30" t="s">
        <v>692</v>
      </c>
      <c r="K30">
        <v>4</v>
      </c>
      <c r="L30">
        <v>100</v>
      </c>
      <c r="O30" s="73" t="s">
        <v>720</v>
      </c>
    </row>
    <row r="31" spans="1:15" ht="15" x14ac:dyDescent="0.25">
      <c r="A31" s="28" t="s">
        <v>372</v>
      </c>
      <c r="B31" s="17" t="s">
        <v>304</v>
      </c>
      <c r="C31" s="24">
        <f t="shared" si="0"/>
        <v>2003</v>
      </c>
      <c r="D31" s="18" t="s">
        <v>308</v>
      </c>
      <c r="E31" s="17">
        <v>29</v>
      </c>
      <c r="F31" s="18">
        <v>37733</v>
      </c>
      <c r="G31" s="61">
        <v>37851</v>
      </c>
      <c r="H31" s="17" t="s">
        <v>340</v>
      </c>
      <c r="I31" t="s">
        <v>691</v>
      </c>
      <c r="J31" t="s">
        <v>692</v>
      </c>
      <c r="K31">
        <v>4</v>
      </c>
      <c r="L31">
        <v>100</v>
      </c>
      <c r="O31" s="73" t="s">
        <v>720</v>
      </c>
    </row>
    <row r="32" spans="1:15" ht="15" x14ac:dyDescent="0.25">
      <c r="A32" s="28" t="s">
        <v>427</v>
      </c>
      <c r="B32" s="17" t="s">
        <v>312</v>
      </c>
      <c r="C32" s="24">
        <f t="shared" si="0"/>
        <v>2003</v>
      </c>
      <c r="D32" s="18" t="s">
        <v>311</v>
      </c>
      <c r="E32" s="17">
        <v>30</v>
      </c>
      <c r="F32" s="18">
        <v>37539</v>
      </c>
      <c r="G32" s="61"/>
      <c r="H32" s="17" t="s">
        <v>341</v>
      </c>
      <c r="I32" t="s">
        <v>875</v>
      </c>
      <c r="J32" t="s">
        <v>692</v>
      </c>
      <c r="K32">
        <v>4</v>
      </c>
      <c r="L32">
        <v>100</v>
      </c>
      <c r="N32" t="s">
        <v>695</v>
      </c>
      <c r="O32" s="74"/>
    </row>
    <row r="33" spans="1:15" ht="15" x14ac:dyDescent="0.25">
      <c r="A33" s="28" t="s">
        <v>427</v>
      </c>
      <c r="B33" s="17" t="s">
        <v>312</v>
      </c>
      <c r="C33" s="24">
        <f t="shared" si="0"/>
        <v>2003</v>
      </c>
      <c r="D33" s="18" t="s">
        <v>315</v>
      </c>
      <c r="E33" s="17">
        <v>31</v>
      </c>
      <c r="F33" s="18">
        <v>37744</v>
      </c>
      <c r="G33" s="61">
        <v>37869</v>
      </c>
      <c r="H33" s="17" t="s">
        <v>341</v>
      </c>
      <c r="I33" t="s">
        <v>691</v>
      </c>
      <c r="J33" t="s">
        <v>692</v>
      </c>
      <c r="K33">
        <v>4</v>
      </c>
      <c r="L33">
        <v>100</v>
      </c>
      <c r="O33" s="74" t="s">
        <v>697</v>
      </c>
    </row>
    <row r="34" spans="1:15" ht="15" x14ac:dyDescent="0.25">
      <c r="A34" s="28" t="s">
        <v>434</v>
      </c>
      <c r="B34" s="17" t="s">
        <v>312</v>
      </c>
      <c r="C34" s="24">
        <f t="shared" si="0"/>
        <v>2003</v>
      </c>
      <c r="D34" s="18" t="s">
        <v>315</v>
      </c>
      <c r="E34" s="17">
        <v>32</v>
      </c>
      <c r="F34" s="18">
        <v>37747</v>
      </c>
      <c r="G34" s="61">
        <v>37870</v>
      </c>
      <c r="H34" s="17" t="s">
        <v>342</v>
      </c>
      <c r="I34" t="s">
        <v>691</v>
      </c>
      <c r="J34" t="s">
        <v>692</v>
      </c>
      <c r="K34">
        <v>4</v>
      </c>
      <c r="L34">
        <v>100</v>
      </c>
      <c r="O34" s="74" t="s">
        <v>697</v>
      </c>
    </row>
    <row r="35" spans="1:15" ht="15" x14ac:dyDescent="0.25">
      <c r="A35" s="28" t="s">
        <v>364</v>
      </c>
      <c r="B35" s="17" t="s">
        <v>284</v>
      </c>
      <c r="C35" s="24">
        <f t="shared" si="0"/>
        <v>2004</v>
      </c>
      <c r="D35" s="18" t="s">
        <v>290</v>
      </c>
      <c r="E35" s="17">
        <v>33</v>
      </c>
      <c r="F35" s="18">
        <v>37894</v>
      </c>
      <c r="G35" s="70">
        <v>38212</v>
      </c>
      <c r="H35" s="17" t="s">
        <v>343</v>
      </c>
      <c r="I35" t="s">
        <v>690</v>
      </c>
      <c r="J35" t="s">
        <v>692</v>
      </c>
      <c r="K35">
        <v>4</v>
      </c>
      <c r="L35">
        <v>100</v>
      </c>
      <c r="O35" s="74" t="s">
        <v>722</v>
      </c>
    </row>
    <row r="36" spans="1:15" ht="15" x14ac:dyDescent="0.25">
      <c r="A36" s="28" t="s">
        <v>380</v>
      </c>
      <c r="B36" s="24" t="s">
        <v>284</v>
      </c>
      <c r="C36" s="24">
        <f t="shared" si="0"/>
        <v>2004</v>
      </c>
      <c r="D36" s="26" t="s">
        <v>283</v>
      </c>
      <c r="E36" s="24">
        <v>34</v>
      </c>
      <c r="F36" s="26">
        <v>38080</v>
      </c>
      <c r="G36" s="70">
        <v>38217</v>
      </c>
      <c r="H36" s="24" t="s">
        <v>344</v>
      </c>
      <c r="I36" t="s">
        <v>690</v>
      </c>
      <c r="J36" t="s">
        <v>692</v>
      </c>
      <c r="K36">
        <v>4</v>
      </c>
      <c r="L36">
        <v>100</v>
      </c>
      <c r="O36" s="73" t="s">
        <v>722</v>
      </c>
    </row>
    <row r="37" spans="1:15" ht="15" x14ac:dyDescent="0.25">
      <c r="A37" s="28" t="s">
        <v>382</v>
      </c>
      <c r="B37" s="17" t="s">
        <v>287</v>
      </c>
      <c r="C37" s="24">
        <f t="shared" si="0"/>
        <v>2004</v>
      </c>
      <c r="D37" s="18" t="s">
        <v>297</v>
      </c>
      <c r="E37" s="17">
        <v>36</v>
      </c>
      <c r="F37" s="18">
        <v>37894</v>
      </c>
      <c r="G37" s="70">
        <v>38210</v>
      </c>
      <c r="H37" s="17" t="s">
        <v>345</v>
      </c>
      <c r="I37" t="s">
        <v>690</v>
      </c>
      <c r="J37" t="s">
        <v>692</v>
      </c>
      <c r="K37">
        <v>4</v>
      </c>
      <c r="L37">
        <v>100</v>
      </c>
      <c r="O37" s="73" t="s">
        <v>722</v>
      </c>
    </row>
    <row r="38" spans="1:15" ht="15" x14ac:dyDescent="0.25">
      <c r="A38" s="28" t="s">
        <v>377</v>
      </c>
      <c r="B38" s="17" t="s">
        <v>287</v>
      </c>
      <c r="C38" s="24">
        <f t="shared" si="0"/>
        <v>2004</v>
      </c>
      <c r="D38" s="18" t="s">
        <v>286</v>
      </c>
      <c r="E38" s="17">
        <v>37</v>
      </c>
      <c r="F38" s="18">
        <v>38086</v>
      </c>
      <c r="G38" s="70">
        <v>38231</v>
      </c>
      <c r="H38" s="17" t="s">
        <v>346</v>
      </c>
      <c r="I38" t="s">
        <v>690</v>
      </c>
      <c r="J38" t="s">
        <v>692</v>
      </c>
      <c r="K38">
        <v>4</v>
      </c>
      <c r="L38">
        <v>100</v>
      </c>
      <c r="O38" s="73" t="s">
        <v>722</v>
      </c>
    </row>
    <row r="39" spans="1:15" ht="15" x14ac:dyDescent="0.25">
      <c r="A39" s="28" t="s">
        <v>389</v>
      </c>
      <c r="B39" s="17" t="s">
        <v>304</v>
      </c>
      <c r="C39" s="24">
        <f t="shared" si="0"/>
        <v>2004</v>
      </c>
      <c r="D39" s="18" t="s">
        <v>308</v>
      </c>
      <c r="E39" s="17">
        <v>38</v>
      </c>
      <c r="F39" s="18">
        <v>38085</v>
      </c>
      <c r="G39" s="70">
        <v>38212</v>
      </c>
      <c r="H39" s="17" t="s">
        <v>348</v>
      </c>
      <c r="I39" t="s">
        <v>691</v>
      </c>
      <c r="J39" t="s">
        <v>692</v>
      </c>
      <c r="K39">
        <v>4</v>
      </c>
      <c r="L39">
        <v>100</v>
      </c>
      <c r="O39" s="73" t="s">
        <v>722</v>
      </c>
    </row>
    <row r="40" spans="1:15" ht="15" x14ac:dyDescent="0.25">
      <c r="A40" s="28" t="s">
        <v>391</v>
      </c>
      <c r="B40" s="17" t="s">
        <v>304</v>
      </c>
      <c r="C40" s="24">
        <f t="shared" si="0"/>
        <v>2004</v>
      </c>
      <c r="D40" s="18" t="s">
        <v>308</v>
      </c>
      <c r="E40" s="17">
        <v>39</v>
      </c>
      <c r="F40" s="18">
        <v>38089</v>
      </c>
      <c r="G40" s="70">
        <v>38212</v>
      </c>
      <c r="H40" s="17" t="s">
        <v>349</v>
      </c>
      <c r="I40" t="s">
        <v>691</v>
      </c>
      <c r="J40" t="s">
        <v>692</v>
      </c>
      <c r="K40">
        <v>4</v>
      </c>
      <c r="L40">
        <v>100</v>
      </c>
      <c r="O40" s="73" t="s">
        <v>722</v>
      </c>
    </row>
    <row r="41" spans="1:15" ht="15" x14ac:dyDescent="0.25">
      <c r="A41" s="28" t="s">
        <v>374</v>
      </c>
      <c r="B41" s="17" t="s">
        <v>312</v>
      </c>
      <c r="C41" s="24">
        <f t="shared" si="0"/>
        <v>2004</v>
      </c>
      <c r="D41" s="18" t="s">
        <v>311</v>
      </c>
      <c r="E41" s="17">
        <v>40</v>
      </c>
      <c r="F41" s="18">
        <v>37893</v>
      </c>
      <c r="G41" s="59">
        <f>F41+240</f>
        <v>38133</v>
      </c>
      <c r="H41" s="17" t="s">
        <v>351</v>
      </c>
      <c r="I41" t="s">
        <v>691</v>
      </c>
      <c r="J41" t="s">
        <v>692</v>
      </c>
      <c r="K41">
        <v>4</v>
      </c>
      <c r="L41">
        <v>100</v>
      </c>
      <c r="O41" s="74"/>
    </row>
    <row r="42" spans="1:15" ht="15" x14ac:dyDescent="0.25">
      <c r="A42" s="28" t="s">
        <v>396</v>
      </c>
      <c r="B42" s="17" t="s">
        <v>312</v>
      </c>
      <c r="C42" s="24">
        <f t="shared" si="0"/>
        <v>2004</v>
      </c>
      <c r="D42" s="18" t="s">
        <v>315</v>
      </c>
      <c r="E42" s="17">
        <v>41</v>
      </c>
      <c r="F42" s="18">
        <v>38104</v>
      </c>
      <c r="G42" s="70">
        <v>38211</v>
      </c>
      <c r="H42" s="17" t="s">
        <v>352</v>
      </c>
      <c r="I42" t="s">
        <v>691</v>
      </c>
      <c r="J42" t="s">
        <v>692</v>
      </c>
      <c r="K42">
        <v>4</v>
      </c>
      <c r="L42">
        <v>100</v>
      </c>
      <c r="O42" s="73" t="s">
        <v>723</v>
      </c>
    </row>
    <row r="43" spans="1:15" ht="15" x14ac:dyDescent="0.25">
      <c r="A43" s="28" t="s">
        <v>380</v>
      </c>
      <c r="B43" s="17" t="s">
        <v>284</v>
      </c>
      <c r="C43" s="24">
        <f t="shared" si="0"/>
        <v>2005</v>
      </c>
      <c r="D43" s="18" t="s">
        <v>290</v>
      </c>
      <c r="E43" s="17">
        <v>42</v>
      </c>
      <c r="F43" s="18">
        <v>38285</v>
      </c>
      <c r="G43" s="71">
        <v>38579</v>
      </c>
      <c r="H43" s="17" t="s">
        <v>353</v>
      </c>
      <c r="I43" t="s">
        <v>690</v>
      </c>
      <c r="J43" t="s">
        <v>692</v>
      </c>
      <c r="K43">
        <v>4</v>
      </c>
      <c r="L43">
        <v>100</v>
      </c>
      <c r="O43" s="73" t="s">
        <v>722</v>
      </c>
    </row>
    <row r="44" spans="1:15" ht="15" x14ac:dyDescent="0.25">
      <c r="A44" s="28" t="s">
        <v>400</v>
      </c>
      <c r="B44" s="17" t="s">
        <v>284</v>
      </c>
      <c r="C44" s="24">
        <f t="shared" si="0"/>
        <v>2005</v>
      </c>
      <c r="D44" s="18" t="s">
        <v>283</v>
      </c>
      <c r="E44" s="17">
        <v>43</v>
      </c>
      <c r="F44" s="18">
        <v>38437</v>
      </c>
      <c r="G44" s="71">
        <v>38593</v>
      </c>
      <c r="H44" s="17" t="s">
        <v>354</v>
      </c>
      <c r="I44" t="s">
        <v>690</v>
      </c>
      <c r="J44" t="s">
        <v>692</v>
      </c>
      <c r="K44">
        <v>4</v>
      </c>
      <c r="L44">
        <v>100</v>
      </c>
      <c r="O44" s="73" t="s">
        <v>722</v>
      </c>
    </row>
    <row r="45" spans="1:15" ht="15" x14ac:dyDescent="0.25">
      <c r="A45" s="28" t="s">
        <v>403</v>
      </c>
      <c r="B45" s="17" t="s">
        <v>287</v>
      </c>
      <c r="C45" s="24">
        <f t="shared" si="0"/>
        <v>2005</v>
      </c>
      <c r="D45" s="18" t="s">
        <v>297</v>
      </c>
      <c r="E45" s="17">
        <v>45</v>
      </c>
      <c r="F45" s="18">
        <v>38286</v>
      </c>
      <c r="G45" s="71">
        <v>38574</v>
      </c>
      <c r="H45" s="17" t="s">
        <v>355</v>
      </c>
      <c r="I45" t="s">
        <v>690</v>
      </c>
      <c r="J45" t="s">
        <v>692</v>
      </c>
      <c r="K45">
        <v>4</v>
      </c>
      <c r="L45">
        <v>100</v>
      </c>
      <c r="O45" s="73" t="s">
        <v>722</v>
      </c>
    </row>
    <row r="46" spans="1:15" ht="15" x14ac:dyDescent="0.25">
      <c r="A46" s="28" t="s">
        <v>405</v>
      </c>
      <c r="B46" s="17" t="s">
        <v>287</v>
      </c>
      <c r="C46" s="24">
        <f t="shared" si="0"/>
        <v>2005</v>
      </c>
      <c r="D46" s="18" t="s">
        <v>286</v>
      </c>
      <c r="E46" s="17">
        <v>46</v>
      </c>
      <c r="F46" s="18">
        <v>38458</v>
      </c>
      <c r="G46" s="71">
        <v>38588</v>
      </c>
      <c r="H46" s="17" t="s">
        <v>356</v>
      </c>
      <c r="I46" t="s">
        <v>690</v>
      </c>
      <c r="J46" t="s">
        <v>692</v>
      </c>
      <c r="K46">
        <v>4</v>
      </c>
      <c r="L46">
        <v>100</v>
      </c>
      <c r="O46" s="73" t="s">
        <v>722</v>
      </c>
    </row>
    <row r="47" spans="1:15" ht="15" x14ac:dyDescent="0.25">
      <c r="A47" s="28" t="s">
        <v>423</v>
      </c>
      <c r="B47" s="17" t="s">
        <v>358</v>
      </c>
      <c r="C47" s="24">
        <f t="shared" si="0"/>
        <v>2005</v>
      </c>
      <c r="D47" s="18" t="s">
        <v>357</v>
      </c>
      <c r="E47" s="17">
        <v>47</v>
      </c>
      <c r="F47" s="18">
        <v>38255</v>
      </c>
      <c r="G47" s="71">
        <v>38575</v>
      </c>
      <c r="H47" s="17" t="s">
        <v>360</v>
      </c>
      <c r="I47" t="s">
        <v>691</v>
      </c>
      <c r="J47" t="s">
        <v>692</v>
      </c>
      <c r="K47">
        <v>4</v>
      </c>
      <c r="L47">
        <v>100</v>
      </c>
      <c r="O47" s="73" t="s">
        <v>723</v>
      </c>
    </row>
    <row r="48" spans="1:15" ht="15" x14ac:dyDescent="0.25">
      <c r="A48" s="28" t="s">
        <v>816</v>
      </c>
      <c r="B48" s="17" t="s">
        <v>304</v>
      </c>
      <c r="C48" s="24">
        <f t="shared" si="0"/>
        <v>2005</v>
      </c>
      <c r="D48" s="18" t="s">
        <v>308</v>
      </c>
      <c r="E48" s="17">
        <v>48</v>
      </c>
      <c r="F48" s="18">
        <v>38450</v>
      </c>
      <c r="G48" s="71">
        <v>38590</v>
      </c>
      <c r="H48" s="17" t="s">
        <v>361</v>
      </c>
      <c r="I48" t="s">
        <v>691</v>
      </c>
      <c r="J48" t="s">
        <v>692</v>
      </c>
      <c r="K48">
        <v>4</v>
      </c>
      <c r="L48">
        <v>100</v>
      </c>
      <c r="O48" s="73" t="s">
        <v>722</v>
      </c>
    </row>
    <row r="49" spans="1:15" ht="15" x14ac:dyDescent="0.25">
      <c r="A49" s="28" t="s">
        <v>817</v>
      </c>
      <c r="B49" s="17" t="s">
        <v>304</v>
      </c>
      <c r="C49" s="24">
        <f t="shared" ref="C49" si="1">VALUE(LEFT(H49,4))</f>
        <v>2005</v>
      </c>
      <c r="D49" s="18" t="s">
        <v>308</v>
      </c>
      <c r="E49" s="17">
        <v>48</v>
      </c>
      <c r="F49" s="18">
        <v>38457</v>
      </c>
      <c r="G49" s="71">
        <v>38590</v>
      </c>
      <c r="H49" s="17" t="s">
        <v>361</v>
      </c>
      <c r="I49" t="s">
        <v>691</v>
      </c>
      <c r="J49" t="s">
        <v>692</v>
      </c>
      <c r="K49">
        <v>4</v>
      </c>
      <c r="L49">
        <v>100</v>
      </c>
      <c r="O49" s="73" t="s">
        <v>722</v>
      </c>
    </row>
    <row r="50" spans="1:15" ht="15" x14ac:dyDescent="0.25">
      <c r="A50" s="28" t="s">
        <v>407</v>
      </c>
      <c r="B50" s="35" t="s">
        <v>312</v>
      </c>
      <c r="C50" s="28">
        <v>2005</v>
      </c>
      <c r="D50" s="31" t="s">
        <v>311</v>
      </c>
      <c r="E50" s="17">
        <v>49</v>
      </c>
      <c r="F50" s="31">
        <v>38257</v>
      </c>
      <c r="G50" s="59">
        <f>F50+240</f>
        <v>38497</v>
      </c>
      <c r="H50" s="17" t="s">
        <v>886</v>
      </c>
      <c r="I50" t="s">
        <v>885</v>
      </c>
      <c r="J50" t="s">
        <v>692</v>
      </c>
      <c r="K50">
        <v>4</v>
      </c>
      <c r="L50">
        <v>100</v>
      </c>
      <c r="N50" t="s">
        <v>695</v>
      </c>
      <c r="O50" s="74"/>
    </row>
    <row r="51" spans="1:15" ht="15" x14ac:dyDescent="0.25">
      <c r="A51" s="28" t="s">
        <v>407</v>
      </c>
      <c r="B51" s="35" t="s">
        <v>312</v>
      </c>
      <c r="C51" s="28">
        <v>2005</v>
      </c>
      <c r="D51" s="31" t="s">
        <v>311</v>
      </c>
      <c r="E51" s="17">
        <v>50</v>
      </c>
      <c r="F51" s="31">
        <v>38260</v>
      </c>
      <c r="G51" s="59">
        <f>F51+240</f>
        <v>38500</v>
      </c>
      <c r="H51" s="17" t="s">
        <v>886</v>
      </c>
      <c r="I51" t="s">
        <v>875</v>
      </c>
      <c r="J51" t="s">
        <v>692</v>
      </c>
      <c r="K51">
        <v>4</v>
      </c>
      <c r="L51">
        <v>100</v>
      </c>
      <c r="O51" s="74"/>
    </row>
    <row r="52" spans="1:15" ht="15" x14ac:dyDescent="0.25">
      <c r="A52" s="28" t="s">
        <v>417</v>
      </c>
      <c r="B52" s="35" t="s">
        <v>312</v>
      </c>
      <c r="C52" s="28">
        <v>2005</v>
      </c>
      <c r="D52" s="31" t="s">
        <v>315</v>
      </c>
      <c r="E52" s="17">
        <v>51</v>
      </c>
      <c r="F52" s="31">
        <v>38475</v>
      </c>
      <c r="G52" s="59">
        <f>F52+120</f>
        <v>38595</v>
      </c>
      <c r="H52" s="17" t="s">
        <v>886</v>
      </c>
      <c r="I52" t="s">
        <v>691</v>
      </c>
      <c r="J52" t="s">
        <v>692</v>
      </c>
      <c r="K52">
        <v>4</v>
      </c>
      <c r="L52">
        <v>100</v>
      </c>
      <c r="O52" s="74"/>
    </row>
    <row r="53" spans="1:15" ht="15" x14ac:dyDescent="0.25">
      <c r="A53" s="28" t="s">
        <v>400</v>
      </c>
      <c r="B53" s="17" t="s">
        <v>284</v>
      </c>
      <c r="C53" s="24">
        <f t="shared" ref="C53:C60" si="2">VALUE(LEFT(H53,4))</f>
        <v>2006</v>
      </c>
      <c r="D53" s="18" t="s">
        <v>290</v>
      </c>
      <c r="E53" s="17">
        <v>52</v>
      </c>
      <c r="F53" s="18">
        <v>38646</v>
      </c>
      <c r="G53" s="71">
        <v>38947</v>
      </c>
      <c r="H53" s="17" t="s">
        <v>363</v>
      </c>
      <c r="I53" t="s">
        <v>690</v>
      </c>
      <c r="J53" t="s">
        <v>692</v>
      </c>
      <c r="K53">
        <v>4</v>
      </c>
      <c r="L53">
        <v>100</v>
      </c>
      <c r="O53" s="73" t="s">
        <v>722</v>
      </c>
    </row>
    <row r="54" spans="1:15" ht="15" x14ac:dyDescent="0.25">
      <c r="A54" s="17" t="s">
        <v>364</v>
      </c>
      <c r="B54" s="17" t="s">
        <v>284</v>
      </c>
      <c r="C54" s="24">
        <f t="shared" si="2"/>
        <v>2006</v>
      </c>
      <c r="D54" s="18" t="s">
        <v>283</v>
      </c>
      <c r="E54" s="17">
        <v>53</v>
      </c>
      <c r="F54" s="18">
        <v>38837</v>
      </c>
      <c r="G54" s="71">
        <v>38965</v>
      </c>
      <c r="H54" s="17" t="s">
        <v>365</v>
      </c>
      <c r="I54" t="s">
        <v>690</v>
      </c>
      <c r="J54" t="s">
        <v>692</v>
      </c>
      <c r="K54">
        <v>4</v>
      </c>
      <c r="L54">
        <v>100</v>
      </c>
      <c r="O54" s="73" t="s">
        <v>720</v>
      </c>
    </row>
    <row r="55" spans="1:15" ht="15" x14ac:dyDescent="0.25">
      <c r="A55" s="17" t="s">
        <v>366</v>
      </c>
      <c r="B55" s="17" t="s">
        <v>287</v>
      </c>
      <c r="C55" s="24">
        <f t="shared" si="2"/>
        <v>2006</v>
      </c>
      <c r="D55" s="18" t="s">
        <v>297</v>
      </c>
      <c r="E55" s="17">
        <v>54</v>
      </c>
      <c r="F55" s="18">
        <v>38637</v>
      </c>
      <c r="G55" s="71">
        <v>38950</v>
      </c>
      <c r="H55" s="17" t="s">
        <v>367</v>
      </c>
      <c r="I55" t="s">
        <v>690</v>
      </c>
      <c r="J55" t="s">
        <v>692</v>
      </c>
      <c r="K55">
        <v>4</v>
      </c>
      <c r="L55">
        <v>100</v>
      </c>
      <c r="O55" s="73" t="s">
        <v>722</v>
      </c>
    </row>
    <row r="56" spans="1:15" ht="15" x14ac:dyDescent="0.25">
      <c r="A56" s="17" t="s">
        <v>368</v>
      </c>
      <c r="B56" s="17" t="s">
        <v>287</v>
      </c>
      <c r="C56" s="24">
        <f t="shared" si="2"/>
        <v>2006</v>
      </c>
      <c r="D56" s="18" t="s">
        <v>286</v>
      </c>
      <c r="E56" s="17">
        <v>55</v>
      </c>
      <c r="F56" s="18">
        <v>38837</v>
      </c>
      <c r="G56" s="71">
        <v>38951</v>
      </c>
      <c r="H56" s="17" t="s">
        <v>369</v>
      </c>
      <c r="I56" t="s">
        <v>690</v>
      </c>
      <c r="J56" t="s">
        <v>692</v>
      </c>
      <c r="K56">
        <v>4</v>
      </c>
      <c r="L56">
        <v>100</v>
      </c>
      <c r="O56" s="73" t="s">
        <v>722</v>
      </c>
    </row>
    <row r="57" spans="1:15" ht="15" x14ac:dyDescent="0.25">
      <c r="A57" s="17" t="s">
        <v>370</v>
      </c>
      <c r="B57" s="17" t="s">
        <v>358</v>
      </c>
      <c r="C57" s="24">
        <f t="shared" si="2"/>
        <v>2006</v>
      </c>
      <c r="D57" s="18" t="s">
        <v>357</v>
      </c>
      <c r="E57" s="17">
        <v>56</v>
      </c>
      <c r="F57" s="18">
        <v>38632</v>
      </c>
      <c r="G57" s="59">
        <f>F57+240</f>
        <v>38872</v>
      </c>
      <c r="H57" s="17" t="s">
        <v>371</v>
      </c>
      <c r="I57" t="s">
        <v>691</v>
      </c>
      <c r="J57" t="s">
        <v>692</v>
      </c>
      <c r="K57">
        <v>4</v>
      </c>
      <c r="L57">
        <v>100</v>
      </c>
      <c r="O57" s="74"/>
    </row>
    <row r="58" spans="1:15" ht="15" x14ac:dyDescent="0.25">
      <c r="A58" s="17" t="s">
        <v>372</v>
      </c>
      <c r="B58" s="17" t="s">
        <v>304</v>
      </c>
      <c r="C58" s="24">
        <f t="shared" si="2"/>
        <v>2006</v>
      </c>
      <c r="D58" s="18" t="s">
        <v>308</v>
      </c>
      <c r="E58" s="17">
        <v>57</v>
      </c>
      <c r="F58" s="18">
        <v>38838</v>
      </c>
      <c r="G58" s="71">
        <v>38958</v>
      </c>
      <c r="H58" s="17" t="s">
        <v>373</v>
      </c>
      <c r="I58" t="s">
        <v>691</v>
      </c>
      <c r="J58" t="s">
        <v>692</v>
      </c>
      <c r="K58">
        <v>4</v>
      </c>
      <c r="L58">
        <v>100</v>
      </c>
      <c r="O58" s="73" t="s">
        <v>722</v>
      </c>
    </row>
    <row r="59" spans="1:15" ht="15" x14ac:dyDescent="0.25">
      <c r="A59" s="28" t="s">
        <v>427</v>
      </c>
      <c r="B59" s="17" t="s">
        <v>312</v>
      </c>
      <c r="C59" s="24">
        <f t="shared" si="2"/>
        <v>2006</v>
      </c>
      <c r="D59" s="18" t="s">
        <v>311</v>
      </c>
      <c r="E59" s="17">
        <v>58</v>
      </c>
      <c r="F59" s="18">
        <v>38634</v>
      </c>
      <c r="G59" s="59">
        <f>F59+240</f>
        <v>38874</v>
      </c>
      <c r="H59" s="17" t="s">
        <v>376</v>
      </c>
      <c r="I59" t="s">
        <v>691</v>
      </c>
      <c r="J59" t="s">
        <v>692</v>
      </c>
      <c r="K59">
        <v>4</v>
      </c>
      <c r="L59">
        <v>100</v>
      </c>
      <c r="O59" s="74"/>
    </row>
    <row r="60" spans="1:15" ht="15" x14ac:dyDescent="0.25">
      <c r="A60" s="28" t="s">
        <v>434</v>
      </c>
      <c r="B60" s="17" t="s">
        <v>312</v>
      </c>
      <c r="C60" s="24">
        <f t="shared" si="2"/>
        <v>2006</v>
      </c>
      <c r="D60" s="18" t="s">
        <v>315</v>
      </c>
      <c r="E60" s="17">
        <v>59</v>
      </c>
      <c r="F60" s="18">
        <v>38839</v>
      </c>
      <c r="G60" s="71">
        <v>38954</v>
      </c>
      <c r="H60" s="17" t="s">
        <v>378</v>
      </c>
      <c r="I60" t="s">
        <v>691</v>
      </c>
      <c r="J60" t="s">
        <v>692</v>
      </c>
      <c r="K60">
        <v>4</v>
      </c>
      <c r="L60">
        <v>100</v>
      </c>
      <c r="O60" s="73" t="s">
        <v>724</v>
      </c>
    </row>
    <row r="61" spans="1:15" ht="15" x14ac:dyDescent="0.25">
      <c r="A61" s="28" t="s">
        <v>382</v>
      </c>
      <c r="B61" s="35" t="s">
        <v>625</v>
      </c>
      <c r="C61" s="28">
        <v>2006</v>
      </c>
      <c r="D61" s="31" t="s">
        <v>625</v>
      </c>
      <c r="E61" s="17">
        <v>60</v>
      </c>
      <c r="F61" s="31">
        <v>38843</v>
      </c>
      <c r="G61" s="59">
        <f>F61+120</f>
        <v>38963</v>
      </c>
      <c r="H61" s="28"/>
      <c r="J61" t="s">
        <v>364</v>
      </c>
      <c r="K61">
        <v>4</v>
      </c>
      <c r="L61">
        <v>100</v>
      </c>
      <c r="N61" s="16" t="s">
        <v>694</v>
      </c>
      <c r="O61" s="74"/>
    </row>
    <row r="62" spans="1:15" ht="15" x14ac:dyDescent="0.25">
      <c r="A62" s="17" t="s">
        <v>364</v>
      </c>
      <c r="B62" s="17" t="s">
        <v>284</v>
      </c>
      <c r="C62" s="24">
        <f t="shared" ref="C62:C97" si="3">VALUE(LEFT(H62,4))</f>
        <v>2007</v>
      </c>
      <c r="D62" s="18" t="s">
        <v>290</v>
      </c>
      <c r="E62" s="17">
        <v>61</v>
      </c>
      <c r="F62" s="18">
        <v>39008</v>
      </c>
      <c r="G62" s="70">
        <v>39318</v>
      </c>
      <c r="H62" s="17" t="s">
        <v>379</v>
      </c>
      <c r="I62" t="s">
        <v>690</v>
      </c>
      <c r="J62" t="s">
        <v>692</v>
      </c>
      <c r="K62">
        <v>4</v>
      </c>
      <c r="L62">
        <v>100</v>
      </c>
      <c r="O62" s="73" t="s">
        <v>722</v>
      </c>
    </row>
    <row r="63" spans="1:15" ht="15" x14ac:dyDescent="0.25">
      <c r="A63" s="17" t="s">
        <v>380</v>
      </c>
      <c r="B63" s="17" t="s">
        <v>284</v>
      </c>
      <c r="C63" s="24">
        <f t="shared" si="3"/>
        <v>2007</v>
      </c>
      <c r="D63" s="18" t="s">
        <v>283</v>
      </c>
      <c r="E63" s="17">
        <v>62</v>
      </c>
      <c r="F63" s="18">
        <v>39185</v>
      </c>
      <c r="G63" s="72">
        <v>39324</v>
      </c>
      <c r="H63" s="17" t="s">
        <v>381</v>
      </c>
      <c r="I63" t="s">
        <v>690</v>
      </c>
      <c r="J63" t="s">
        <v>692</v>
      </c>
      <c r="K63">
        <v>4</v>
      </c>
      <c r="L63">
        <v>100</v>
      </c>
      <c r="O63" s="73" t="s">
        <v>722</v>
      </c>
    </row>
    <row r="64" spans="1:15" ht="15" x14ac:dyDescent="0.25">
      <c r="A64" s="17" t="s">
        <v>382</v>
      </c>
      <c r="B64" s="17" t="s">
        <v>384</v>
      </c>
      <c r="C64" s="24">
        <f t="shared" si="3"/>
        <v>2007</v>
      </c>
      <c r="D64" s="18" t="s">
        <v>383</v>
      </c>
      <c r="E64" s="17">
        <v>63</v>
      </c>
      <c r="F64" s="18">
        <v>39008</v>
      </c>
      <c r="G64" s="70">
        <v>39323</v>
      </c>
      <c r="H64" s="17" t="s">
        <v>386</v>
      </c>
      <c r="I64" t="s">
        <v>690</v>
      </c>
      <c r="J64" t="s">
        <v>692</v>
      </c>
      <c r="K64">
        <v>4</v>
      </c>
      <c r="L64">
        <v>100</v>
      </c>
      <c r="O64" s="73" t="s">
        <v>722</v>
      </c>
    </row>
    <row r="65" spans="1:15" ht="15" x14ac:dyDescent="0.25">
      <c r="A65" s="17" t="s">
        <v>377</v>
      </c>
      <c r="B65" s="17" t="s">
        <v>287</v>
      </c>
      <c r="C65" s="24">
        <f t="shared" si="3"/>
        <v>2007</v>
      </c>
      <c r="D65" s="18" t="s">
        <v>286</v>
      </c>
      <c r="E65" s="17">
        <v>64</v>
      </c>
      <c r="F65" s="18">
        <v>39192</v>
      </c>
      <c r="G65" s="70">
        <v>39318</v>
      </c>
      <c r="H65" s="17" t="s">
        <v>387</v>
      </c>
      <c r="I65" t="s">
        <v>690</v>
      </c>
      <c r="J65" t="s">
        <v>692</v>
      </c>
      <c r="K65">
        <v>4</v>
      </c>
      <c r="L65">
        <v>100</v>
      </c>
      <c r="O65" s="73" t="s">
        <v>722</v>
      </c>
    </row>
    <row r="66" spans="1:15" ht="15" x14ac:dyDescent="0.25">
      <c r="A66" s="17" t="s">
        <v>374</v>
      </c>
      <c r="B66" s="17" t="s">
        <v>358</v>
      </c>
      <c r="C66" s="24">
        <f t="shared" si="3"/>
        <v>2007</v>
      </c>
      <c r="D66" s="18" t="s">
        <v>357</v>
      </c>
      <c r="E66" s="17">
        <v>65</v>
      </c>
      <c r="F66" s="18">
        <v>38995</v>
      </c>
      <c r="G66" s="70">
        <v>39317</v>
      </c>
      <c r="H66" s="17" t="s">
        <v>388</v>
      </c>
      <c r="I66" t="s">
        <v>691</v>
      </c>
      <c r="J66" t="s">
        <v>692</v>
      </c>
      <c r="K66">
        <v>4</v>
      </c>
      <c r="L66">
        <v>100</v>
      </c>
      <c r="O66" s="73" t="s">
        <v>722</v>
      </c>
    </row>
    <row r="67" spans="1:15" ht="15" x14ac:dyDescent="0.25">
      <c r="A67" s="17" t="s">
        <v>389</v>
      </c>
      <c r="B67" s="17" t="s">
        <v>304</v>
      </c>
      <c r="C67" s="24">
        <f t="shared" si="3"/>
        <v>2007</v>
      </c>
      <c r="D67" s="18" t="s">
        <v>308</v>
      </c>
      <c r="E67" s="17">
        <v>66</v>
      </c>
      <c r="F67" s="18">
        <v>39197</v>
      </c>
      <c r="G67" s="70">
        <v>39317</v>
      </c>
      <c r="H67" s="17" t="s">
        <v>390</v>
      </c>
      <c r="I67" t="s">
        <v>691</v>
      </c>
      <c r="J67" t="s">
        <v>692</v>
      </c>
      <c r="K67">
        <v>4</v>
      </c>
      <c r="L67">
        <v>100</v>
      </c>
      <c r="O67" s="73" t="s">
        <v>722</v>
      </c>
    </row>
    <row r="68" spans="1:15" ht="15" customHeight="1" x14ac:dyDescent="0.25">
      <c r="A68" s="17" t="s">
        <v>391</v>
      </c>
      <c r="B68" s="17" t="s">
        <v>393</v>
      </c>
      <c r="C68" s="24">
        <f t="shared" si="3"/>
        <v>2007</v>
      </c>
      <c r="D68" s="18" t="s">
        <v>392</v>
      </c>
      <c r="E68" s="17">
        <v>67</v>
      </c>
      <c r="F68" s="18">
        <v>39022</v>
      </c>
      <c r="G68" s="59">
        <f>F68+120</f>
        <v>39142</v>
      </c>
      <c r="H68" s="17" t="s">
        <v>394</v>
      </c>
      <c r="I68" t="s">
        <v>502</v>
      </c>
      <c r="K68">
        <v>4</v>
      </c>
      <c r="L68">
        <v>100</v>
      </c>
      <c r="M68">
        <v>0</v>
      </c>
      <c r="O68" s="74"/>
    </row>
    <row r="69" spans="1:15" ht="15" x14ac:dyDescent="0.25">
      <c r="A69" s="17" t="s">
        <v>396</v>
      </c>
      <c r="B69" s="17" t="s">
        <v>312</v>
      </c>
      <c r="C69" s="24">
        <f t="shared" si="3"/>
        <v>2007</v>
      </c>
      <c r="D69" s="18" t="s">
        <v>315</v>
      </c>
      <c r="E69" s="17">
        <v>68</v>
      </c>
      <c r="F69" s="18">
        <v>39199</v>
      </c>
      <c r="G69" s="70">
        <v>39316</v>
      </c>
      <c r="H69" s="17" t="s">
        <v>398</v>
      </c>
      <c r="I69" t="s">
        <v>691</v>
      </c>
      <c r="J69" t="s">
        <v>692</v>
      </c>
      <c r="K69">
        <v>4</v>
      </c>
      <c r="L69">
        <v>100</v>
      </c>
      <c r="O69" s="73" t="s">
        <v>724</v>
      </c>
    </row>
    <row r="70" spans="1:15" ht="15" x14ac:dyDescent="0.25">
      <c r="A70" s="17" t="s">
        <v>380</v>
      </c>
      <c r="B70" s="17" t="s">
        <v>284</v>
      </c>
      <c r="C70" s="24">
        <f t="shared" si="3"/>
        <v>2008</v>
      </c>
      <c r="D70" s="18" t="s">
        <v>290</v>
      </c>
      <c r="E70" s="17">
        <v>69</v>
      </c>
      <c r="F70" s="18">
        <v>39379</v>
      </c>
      <c r="G70" s="71">
        <v>39690</v>
      </c>
      <c r="H70" s="17" t="s">
        <v>399</v>
      </c>
      <c r="I70" t="s">
        <v>690</v>
      </c>
      <c r="J70" t="s">
        <v>692</v>
      </c>
      <c r="K70">
        <v>4</v>
      </c>
      <c r="L70">
        <v>100</v>
      </c>
      <c r="O70" s="73" t="s">
        <v>725</v>
      </c>
    </row>
    <row r="71" spans="1:15" ht="15" x14ac:dyDescent="0.25">
      <c r="A71" s="28" t="s">
        <v>627</v>
      </c>
      <c r="B71" s="17" t="s">
        <v>284</v>
      </c>
      <c r="C71" s="17">
        <f t="shared" si="3"/>
        <v>2008</v>
      </c>
      <c r="D71" s="18" t="s">
        <v>283</v>
      </c>
      <c r="E71" s="17">
        <v>70</v>
      </c>
      <c r="F71" s="31">
        <v>39573</v>
      </c>
      <c r="G71" s="71">
        <v>39707</v>
      </c>
      <c r="H71" s="17" t="s">
        <v>401</v>
      </c>
      <c r="I71" t="s">
        <v>690</v>
      </c>
      <c r="J71" t="s">
        <v>692</v>
      </c>
      <c r="K71">
        <v>4</v>
      </c>
      <c r="L71">
        <v>100</v>
      </c>
      <c r="O71" s="73" t="s">
        <v>725</v>
      </c>
    </row>
    <row r="72" spans="1:15" ht="15" x14ac:dyDescent="0.25">
      <c r="A72" s="17" t="s">
        <v>391</v>
      </c>
      <c r="B72" s="17" t="s">
        <v>304</v>
      </c>
      <c r="C72" s="24">
        <f>VALUE(LEFT(H72,4))</f>
        <v>2008</v>
      </c>
      <c r="D72" s="18" t="s">
        <v>303</v>
      </c>
      <c r="E72" s="17">
        <v>75</v>
      </c>
      <c r="F72" s="18">
        <v>39316</v>
      </c>
      <c r="G72" s="59">
        <f>F72+240</f>
        <v>39556</v>
      </c>
      <c r="H72" s="17" t="s">
        <v>413</v>
      </c>
      <c r="I72" t="s">
        <v>875</v>
      </c>
      <c r="J72" t="s">
        <v>692</v>
      </c>
      <c r="K72">
        <v>4</v>
      </c>
      <c r="L72">
        <v>100</v>
      </c>
      <c r="N72" t="s">
        <v>695</v>
      </c>
      <c r="O72" s="74"/>
    </row>
    <row r="73" spans="1:15" ht="15" x14ac:dyDescent="0.25">
      <c r="A73" s="17" t="s">
        <v>391</v>
      </c>
      <c r="B73" s="17" t="s">
        <v>304</v>
      </c>
      <c r="C73" s="24">
        <f>VALUE(LEFT(H73,4))</f>
        <v>2008</v>
      </c>
      <c r="D73" s="18" t="s">
        <v>308</v>
      </c>
      <c r="E73" s="17">
        <v>76</v>
      </c>
      <c r="F73" s="18">
        <v>39573</v>
      </c>
      <c r="G73" s="69">
        <v>39696</v>
      </c>
      <c r="H73" s="17" t="s">
        <v>411</v>
      </c>
      <c r="I73" t="s">
        <v>691</v>
      </c>
      <c r="J73" t="s">
        <v>692</v>
      </c>
      <c r="K73">
        <v>4</v>
      </c>
      <c r="L73">
        <v>100</v>
      </c>
      <c r="O73" s="73" t="s">
        <v>725</v>
      </c>
    </row>
    <row r="74" spans="1:15" ht="15" x14ac:dyDescent="0.25">
      <c r="A74" s="17" t="s">
        <v>403</v>
      </c>
      <c r="B74" s="17" t="s">
        <v>384</v>
      </c>
      <c r="C74" s="24">
        <f t="shared" si="3"/>
        <v>2008</v>
      </c>
      <c r="D74" s="18" t="s">
        <v>383</v>
      </c>
      <c r="E74" s="17">
        <v>71</v>
      </c>
      <c r="F74" s="18">
        <v>39379</v>
      </c>
      <c r="G74" s="59">
        <f>F74+240</f>
        <v>39619</v>
      </c>
      <c r="H74" s="17" t="s">
        <v>404</v>
      </c>
      <c r="I74" t="s">
        <v>690</v>
      </c>
      <c r="J74" t="s">
        <v>692</v>
      </c>
      <c r="K74">
        <v>4</v>
      </c>
      <c r="L74">
        <v>100</v>
      </c>
      <c r="O74" s="74"/>
    </row>
    <row r="75" spans="1:15" ht="15" x14ac:dyDescent="0.25">
      <c r="A75" s="17" t="s">
        <v>405</v>
      </c>
      <c r="B75" s="17" t="s">
        <v>287</v>
      </c>
      <c r="C75" s="24">
        <f t="shared" si="3"/>
        <v>2008</v>
      </c>
      <c r="D75" s="18" t="s">
        <v>286</v>
      </c>
      <c r="E75" s="17">
        <v>72</v>
      </c>
      <c r="F75" s="18">
        <v>39573</v>
      </c>
      <c r="G75" s="69">
        <v>39689</v>
      </c>
      <c r="H75" s="17" t="s">
        <v>406</v>
      </c>
      <c r="I75" t="s">
        <v>690</v>
      </c>
      <c r="J75" t="s">
        <v>692</v>
      </c>
      <c r="K75">
        <v>4</v>
      </c>
      <c r="L75">
        <v>100</v>
      </c>
      <c r="O75" s="73" t="s">
        <v>726</v>
      </c>
    </row>
    <row r="76" spans="1:15" ht="15" x14ac:dyDescent="0.25">
      <c r="A76" s="17" t="s">
        <v>407</v>
      </c>
      <c r="B76" s="17" t="s">
        <v>136</v>
      </c>
      <c r="C76" s="24">
        <f t="shared" si="3"/>
        <v>2008</v>
      </c>
      <c r="D76" s="18" t="s">
        <v>445</v>
      </c>
      <c r="E76" s="17">
        <v>73</v>
      </c>
      <c r="F76" s="18">
        <v>39575</v>
      </c>
      <c r="G76" s="69">
        <v>39720</v>
      </c>
      <c r="H76" s="17" t="s">
        <v>409</v>
      </c>
      <c r="I76" t="s">
        <v>691</v>
      </c>
      <c r="J76" t="s">
        <v>692</v>
      </c>
      <c r="K76">
        <v>4</v>
      </c>
      <c r="L76">
        <v>100</v>
      </c>
      <c r="O76" s="73" t="s">
        <v>727</v>
      </c>
    </row>
    <row r="77" spans="1:15" ht="15" x14ac:dyDescent="0.25">
      <c r="A77" s="17" t="s">
        <v>410</v>
      </c>
      <c r="B77" s="17" t="s">
        <v>304</v>
      </c>
      <c r="C77" s="24">
        <f t="shared" si="3"/>
        <v>2008</v>
      </c>
      <c r="D77" s="18" t="s">
        <v>308</v>
      </c>
      <c r="E77" s="17">
        <v>74</v>
      </c>
      <c r="F77" s="18">
        <v>39573</v>
      </c>
      <c r="G77" s="69">
        <v>39696</v>
      </c>
      <c r="H77" s="17" t="s">
        <v>411</v>
      </c>
      <c r="I77" t="s">
        <v>691</v>
      </c>
      <c r="J77" t="s">
        <v>692</v>
      </c>
      <c r="K77">
        <v>4</v>
      </c>
      <c r="L77">
        <v>100</v>
      </c>
      <c r="O77" s="73" t="s">
        <v>725</v>
      </c>
    </row>
    <row r="78" spans="1:15" ht="15" x14ac:dyDescent="0.25">
      <c r="A78" s="17" t="s">
        <v>417</v>
      </c>
      <c r="B78" s="17" t="s">
        <v>312</v>
      </c>
      <c r="C78" s="24">
        <f t="shared" si="3"/>
        <v>2008</v>
      </c>
      <c r="D78" s="18" t="s">
        <v>315</v>
      </c>
      <c r="E78" s="17">
        <v>77</v>
      </c>
      <c r="F78" s="18">
        <v>39575</v>
      </c>
      <c r="G78" s="59">
        <f>F78+120</f>
        <v>39695</v>
      </c>
      <c r="H78" s="17" t="s">
        <v>419</v>
      </c>
      <c r="I78" t="s">
        <v>691</v>
      </c>
      <c r="J78" t="s">
        <v>692</v>
      </c>
      <c r="K78">
        <v>4</v>
      </c>
      <c r="L78">
        <v>100</v>
      </c>
      <c r="O78" s="74"/>
    </row>
    <row r="79" spans="1:15" ht="15" x14ac:dyDescent="0.25">
      <c r="A79" s="17" t="s">
        <v>423</v>
      </c>
      <c r="B79" s="17" t="s">
        <v>393</v>
      </c>
      <c r="C79" s="24">
        <f t="shared" si="3"/>
        <v>2008</v>
      </c>
      <c r="D79" s="18" t="s">
        <v>392</v>
      </c>
      <c r="E79" s="17">
        <v>78</v>
      </c>
      <c r="F79" s="18">
        <v>39386</v>
      </c>
      <c r="G79" s="59">
        <f>F79+120</f>
        <v>39506</v>
      </c>
      <c r="H79" s="17" t="s">
        <v>424</v>
      </c>
      <c r="I79" t="s">
        <v>502</v>
      </c>
      <c r="K79">
        <v>4</v>
      </c>
      <c r="L79">
        <v>100</v>
      </c>
      <c r="M79">
        <v>0</v>
      </c>
      <c r="O79" s="74"/>
    </row>
    <row r="80" spans="1:15" ht="15" x14ac:dyDescent="0.25">
      <c r="A80" s="17" t="s">
        <v>400</v>
      </c>
      <c r="B80" s="17" t="s">
        <v>284</v>
      </c>
      <c r="C80" s="24">
        <f t="shared" si="3"/>
        <v>2009</v>
      </c>
      <c r="D80" s="18" t="s">
        <v>290</v>
      </c>
      <c r="E80" s="17">
        <v>79</v>
      </c>
      <c r="F80" s="31">
        <v>39738</v>
      </c>
      <c r="G80" s="69">
        <v>40052</v>
      </c>
      <c r="H80" s="17" t="s">
        <v>425</v>
      </c>
      <c r="I80" t="s">
        <v>690</v>
      </c>
      <c r="J80" t="s">
        <v>692</v>
      </c>
      <c r="K80">
        <v>4</v>
      </c>
      <c r="L80">
        <v>100</v>
      </c>
      <c r="O80" s="73" t="s">
        <v>723</v>
      </c>
    </row>
    <row r="81" spans="1:15" ht="15" x14ac:dyDescent="0.25">
      <c r="A81" s="28" t="s">
        <v>633</v>
      </c>
      <c r="B81" s="17" t="s">
        <v>284</v>
      </c>
      <c r="C81" s="24">
        <f t="shared" si="3"/>
        <v>2009</v>
      </c>
      <c r="D81" s="18" t="s">
        <v>283</v>
      </c>
      <c r="E81" s="17">
        <v>80</v>
      </c>
      <c r="F81" s="18">
        <v>39937</v>
      </c>
      <c r="G81" s="69">
        <v>40053</v>
      </c>
      <c r="H81" s="17" t="s">
        <v>426</v>
      </c>
      <c r="I81" t="s">
        <v>690</v>
      </c>
      <c r="J81" t="s">
        <v>692</v>
      </c>
      <c r="K81">
        <v>4</v>
      </c>
      <c r="L81">
        <v>100</v>
      </c>
      <c r="O81" s="73" t="s">
        <v>723</v>
      </c>
    </row>
    <row r="82" spans="1:15" ht="15" x14ac:dyDescent="0.25">
      <c r="A82" s="17" t="s">
        <v>427</v>
      </c>
      <c r="B82" s="17" t="s">
        <v>312</v>
      </c>
      <c r="C82" s="24">
        <f t="shared" si="3"/>
        <v>2009</v>
      </c>
      <c r="D82" s="18" t="s">
        <v>311</v>
      </c>
      <c r="E82" s="17">
        <v>81</v>
      </c>
      <c r="F82" s="18">
        <v>39737</v>
      </c>
      <c r="G82" s="69">
        <v>40031</v>
      </c>
      <c r="H82" s="17" t="s">
        <v>428</v>
      </c>
      <c r="I82" t="s">
        <v>691</v>
      </c>
      <c r="J82" t="s">
        <v>692</v>
      </c>
      <c r="K82">
        <v>4</v>
      </c>
      <c r="L82">
        <v>100</v>
      </c>
      <c r="O82" s="73" t="s">
        <v>725</v>
      </c>
    </row>
    <row r="83" spans="1:15" ht="15" x14ac:dyDescent="0.25">
      <c r="A83" s="17" t="s">
        <v>366</v>
      </c>
      <c r="B83" s="17" t="s">
        <v>384</v>
      </c>
      <c r="C83" s="24">
        <f t="shared" si="3"/>
        <v>2009</v>
      </c>
      <c r="D83" s="18" t="s">
        <v>383</v>
      </c>
      <c r="E83" s="17">
        <v>82</v>
      </c>
      <c r="F83" s="18">
        <v>39744</v>
      </c>
      <c r="G83" s="59">
        <f>F83+240</f>
        <v>39984</v>
      </c>
      <c r="H83" s="17" t="s">
        <v>429</v>
      </c>
      <c r="I83" t="s">
        <v>690</v>
      </c>
      <c r="J83" t="s">
        <v>692</v>
      </c>
      <c r="K83">
        <v>4</v>
      </c>
      <c r="L83">
        <v>100</v>
      </c>
      <c r="O83" s="74" t="s">
        <v>728</v>
      </c>
    </row>
    <row r="84" spans="1:15" ht="15" x14ac:dyDescent="0.25">
      <c r="A84" s="17" t="s">
        <v>368</v>
      </c>
      <c r="B84" s="17" t="s">
        <v>287</v>
      </c>
      <c r="C84" s="24">
        <f t="shared" si="3"/>
        <v>2009</v>
      </c>
      <c r="D84" s="18" t="s">
        <v>286</v>
      </c>
      <c r="E84" s="17">
        <v>83</v>
      </c>
      <c r="F84" s="18">
        <v>39945</v>
      </c>
      <c r="G84" s="69">
        <v>40053</v>
      </c>
      <c r="H84" s="17" t="s">
        <v>430</v>
      </c>
      <c r="I84" t="s">
        <v>690</v>
      </c>
      <c r="J84" t="s">
        <v>692</v>
      </c>
      <c r="K84">
        <v>4</v>
      </c>
      <c r="L84">
        <v>100</v>
      </c>
      <c r="O84" s="73" t="s">
        <v>723</v>
      </c>
    </row>
    <row r="85" spans="1:15" ht="15" x14ac:dyDescent="0.25">
      <c r="A85" s="17" t="s">
        <v>370</v>
      </c>
      <c r="B85" s="17" t="s">
        <v>136</v>
      </c>
      <c r="C85" s="24">
        <f t="shared" si="3"/>
        <v>2009</v>
      </c>
      <c r="D85" s="18" t="s">
        <v>445</v>
      </c>
      <c r="E85" s="17">
        <v>84</v>
      </c>
      <c r="F85" s="18">
        <v>39955</v>
      </c>
      <c r="G85" s="69">
        <v>40084</v>
      </c>
      <c r="H85" s="17" t="s">
        <v>431</v>
      </c>
      <c r="I85" t="s">
        <v>691</v>
      </c>
      <c r="J85" t="s">
        <v>692</v>
      </c>
      <c r="K85">
        <v>4</v>
      </c>
      <c r="L85">
        <v>100</v>
      </c>
      <c r="O85" s="73" t="s">
        <v>726</v>
      </c>
    </row>
    <row r="86" spans="1:15" ht="15" x14ac:dyDescent="0.25">
      <c r="A86" s="17" t="s">
        <v>372</v>
      </c>
      <c r="B86" s="17" t="s">
        <v>304</v>
      </c>
      <c r="C86" s="24">
        <f t="shared" si="3"/>
        <v>2009</v>
      </c>
      <c r="D86" s="18" t="s">
        <v>308</v>
      </c>
      <c r="E86" s="17">
        <v>85</v>
      </c>
      <c r="F86" s="18">
        <v>39945</v>
      </c>
      <c r="G86" s="69">
        <v>40059</v>
      </c>
      <c r="H86" s="17" t="s">
        <v>432</v>
      </c>
      <c r="I86" t="s">
        <v>691</v>
      </c>
      <c r="J86" t="s">
        <v>692</v>
      </c>
      <c r="K86">
        <v>4</v>
      </c>
      <c r="L86">
        <v>100</v>
      </c>
      <c r="O86" s="73" t="s">
        <v>723</v>
      </c>
    </row>
    <row r="87" spans="1:15" ht="15" x14ac:dyDescent="0.25">
      <c r="A87" s="17" t="s">
        <v>423</v>
      </c>
      <c r="B87" s="17" t="s">
        <v>304</v>
      </c>
      <c r="C87" s="24">
        <f t="shared" si="3"/>
        <v>2009</v>
      </c>
      <c r="D87" s="18" t="s">
        <v>303</v>
      </c>
      <c r="E87" s="17">
        <v>86</v>
      </c>
      <c r="F87" s="18">
        <v>39668</v>
      </c>
      <c r="G87" s="69">
        <v>40030</v>
      </c>
      <c r="H87" s="17" t="s">
        <v>433</v>
      </c>
      <c r="I87" t="s">
        <v>691</v>
      </c>
      <c r="J87" t="s">
        <v>692</v>
      </c>
      <c r="K87">
        <v>4</v>
      </c>
      <c r="L87">
        <v>100</v>
      </c>
      <c r="O87" s="73" t="s">
        <v>723</v>
      </c>
    </row>
    <row r="88" spans="1:15" ht="15" x14ac:dyDescent="0.25">
      <c r="A88" s="17" t="s">
        <v>434</v>
      </c>
      <c r="B88" s="17" t="s">
        <v>312</v>
      </c>
      <c r="C88" s="24">
        <f t="shared" si="3"/>
        <v>2009</v>
      </c>
      <c r="D88" s="18" t="s">
        <v>315</v>
      </c>
      <c r="E88" s="17">
        <v>87</v>
      </c>
      <c r="F88" s="18">
        <v>39954</v>
      </c>
      <c r="G88" s="69">
        <v>40044</v>
      </c>
      <c r="H88" s="17" t="s">
        <v>436</v>
      </c>
      <c r="I88" t="s">
        <v>691</v>
      </c>
      <c r="J88" t="s">
        <v>692</v>
      </c>
      <c r="K88">
        <v>4</v>
      </c>
      <c r="L88">
        <v>100</v>
      </c>
      <c r="O88" s="73" t="s">
        <v>725</v>
      </c>
    </row>
    <row r="89" spans="1:15" ht="15" x14ac:dyDescent="0.25">
      <c r="A89" s="24" t="s">
        <v>463</v>
      </c>
      <c r="B89" s="17" t="s">
        <v>284</v>
      </c>
      <c r="C89" s="24">
        <f t="shared" si="3"/>
        <v>2010</v>
      </c>
      <c r="D89" s="18" t="s">
        <v>290</v>
      </c>
      <c r="E89" s="17">
        <v>88</v>
      </c>
      <c r="F89" s="18">
        <v>40103</v>
      </c>
      <c r="G89" s="69">
        <v>40414</v>
      </c>
      <c r="H89" s="17" t="s">
        <v>438</v>
      </c>
      <c r="I89" t="s">
        <v>690</v>
      </c>
      <c r="J89" t="s">
        <v>692</v>
      </c>
      <c r="K89">
        <v>4</v>
      </c>
      <c r="L89">
        <v>100</v>
      </c>
      <c r="O89" s="73" t="s">
        <v>729</v>
      </c>
    </row>
    <row r="90" spans="1:15" ht="15" x14ac:dyDescent="0.25">
      <c r="A90" s="17" t="s">
        <v>434</v>
      </c>
      <c r="B90" s="17" t="s">
        <v>284</v>
      </c>
      <c r="C90" s="24">
        <f t="shared" si="3"/>
        <v>2010</v>
      </c>
      <c r="D90" s="18" t="s">
        <v>283</v>
      </c>
      <c r="E90" s="17">
        <v>89</v>
      </c>
      <c r="F90" s="18">
        <v>40256</v>
      </c>
      <c r="G90" s="69">
        <v>40415</v>
      </c>
      <c r="H90" s="17" t="s">
        <v>441</v>
      </c>
      <c r="I90" t="s">
        <v>690</v>
      </c>
      <c r="J90" t="s">
        <v>692</v>
      </c>
      <c r="K90">
        <v>4</v>
      </c>
      <c r="L90">
        <v>100</v>
      </c>
      <c r="O90" s="73" t="s">
        <v>729</v>
      </c>
    </row>
    <row r="91" spans="1:15" ht="15" x14ac:dyDescent="0.25">
      <c r="A91" s="17" t="s">
        <v>640</v>
      </c>
      <c r="B91" s="17" t="s">
        <v>284</v>
      </c>
      <c r="C91" s="24">
        <f t="shared" si="3"/>
        <v>2010</v>
      </c>
      <c r="D91" s="18" t="s">
        <v>283</v>
      </c>
      <c r="E91" s="17">
        <v>90</v>
      </c>
      <c r="F91" s="18">
        <v>40273</v>
      </c>
      <c r="G91" s="69">
        <v>40415</v>
      </c>
      <c r="H91" s="17" t="s">
        <v>441</v>
      </c>
      <c r="I91" t="s">
        <v>690</v>
      </c>
      <c r="J91" t="s">
        <v>692</v>
      </c>
      <c r="K91">
        <v>4</v>
      </c>
      <c r="L91">
        <v>100</v>
      </c>
      <c r="O91" s="73" t="s">
        <v>729</v>
      </c>
    </row>
    <row r="92" spans="1:15" ht="15" x14ac:dyDescent="0.25">
      <c r="A92" s="17" t="s">
        <v>444</v>
      </c>
      <c r="B92" s="17" t="s">
        <v>136</v>
      </c>
      <c r="C92" s="24">
        <f t="shared" si="3"/>
        <v>2010</v>
      </c>
      <c r="D92" s="18" t="s">
        <v>445</v>
      </c>
      <c r="E92" s="17">
        <v>91</v>
      </c>
      <c r="F92" s="18">
        <v>40305</v>
      </c>
      <c r="G92" s="69">
        <v>40435</v>
      </c>
      <c r="H92" s="17" t="s">
        <v>446</v>
      </c>
      <c r="I92" t="s">
        <v>691</v>
      </c>
      <c r="J92" t="s">
        <v>692</v>
      </c>
      <c r="K92">
        <v>4</v>
      </c>
      <c r="L92">
        <v>100</v>
      </c>
      <c r="O92" s="73" t="s">
        <v>726</v>
      </c>
    </row>
    <row r="93" spans="1:15" ht="15" x14ac:dyDescent="0.25">
      <c r="A93" s="17" t="s">
        <v>377</v>
      </c>
      <c r="B93" s="17" t="s">
        <v>287</v>
      </c>
      <c r="C93" s="24">
        <f t="shared" si="3"/>
        <v>2010</v>
      </c>
      <c r="D93" s="18" t="s">
        <v>286</v>
      </c>
      <c r="E93" s="35">
        <v>92</v>
      </c>
      <c r="F93" s="18">
        <v>40277</v>
      </c>
      <c r="G93" s="69">
        <v>40416</v>
      </c>
      <c r="H93" s="17" t="s">
        <v>447</v>
      </c>
      <c r="I93" t="s">
        <v>690</v>
      </c>
      <c r="J93" t="s">
        <v>692</v>
      </c>
      <c r="K93">
        <v>4</v>
      </c>
      <c r="L93">
        <v>100</v>
      </c>
      <c r="O93" s="73" t="s">
        <v>726</v>
      </c>
    </row>
    <row r="94" spans="1:15" ht="15" x14ac:dyDescent="0.25">
      <c r="A94" s="17" t="s">
        <v>448</v>
      </c>
      <c r="B94" s="17" t="s">
        <v>284</v>
      </c>
      <c r="C94" s="24">
        <f t="shared" si="3"/>
        <v>2011</v>
      </c>
      <c r="D94" s="18" t="s">
        <v>290</v>
      </c>
      <c r="E94" s="35">
        <v>93</v>
      </c>
      <c r="F94" s="18">
        <v>40464</v>
      </c>
      <c r="G94" s="69">
        <v>40784</v>
      </c>
      <c r="H94" s="17" t="s">
        <v>449</v>
      </c>
      <c r="I94" t="s">
        <v>690</v>
      </c>
      <c r="J94" t="s">
        <v>692</v>
      </c>
      <c r="K94">
        <v>4</v>
      </c>
      <c r="L94">
        <v>100</v>
      </c>
      <c r="O94" s="73" t="s">
        <v>726</v>
      </c>
    </row>
    <row r="95" spans="1:15" ht="15" x14ac:dyDescent="0.25">
      <c r="A95" s="28" t="s">
        <v>644</v>
      </c>
      <c r="B95" s="17" t="s">
        <v>284</v>
      </c>
      <c r="C95" s="24">
        <f t="shared" si="3"/>
        <v>2011</v>
      </c>
      <c r="D95" s="18" t="s">
        <v>283</v>
      </c>
      <c r="E95" s="35">
        <v>94</v>
      </c>
      <c r="F95" s="18">
        <v>40668</v>
      </c>
      <c r="G95" s="69">
        <v>40784</v>
      </c>
      <c r="H95" s="17" t="s">
        <v>453</v>
      </c>
      <c r="I95" t="s">
        <v>690</v>
      </c>
      <c r="J95" t="s">
        <v>692</v>
      </c>
      <c r="K95">
        <v>4</v>
      </c>
      <c r="L95">
        <v>100</v>
      </c>
      <c r="O95" s="73" t="s">
        <v>726</v>
      </c>
    </row>
    <row r="96" spans="1:15" ht="15" x14ac:dyDescent="0.25">
      <c r="A96" s="28" t="s">
        <v>645</v>
      </c>
      <c r="B96" s="17" t="s">
        <v>136</v>
      </c>
      <c r="C96" s="24">
        <f t="shared" si="3"/>
        <v>2011</v>
      </c>
      <c r="D96" s="18" t="s">
        <v>445</v>
      </c>
      <c r="E96" s="35">
        <v>95</v>
      </c>
      <c r="F96" s="18">
        <v>40677</v>
      </c>
      <c r="G96" s="69">
        <v>40815</v>
      </c>
      <c r="H96" s="17" t="s">
        <v>456</v>
      </c>
      <c r="I96" t="s">
        <v>691</v>
      </c>
      <c r="J96" t="s">
        <v>692</v>
      </c>
      <c r="K96">
        <v>4</v>
      </c>
      <c r="L96">
        <v>100</v>
      </c>
      <c r="O96" s="73" t="s">
        <v>726</v>
      </c>
    </row>
    <row r="97" spans="1:15" ht="15" x14ac:dyDescent="0.25">
      <c r="A97" s="17" t="s">
        <v>405</v>
      </c>
      <c r="B97" s="17" t="s">
        <v>287</v>
      </c>
      <c r="C97" s="24">
        <f t="shared" si="3"/>
        <v>2011</v>
      </c>
      <c r="D97" s="18" t="s">
        <v>286</v>
      </c>
      <c r="E97" s="35">
        <v>96</v>
      </c>
      <c r="F97" s="18">
        <v>40676</v>
      </c>
      <c r="G97" s="69">
        <v>40809</v>
      </c>
      <c r="H97" s="35" t="s">
        <v>459</v>
      </c>
      <c r="I97" t="s">
        <v>690</v>
      </c>
      <c r="J97" t="s">
        <v>692</v>
      </c>
      <c r="K97">
        <v>4</v>
      </c>
      <c r="L97">
        <v>100</v>
      </c>
      <c r="O97" s="73" t="s">
        <v>726</v>
      </c>
    </row>
    <row r="98" spans="1:15" ht="15" x14ac:dyDescent="0.25">
      <c r="A98" s="17" t="s">
        <v>460</v>
      </c>
      <c r="B98" s="17" t="s">
        <v>284</v>
      </c>
      <c r="C98" s="17">
        <v>2012</v>
      </c>
      <c r="D98" s="18" t="s">
        <v>290</v>
      </c>
      <c r="E98" s="35">
        <v>97</v>
      </c>
      <c r="F98" s="37">
        <v>40831</v>
      </c>
      <c r="G98" s="69">
        <v>41145</v>
      </c>
      <c r="H98" s="35" t="s">
        <v>646</v>
      </c>
      <c r="I98" t="s">
        <v>690</v>
      </c>
      <c r="J98" t="s">
        <v>692</v>
      </c>
      <c r="K98">
        <v>4</v>
      </c>
      <c r="L98">
        <v>100</v>
      </c>
      <c r="O98" s="73" t="s">
        <v>730</v>
      </c>
    </row>
    <row r="99" spans="1:15" ht="15" x14ac:dyDescent="0.25">
      <c r="A99" s="17" t="s">
        <v>647</v>
      </c>
      <c r="B99" s="17" t="s">
        <v>284</v>
      </c>
      <c r="C99" s="17">
        <v>2012</v>
      </c>
      <c r="D99" s="18" t="s">
        <v>283</v>
      </c>
      <c r="E99" s="35">
        <v>98</v>
      </c>
      <c r="F99" s="37">
        <v>41012</v>
      </c>
      <c r="G99" s="69">
        <v>41136</v>
      </c>
      <c r="H99" s="35" t="s">
        <v>648</v>
      </c>
      <c r="I99" t="s">
        <v>690</v>
      </c>
      <c r="J99" t="s">
        <v>692</v>
      </c>
      <c r="K99">
        <v>4</v>
      </c>
      <c r="L99">
        <v>100</v>
      </c>
      <c r="N99" t="s">
        <v>992</v>
      </c>
      <c r="O99" s="73" t="s">
        <v>730</v>
      </c>
    </row>
    <row r="100" spans="1:15" ht="15" x14ac:dyDescent="0.25">
      <c r="A100" s="17" t="s">
        <v>649</v>
      </c>
      <c r="B100" s="17" t="s">
        <v>136</v>
      </c>
      <c r="C100" s="17">
        <v>2012</v>
      </c>
      <c r="D100" s="18" t="s">
        <v>445</v>
      </c>
      <c r="E100" s="35">
        <v>99</v>
      </c>
      <c r="F100" s="37">
        <v>41026</v>
      </c>
      <c r="G100" s="69">
        <v>41171</v>
      </c>
      <c r="H100" s="35" t="s">
        <v>650</v>
      </c>
      <c r="I100" t="s">
        <v>691</v>
      </c>
      <c r="J100" t="s">
        <v>692</v>
      </c>
      <c r="K100">
        <v>4</v>
      </c>
      <c r="L100">
        <v>100</v>
      </c>
      <c r="N100" t="s">
        <v>992</v>
      </c>
      <c r="O100" s="73" t="s">
        <v>730</v>
      </c>
    </row>
    <row r="101" spans="1:15" ht="15" x14ac:dyDescent="0.25">
      <c r="A101" s="17" t="s">
        <v>368</v>
      </c>
      <c r="B101" s="17" t="s">
        <v>287</v>
      </c>
      <c r="C101" s="17">
        <v>2012</v>
      </c>
      <c r="D101" s="18" t="s">
        <v>286</v>
      </c>
      <c r="E101" s="35">
        <v>100</v>
      </c>
      <c r="F101" s="37">
        <v>41019</v>
      </c>
      <c r="G101" s="69">
        <v>41159</v>
      </c>
      <c r="H101" s="35" t="s">
        <v>651</v>
      </c>
      <c r="I101" t="s">
        <v>690</v>
      </c>
      <c r="J101" t="s">
        <v>692</v>
      </c>
      <c r="K101">
        <v>4</v>
      </c>
      <c r="L101">
        <v>100</v>
      </c>
      <c r="N101" t="s">
        <v>992</v>
      </c>
      <c r="O101" s="73" t="s">
        <v>730</v>
      </c>
    </row>
    <row r="102" spans="1:15" ht="15" x14ac:dyDescent="0.25">
      <c r="A102" s="28" t="s">
        <v>382</v>
      </c>
      <c r="B102" s="17" t="s">
        <v>284</v>
      </c>
      <c r="C102" s="17">
        <v>2013</v>
      </c>
      <c r="D102" s="18" t="s">
        <v>290</v>
      </c>
      <c r="E102" s="35">
        <v>101</v>
      </c>
      <c r="F102" s="31">
        <v>41201</v>
      </c>
      <c r="G102" s="69">
        <v>41501</v>
      </c>
      <c r="H102" s="35" t="s">
        <v>653</v>
      </c>
      <c r="I102" t="s">
        <v>690</v>
      </c>
      <c r="J102" t="s">
        <v>692</v>
      </c>
      <c r="K102">
        <v>4</v>
      </c>
      <c r="L102">
        <v>100</v>
      </c>
      <c r="O102" s="73" t="s">
        <v>731</v>
      </c>
    </row>
    <row r="103" spans="1:15" ht="15" x14ac:dyDescent="0.25">
      <c r="A103" s="28" t="s">
        <v>364</v>
      </c>
      <c r="B103" s="35" t="s">
        <v>284</v>
      </c>
      <c r="C103" s="17">
        <v>2013</v>
      </c>
      <c r="D103" s="31" t="s">
        <v>290</v>
      </c>
      <c r="E103" s="35">
        <v>102</v>
      </c>
      <c r="F103" s="31">
        <v>41201</v>
      </c>
      <c r="G103" s="69">
        <v>41505</v>
      </c>
      <c r="H103" s="35" t="s">
        <v>655</v>
      </c>
      <c r="I103" t="s">
        <v>690</v>
      </c>
      <c r="J103" t="s">
        <v>692</v>
      </c>
      <c r="K103">
        <v>4</v>
      </c>
      <c r="L103">
        <v>100</v>
      </c>
      <c r="O103" s="73" t="s">
        <v>731</v>
      </c>
    </row>
    <row r="104" spans="1:15" ht="15" x14ac:dyDescent="0.25">
      <c r="A104" s="17" t="s">
        <v>464</v>
      </c>
      <c r="B104" s="17" t="s">
        <v>284</v>
      </c>
      <c r="C104" s="17">
        <v>2013</v>
      </c>
      <c r="D104" s="18" t="s">
        <v>283</v>
      </c>
      <c r="E104" s="35">
        <v>103</v>
      </c>
      <c r="F104" s="31">
        <v>41367</v>
      </c>
      <c r="G104" s="59">
        <f>F104+120</f>
        <v>41487</v>
      </c>
      <c r="H104" s="35" t="s">
        <v>656</v>
      </c>
      <c r="I104" t="s">
        <v>690</v>
      </c>
      <c r="J104" t="s">
        <v>692</v>
      </c>
      <c r="K104">
        <v>4</v>
      </c>
      <c r="L104">
        <v>100</v>
      </c>
      <c r="O104" s="75"/>
    </row>
    <row r="105" spans="1:15" ht="15" x14ac:dyDescent="0.25">
      <c r="A105" s="17" t="s">
        <v>444</v>
      </c>
      <c r="B105" s="17" t="s">
        <v>136</v>
      </c>
      <c r="C105" s="17">
        <v>2013</v>
      </c>
      <c r="D105" s="18" t="s">
        <v>445</v>
      </c>
      <c r="E105" s="35">
        <v>104</v>
      </c>
      <c r="F105" s="31">
        <v>41367</v>
      </c>
      <c r="G105" s="69">
        <v>41532</v>
      </c>
      <c r="H105" s="35" t="s">
        <v>657</v>
      </c>
      <c r="I105" t="s">
        <v>691</v>
      </c>
      <c r="J105" t="s">
        <v>692</v>
      </c>
      <c r="K105">
        <v>4</v>
      </c>
      <c r="L105">
        <v>100</v>
      </c>
      <c r="O105" s="73" t="s">
        <v>731</v>
      </c>
    </row>
    <row r="106" spans="1:15" ht="15" x14ac:dyDescent="0.25">
      <c r="A106" s="17" t="s">
        <v>377</v>
      </c>
      <c r="B106" s="17" t="s">
        <v>287</v>
      </c>
      <c r="C106" s="17">
        <v>2013</v>
      </c>
      <c r="D106" s="18" t="s">
        <v>286</v>
      </c>
      <c r="E106" s="35">
        <v>105</v>
      </c>
      <c r="F106" s="31">
        <v>41375</v>
      </c>
      <c r="G106" s="69">
        <v>41506</v>
      </c>
      <c r="H106" s="35" t="s">
        <v>658</v>
      </c>
      <c r="I106" t="s">
        <v>690</v>
      </c>
      <c r="J106" t="s">
        <v>692</v>
      </c>
      <c r="K106">
        <v>4</v>
      </c>
      <c r="L106">
        <v>100</v>
      </c>
      <c r="O106" s="73" t="s">
        <v>731</v>
      </c>
    </row>
    <row r="107" spans="1:15" ht="15" x14ac:dyDescent="0.25">
      <c r="A107" s="17" t="s">
        <v>403</v>
      </c>
      <c r="B107" s="17" t="s">
        <v>284</v>
      </c>
      <c r="C107" s="17">
        <v>2014</v>
      </c>
      <c r="D107" s="18" t="s">
        <v>290</v>
      </c>
      <c r="E107" s="35">
        <v>106</v>
      </c>
      <c r="F107" s="37">
        <v>41568</v>
      </c>
      <c r="G107" s="69">
        <v>41863</v>
      </c>
      <c r="H107" s="35" t="s">
        <v>659</v>
      </c>
      <c r="I107" t="s">
        <v>690</v>
      </c>
      <c r="J107" t="s">
        <v>692</v>
      </c>
      <c r="K107">
        <v>4</v>
      </c>
      <c r="L107">
        <v>100</v>
      </c>
      <c r="O107" s="73" t="s">
        <v>731</v>
      </c>
    </row>
    <row r="108" spans="1:15" ht="15" x14ac:dyDescent="0.25">
      <c r="A108" s="17" t="s">
        <v>380</v>
      </c>
      <c r="B108" s="17" t="s">
        <v>284</v>
      </c>
      <c r="C108" s="17">
        <v>2014</v>
      </c>
      <c r="D108" s="18" t="s">
        <v>290</v>
      </c>
      <c r="E108" s="35">
        <v>106</v>
      </c>
      <c r="F108" s="37">
        <v>41556</v>
      </c>
      <c r="G108" s="69">
        <v>41863</v>
      </c>
      <c r="H108" s="35" t="s">
        <v>659</v>
      </c>
      <c r="I108" t="s">
        <v>690</v>
      </c>
      <c r="J108" t="s">
        <v>692</v>
      </c>
      <c r="K108">
        <v>4</v>
      </c>
      <c r="L108">
        <v>100</v>
      </c>
      <c r="O108" s="73" t="s">
        <v>731</v>
      </c>
    </row>
    <row r="109" spans="1:15" ht="15" x14ac:dyDescent="0.25">
      <c r="A109" s="17" t="s">
        <v>644</v>
      </c>
      <c r="B109" s="17" t="s">
        <v>284</v>
      </c>
      <c r="C109" s="17">
        <v>2014</v>
      </c>
      <c r="D109" s="18" t="s">
        <v>283</v>
      </c>
      <c r="E109" s="35">
        <v>107</v>
      </c>
      <c r="F109" s="37">
        <v>41743</v>
      </c>
      <c r="G109" s="69">
        <v>41879</v>
      </c>
      <c r="H109" s="35" t="s">
        <v>660</v>
      </c>
      <c r="I109" t="s">
        <v>690</v>
      </c>
      <c r="J109" t="s">
        <v>692</v>
      </c>
      <c r="K109">
        <v>4</v>
      </c>
      <c r="L109">
        <v>100</v>
      </c>
      <c r="O109" s="73" t="s">
        <v>731</v>
      </c>
    </row>
    <row r="110" spans="1:15" ht="15" x14ac:dyDescent="0.25">
      <c r="A110" s="17" t="s">
        <v>645</v>
      </c>
      <c r="B110" s="17" t="s">
        <v>136</v>
      </c>
      <c r="C110" s="17">
        <v>2014</v>
      </c>
      <c r="D110" s="18" t="s">
        <v>445</v>
      </c>
      <c r="E110" s="35">
        <v>108</v>
      </c>
      <c r="F110" s="37">
        <v>41766</v>
      </c>
      <c r="G110" s="69">
        <v>41899</v>
      </c>
      <c r="H110" s="35" t="s">
        <v>661</v>
      </c>
      <c r="I110" t="s">
        <v>691</v>
      </c>
      <c r="J110" t="s">
        <v>692</v>
      </c>
      <c r="K110">
        <v>4</v>
      </c>
      <c r="L110">
        <v>100</v>
      </c>
      <c r="O110" s="73" t="s">
        <v>731</v>
      </c>
    </row>
    <row r="111" spans="1:15" ht="15" x14ac:dyDescent="0.25">
      <c r="A111" s="17" t="s">
        <v>405</v>
      </c>
      <c r="B111" s="17" t="s">
        <v>287</v>
      </c>
      <c r="C111" s="17">
        <v>2014</v>
      </c>
      <c r="D111" s="18" t="s">
        <v>286</v>
      </c>
      <c r="E111" s="35">
        <v>109</v>
      </c>
      <c r="F111" s="37">
        <v>41758</v>
      </c>
      <c r="G111" s="69">
        <v>41891</v>
      </c>
      <c r="H111" s="35" t="s">
        <v>662</v>
      </c>
      <c r="I111" t="s">
        <v>690</v>
      </c>
      <c r="J111" t="s">
        <v>692</v>
      </c>
      <c r="K111">
        <v>4</v>
      </c>
      <c r="L111">
        <v>100</v>
      </c>
      <c r="O111" s="73" t="s">
        <v>731</v>
      </c>
    </row>
    <row r="112" spans="1:15" ht="15" x14ac:dyDescent="0.25">
      <c r="A112" s="17" t="s">
        <v>366</v>
      </c>
      <c r="B112" s="17" t="s">
        <v>284</v>
      </c>
      <c r="C112" s="17">
        <v>2015</v>
      </c>
      <c r="D112" s="18" t="s">
        <v>290</v>
      </c>
      <c r="E112" s="35">
        <v>110</v>
      </c>
      <c r="F112" s="37">
        <v>41941</v>
      </c>
      <c r="G112" s="69">
        <v>42228</v>
      </c>
      <c r="H112" s="35" t="s">
        <v>663</v>
      </c>
      <c r="I112" t="s">
        <v>690</v>
      </c>
      <c r="J112" t="s">
        <v>692</v>
      </c>
      <c r="K112">
        <v>4</v>
      </c>
      <c r="L112">
        <v>100</v>
      </c>
      <c r="O112" s="73" t="s">
        <v>731</v>
      </c>
    </row>
    <row r="113" spans="1:15" ht="15" x14ac:dyDescent="0.25">
      <c r="A113" s="17" t="s">
        <v>400</v>
      </c>
      <c r="B113" s="17" t="s">
        <v>284</v>
      </c>
      <c r="C113" s="17">
        <v>2015</v>
      </c>
      <c r="D113" s="18" t="s">
        <v>290</v>
      </c>
      <c r="E113" s="35">
        <v>110</v>
      </c>
      <c r="F113" s="37">
        <v>41944</v>
      </c>
      <c r="G113" s="69">
        <v>42228</v>
      </c>
      <c r="H113" s="35" t="s">
        <v>663</v>
      </c>
      <c r="I113" t="s">
        <v>690</v>
      </c>
      <c r="J113" t="s">
        <v>692</v>
      </c>
      <c r="K113">
        <v>4</v>
      </c>
      <c r="L113">
        <v>100</v>
      </c>
      <c r="O113" s="73" t="s">
        <v>731</v>
      </c>
    </row>
    <row r="114" spans="1:15" ht="15" x14ac:dyDescent="0.25">
      <c r="A114" s="17" t="s">
        <v>405</v>
      </c>
      <c r="B114" s="17" t="s">
        <v>284</v>
      </c>
      <c r="C114" s="17">
        <v>2015</v>
      </c>
      <c r="D114" s="18" t="s">
        <v>283</v>
      </c>
      <c r="E114" s="35">
        <v>111</v>
      </c>
      <c r="F114" s="37">
        <v>42116</v>
      </c>
      <c r="G114" s="69">
        <v>42236</v>
      </c>
      <c r="H114" s="35" t="s">
        <v>664</v>
      </c>
      <c r="I114" t="s">
        <v>690</v>
      </c>
      <c r="J114" t="s">
        <v>692</v>
      </c>
      <c r="K114">
        <v>4</v>
      </c>
      <c r="L114">
        <v>100</v>
      </c>
      <c r="O114" s="73" t="s">
        <v>731</v>
      </c>
    </row>
    <row r="115" spans="1:15" ht="15" x14ac:dyDescent="0.25">
      <c r="A115" s="17" t="s">
        <v>984</v>
      </c>
      <c r="B115" s="17" t="s">
        <v>136</v>
      </c>
      <c r="C115" s="17">
        <v>2015</v>
      </c>
      <c r="D115" s="18" t="s">
        <v>445</v>
      </c>
      <c r="E115" s="35">
        <v>112</v>
      </c>
      <c r="F115" s="37">
        <v>42126</v>
      </c>
      <c r="G115" s="69">
        <v>42272</v>
      </c>
      <c r="H115" s="35" t="s">
        <v>665</v>
      </c>
      <c r="I115" t="s">
        <v>691</v>
      </c>
      <c r="J115" t="s">
        <v>692</v>
      </c>
      <c r="K115">
        <v>4</v>
      </c>
      <c r="L115">
        <v>100</v>
      </c>
      <c r="O115" s="73" t="s">
        <v>731</v>
      </c>
    </row>
    <row r="116" spans="1:15" ht="15" x14ac:dyDescent="0.25">
      <c r="A116" s="17" t="s">
        <v>936</v>
      </c>
      <c r="B116" s="17" t="s">
        <v>136</v>
      </c>
      <c r="C116" s="17">
        <v>2015</v>
      </c>
      <c r="D116" s="18" t="s">
        <v>445</v>
      </c>
      <c r="E116" s="35">
        <v>112</v>
      </c>
      <c r="F116" s="37">
        <v>42125</v>
      </c>
      <c r="G116" s="69">
        <v>42272</v>
      </c>
      <c r="H116" s="35" t="s">
        <v>665</v>
      </c>
      <c r="I116" t="s">
        <v>691</v>
      </c>
      <c r="J116" t="s">
        <v>692</v>
      </c>
      <c r="K116">
        <v>4</v>
      </c>
      <c r="L116">
        <v>100</v>
      </c>
      <c r="O116" s="73" t="s">
        <v>731</v>
      </c>
    </row>
    <row r="117" spans="1:15" ht="15" x14ac:dyDescent="0.25">
      <c r="A117" s="17" t="s">
        <v>368</v>
      </c>
      <c r="B117" s="17" t="s">
        <v>287</v>
      </c>
      <c r="C117" s="17">
        <v>2015</v>
      </c>
      <c r="D117" s="18" t="s">
        <v>286</v>
      </c>
      <c r="E117" s="35">
        <v>113</v>
      </c>
      <c r="F117" s="37">
        <v>42118</v>
      </c>
      <c r="G117" s="69">
        <v>42235</v>
      </c>
      <c r="H117" s="35" t="s">
        <v>666</v>
      </c>
      <c r="I117" t="s">
        <v>690</v>
      </c>
      <c r="J117" t="s">
        <v>692</v>
      </c>
      <c r="K117">
        <v>4</v>
      </c>
      <c r="L117">
        <v>100</v>
      </c>
      <c r="O117" s="73" t="s">
        <v>731</v>
      </c>
    </row>
    <row r="118" spans="1:15" ht="15" x14ac:dyDescent="0.25">
      <c r="A118" s="17" t="s">
        <v>983</v>
      </c>
      <c r="B118" s="17" t="s">
        <v>304</v>
      </c>
      <c r="C118" s="17">
        <v>2015</v>
      </c>
      <c r="D118" s="18" t="s">
        <v>308</v>
      </c>
      <c r="E118" s="35">
        <v>114</v>
      </c>
      <c r="F118" s="37">
        <v>42113</v>
      </c>
      <c r="G118" s="69">
        <v>42229</v>
      </c>
      <c r="H118" s="35" t="s">
        <v>667</v>
      </c>
      <c r="I118" t="s">
        <v>691</v>
      </c>
      <c r="J118" t="s">
        <v>692</v>
      </c>
      <c r="K118">
        <v>4</v>
      </c>
      <c r="L118">
        <v>100</v>
      </c>
      <c r="O118" s="73" t="s">
        <v>731</v>
      </c>
    </row>
    <row r="119" spans="1:15" ht="15" x14ac:dyDescent="0.25">
      <c r="A119" s="28" t="s">
        <v>946</v>
      </c>
      <c r="B119" s="17" t="s">
        <v>284</v>
      </c>
      <c r="C119" s="17">
        <v>2016</v>
      </c>
      <c r="D119" s="18" t="s">
        <v>290</v>
      </c>
      <c r="E119" s="35">
        <v>115</v>
      </c>
      <c r="F119" s="37">
        <v>42299</v>
      </c>
      <c r="G119" s="69">
        <v>42599</v>
      </c>
      <c r="H119" s="35" t="s">
        <v>668</v>
      </c>
      <c r="I119" t="s">
        <v>690</v>
      </c>
      <c r="J119" t="s">
        <v>692</v>
      </c>
      <c r="K119">
        <v>4</v>
      </c>
      <c r="L119">
        <v>100</v>
      </c>
      <c r="O119" s="73" t="s">
        <v>731</v>
      </c>
    </row>
    <row r="120" spans="1:15" ht="15" x14ac:dyDescent="0.25">
      <c r="A120" s="28" t="s">
        <v>980</v>
      </c>
      <c r="B120" s="17" t="s">
        <v>304</v>
      </c>
      <c r="C120" s="17">
        <v>2016</v>
      </c>
      <c r="D120" s="18" t="s">
        <v>308</v>
      </c>
      <c r="E120" s="35">
        <v>116</v>
      </c>
      <c r="F120" s="37">
        <v>42473</v>
      </c>
      <c r="G120" s="69">
        <v>42606</v>
      </c>
      <c r="H120" s="35" t="s">
        <v>670</v>
      </c>
      <c r="I120" t="s">
        <v>691</v>
      </c>
      <c r="J120" t="s">
        <v>692</v>
      </c>
      <c r="K120">
        <v>4</v>
      </c>
      <c r="L120">
        <v>100</v>
      </c>
      <c r="O120" s="73" t="s">
        <v>731</v>
      </c>
    </row>
    <row r="121" spans="1:15" ht="15" x14ac:dyDescent="0.25">
      <c r="A121" s="28" t="s">
        <v>953</v>
      </c>
      <c r="B121" s="35" t="s">
        <v>284</v>
      </c>
      <c r="C121" s="28">
        <v>2017</v>
      </c>
      <c r="D121" s="31" t="s">
        <v>283</v>
      </c>
      <c r="E121" s="35">
        <v>117</v>
      </c>
      <c r="F121" s="31">
        <v>42848</v>
      </c>
      <c r="G121" s="69">
        <v>42965</v>
      </c>
      <c r="H121" s="35" t="s">
        <v>673</v>
      </c>
      <c r="I121" t="s">
        <v>690</v>
      </c>
      <c r="J121" t="s">
        <v>692</v>
      </c>
      <c r="K121">
        <v>4</v>
      </c>
      <c r="L121">
        <v>100</v>
      </c>
      <c r="O121" s="73" t="s">
        <v>731</v>
      </c>
    </row>
    <row r="122" spans="1:15" ht="15" x14ac:dyDescent="0.25">
      <c r="A122" s="28" t="s">
        <v>956</v>
      </c>
      <c r="B122" s="35" t="s">
        <v>284</v>
      </c>
      <c r="C122" s="28">
        <v>2017</v>
      </c>
      <c r="D122" s="31" t="s">
        <v>283</v>
      </c>
      <c r="E122" s="35">
        <v>117</v>
      </c>
      <c r="F122" s="31">
        <v>42850</v>
      </c>
      <c r="G122" s="69">
        <v>42965</v>
      </c>
      <c r="H122" s="35" t="s">
        <v>673</v>
      </c>
      <c r="I122" t="s">
        <v>690</v>
      </c>
      <c r="J122" t="s">
        <v>692</v>
      </c>
      <c r="K122">
        <v>4</v>
      </c>
      <c r="L122">
        <v>100</v>
      </c>
      <c r="O122" s="73" t="s">
        <v>731</v>
      </c>
    </row>
    <row r="123" spans="1:15" ht="15" x14ac:dyDescent="0.25">
      <c r="A123" s="28" t="s">
        <v>671</v>
      </c>
      <c r="B123" s="28" t="s">
        <v>136</v>
      </c>
      <c r="C123" s="28">
        <v>2018</v>
      </c>
      <c r="D123" s="31" t="s">
        <v>445</v>
      </c>
      <c r="E123" s="35">
        <v>118</v>
      </c>
      <c r="F123" s="31">
        <v>43223</v>
      </c>
      <c r="G123" s="69">
        <v>43347</v>
      </c>
      <c r="H123" s="35" t="s">
        <v>675</v>
      </c>
      <c r="I123" t="s">
        <v>691</v>
      </c>
      <c r="J123" t="s">
        <v>692</v>
      </c>
      <c r="K123">
        <v>4</v>
      </c>
      <c r="L123">
        <v>100</v>
      </c>
      <c r="O123" s="73" t="s">
        <v>731</v>
      </c>
    </row>
    <row r="124" spans="1:15" ht="15" x14ac:dyDescent="0.25">
      <c r="A124" s="28" t="s">
        <v>953</v>
      </c>
      <c r="B124" s="35" t="s">
        <v>284</v>
      </c>
      <c r="C124" s="28">
        <v>2019</v>
      </c>
      <c r="D124" s="39" t="s">
        <v>290</v>
      </c>
      <c r="E124" s="35">
        <v>119</v>
      </c>
      <c r="F124" s="31">
        <v>43382</v>
      </c>
      <c r="G124" s="13">
        <v>43697</v>
      </c>
      <c r="H124" s="35" t="s">
        <v>772</v>
      </c>
      <c r="K124">
        <v>4</v>
      </c>
      <c r="L124">
        <v>100</v>
      </c>
      <c r="O124" s="73" t="s">
        <v>986</v>
      </c>
    </row>
    <row r="125" spans="1:15" ht="15" x14ac:dyDescent="0.25">
      <c r="A125" s="28" t="s">
        <v>956</v>
      </c>
      <c r="B125" s="35" t="s">
        <v>284</v>
      </c>
      <c r="C125" s="28">
        <v>2019</v>
      </c>
      <c r="D125" s="39" t="s">
        <v>290</v>
      </c>
      <c r="E125" s="35">
        <v>119</v>
      </c>
      <c r="F125" s="31">
        <v>43382</v>
      </c>
      <c r="G125" s="13">
        <v>43697</v>
      </c>
      <c r="H125" s="35" t="s">
        <v>772</v>
      </c>
      <c r="K125">
        <v>4</v>
      </c>
      <c r="L125">
        <v>100</v>
      </c>
      <c r="O125" s="73" t="s">
        <v>986</v>
      </c>
    </row>
    <row r="126" spans="1:15" x14ac:dyDescent="0.2">
      <c r="A126" s="28" t="s">
        <v>953</v>
      </c>
      <c r="C126" s="28">
        <v>2020</v>
      </c>
      <c r="D126" s="31" t="s">
        <v>283</v>
      </c>
      <c r="F126" s="31">
        <v>43917</v>
      </c>
    </row>
    <row r="127" spans="1:15" x14ac:dyDescent="0.2">
      <c r="A127" s="28" t="s">
        <v>956</v>
      </c>
      <c r="C127" s="28">
        <v>2020</v>
      </c>
      <c r="D127" s="31" t="s">
        <v>283</v>
      </c>
      <c r="F127" s="31">
        <v>43917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Dictionary</vt:lpstr>
      <vt:lpstr>JWW_comments</vt:lpstr>
      <vt:lpstr>Genotypes</vt:lpstr>
      <vt:lpstr>Plantings</vt:lpstr>
      <vt:lpstr>Fertilizers</vt:lpstr>
      <vt:lpstr>Chemicals</vt:lpstr>
      <vt:lpstr>Tillage</vt:lpstr>
      <vt:lpstr>Harvests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Bryan</dc:creator>
  <cp:lastModifiedBy>Leslie, Ian</cp:lastModifiedBy>
  <dcterms:created xsi:type="dcterms:W3CDTF">2019-12-11T18:36:38Z</dcterms:created>
  <dcterms:modified xsi:type="dcterms:W3CDTF">2020-07-01T18:53:14Z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96 96 2048 1080</vt:lpwstr>
  </property>
</Properties>
</file>