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fon\Desktop\Stocks\Models\"/>
    </mc:Choice>
  </mc:AlternateContent>
  <xr:revisionPtr revIDLastSave="0" documentId="13_ncr:1_{B3DC77F8-FE7A-4B2B-9356-35E404D8C86F}" xr6:coauthVersionLast="47" xr6:coauthVersionMax="47" xr10:uidLastSave="{00000000-0000-0000-0000-000000000000}"/>
  <bookViews>
    <workbookView xWindow="-120" yWindow="-120" windowWidth="38640" windowHeight="21240" xr2:uid="{53811126-8EA4-4475-8C17-6446875BEBD9}"/>
  </bookViews>
  <sheets>
    <sheet name="Multip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E34" i="1"/>
  <c r="C34" i="1"/>
  <c r="G31" i="1"/>
  <c r="H31" i="1" s="1"/>
  <c r="D11" i="1"/>
  <c r="E11" i="1" s="1"/>
  <c r="F11" i="1" s="1"/>
  <c r="G11" i="1" s="1"/>
  <c r="H11" i="1" s="1"/>
  <c r="E31" i="1"/>
  <c r="C31" i="1"/>
  <c r="D31" i="1"/>
  <c r="F15" i="1"/>
  <c r="F17" i="1" s="1"/>
  <c r="F20" i="1" s="1"/>
  <c r="F24" i="1"/>
  <c r="F30" i="1" s="1"/>
  <c r="D28" i="1"/>
  <c r="E28" i="1"/>
  <c r="F28" i="1" s="1"/>
  <c r="G28" i="1" s="1"/>
  <c r="H28" i="1" s="1"/>
  <c r="C28" i="1"/>
  <c r="E25" i="1"/>
  <c r="D25" i="1"/>
  <c r="F33" i="1" l="1"/>
  <c r="F36" i="1" s="1"/>
  <c r="F43" i="1" s="1"/>
  <c r="F27" i="1"/>
  <c r="F41" i="1" s="1"/>
  <c r="F42" i="1"/>
  <c r="G20" i="1"/>
  <c r="F40" i="1"/>
  <c r="G24" i="1"/>
  <c r="G30" i="1" l="1"/>
  <c r="G33" i="1"/>
  <c r="G36" i="1" s="1"/>
  <c r="G43" i="1" s="1"/>
  <c r="H20" i="1"/>
  <c r="H24" i="1"/>
  <c r="G40" i="1"/>
  <c r="G27" i="1"/>
  <c r="G41" i="1" s="1"/>
  <c r="H30" i="1" l="1"/>
  <c r="H42" i="1" s="1"/>
  <c r="H33" i="1"/>
  <c r="H36" i="1" s="1"/>
  <c r="H43" i="1" s="1"/>
  <c r="H27" i="1"/>
  <c r="H41" i="1" s="1"/>
  <c r="H40" i="1"/>
  <c r="G42" i="1"/>
</calcChain>
</file>

<file path=xl/sharedStrings.xml><?xml version="1.0" encoding="utf-8"?>
<sst xmlns="http://schemas.openxmlformats.org/spreadsheetml/2006/main" count="28" uniqueCount="26">
  <si>
    <t>Current Price</t>
  </si>
  <si>
    <t>Historical</t>
  </si>
  <si>
    <t>Estimates</t>
  </si>
  <si>
    <t>Market Data</t>
  </si>
  <si>
    <t>Stock Price</t>
  </si>
  <si>
    <t>Shares Outstanding</t>
  </si>
  <si>
    <t>Market Cap</t>
  </si>
  <si>
    <t>Debt</t>
  </si>
  <si>
    <t>Cash</t>
  </si>
  <si>
    <t>Enterprise Value</t>
  </si>
  <si>
    <t>Financials</t>
  </si>
  <si>
    <t>Revenue</t>
  </si>
  <si>
    <t>% growth</t>
  </si>
  <si>
    <t>Gross Profit</t>
  </si>
  <si>
    <t>% margin</t>
  </si>
  <si>
    <t>EBITDA</t>
  </si>
  <si>
    <t>Valuation</t>
  </si>
  <si>
    <t>EV/Sales</t>
  </si>
  <si>
    <t>EV/Gross Profit</t>
  </si>
  <si>
    <t>EV/EBITDA</t>
  </si>
  <si>
    <t>($ in millions)</t>
  </si>
  <si>
    <t>EPS</t>
  </si>
  <si>
    <t>Net Income</t>
  </si>
  <si>
    <t>P/E</t>
  </si>
  <si>
    <t>Builders FirstSource Inc.</t>
  </si>
  <si>
    <t>$BLDR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</si>
</sst>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* #,##0_);_(* \(#,##0\);_(* &quot;-&quot;??_);_(@_)"/>
    <numFmt numFmtId="166" formatCode="0.0\x"/>
    <numFmt numFmtId="167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747"/>
        <bgColor indexed="64"/>
      </patternFill>
    </fill>
    <fill>
      <patternFill patternType="solid">
        <fgColor rgb="FFCFC4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14" fontId="3" fillId="0" borderId="0" xfId="0" applyNumberFormat="1" applyFont="1" applyAlignment="1">
      <alignment horizontal="left"/>
    </xf>
    <xf numFmtId="0" fontId="3" fillId="0" borderId="0" xfId="0" applyFont="1"/>
    <xf numFmtId="0" fontId="2" fillId="0" borderId="0" xfId="0" applyFont="1"/>
    <xf numFmtId="0" fontId="2" fillId="0" borderId="1" xfId="0" applyFont="1" applyBorder="1"/>
    <xf numFmtId="44" fontId="2" fillId="0" borderId="2" xfId="0" applyNumberFormat="1" applyFont="1" applyBorder="1"/>
    <xf numFmtId="164" fontId="9" fillId="0" borderId="0" xfId="0" applyNumberFormat="1" applyFont="1"/>
    <xf numFmtId="0" fontId="10" fillId="0" borderId="0" xfId="0" applyFont="1" applyAlignment="1">
      <alignment horizontal="left" indent="1"/>
    </xf>
    <xf numFmtId="9" fontId="10" fillId="0" borderId="0" xfId="2" applyFont="1"/>
    <xf numFmtId="0" fontId="0" fillId="0" borderId="6" xfId="0" applyBorder="1"/>
    <xf numFmtId="0" fontId="0" fillId="0" borderId="7" xfId="0" applyBorder="1"/>
    <xf numFmtId="44" fontId="2" fillId="0" borderId="6" xfId="0" applyNumberFormat="1" applyFont="1" applyBorder="1"/>
    <xf numFmtId="0" fontId="2" fillId="0" borderId="7" xfId="0" applyFont="1" applyBorder="1"/>
    <xf numFmtId="164" fontId="2" fillId="0" borderId="6" xfId="0" applyNumberFormat="1" applyFont="1" applyBorder="1"/>
    <xf numFmtId="164" fontId="2" fillId="0" borderId="0" xfId="0" applyNumberFormat="1" applyFont="1"/>
    <xf numFmtId="164" fontId="2" fillId="0" borderId="7" xfId="0" applyNumberFormat="1" applyFont="1" applyBorder="1"/>
    <xf numFmtId="164" fontId="0" fillId="0" borderId="6" xfId="0" applyNumberFormat="1" applyBorder="1"/>
    <xf numFmtId="164" fontId="0" fillId="0" borderId="0" xfId="0" applyNumberFormat="1"/>
    <xf numFmtId="164" fontId="0" fillId="0" borderId="7" xfId="0" applyNumberFormat="1" applyBorder="1"/>
    <xf numFmtId="9" fontId="11" fillId="0" borderId="6" xfId="2" applyFont="1" applyBorder="1"/>
    <xf numFmtId="9" fontId="11" fillId="0" borderId="0" xfId="2" applyFont="1" applyBorder="1"/>
    <xf numFmtId="9" fontId="11" fillId="0" borderId="7" xfId="2" applyFont="1" applyBorder="1"/>
    <xf numFmtId="166" fontId="6" fillId="0" borderId="6" xfId="0" applyNumberFormat="1" applyFont="1" applyBorder="1"/>
    <xf numFmtId="166" fontId="6" fillId="0" borderId="0" xfId="0" applyNumberFormat="1" applyFont="1"/>
    <xf numFmtId="166" fontId="6" fillId="0" borderId="7" xfId="0" applyNumberFormat="1" applyFont="1" applyBorder="1"/>
    <xf numFmtId="166" fontId="6" fillId="0" borderId="8" xfId="0" applyNumberFormat="1" applyFont="1" applyBorder="1"/>
    <xf numFmtId="166" fontId="6" fillId="0" borderId="9" xfId="0" applyNumberFormat="1" applyFont="1" applyBorder="1"/>
    <xf numFmtId="166" fontId="6" fillId="0" borderId="10" xfId="0" applyNumberFormat="1" applyFont="1" applyBorder="1"/>
    <xf numFmtId="167" fontId="10" fillId="0" borderId="0" xfId="0" applyNumberFormat="1" applyFont="1"/>
    <xf numFmtId="167" fontId="10" fillId="0" borderId="6" xfId="0" applyNumberFormat="1" applyFont="1" applyBorder="1"/>
    <xf numFmtId="167" fontId="10" fillId="0" borderId="7" xfId="0" applyNumberFormat="1" applyFont="1" applyBorder="1"/>
    <xf numFmtId="0" fontId="0" fillId="2" borderId="0" xfId="0" applyFill="1"/>
    <xf numFmtId="0" fontId="5" fillId="2" borderId="0" xfId="0" applyFont="1" applyFill="1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7" fillId="2" borderId="0" xfId="0" applyFont="1" applyFill="1" applyAlignment="1">
      <alignment horizontal="right"/>
    </xf>
    <xf numFmtId="0" fontId="4" fillId="3" borderId="3" xfId="0" applyFont="1" applyFill="1" applyBorder="1" applyAlignment="1">
      <alignment horizontal="centerContinuous"/>
    </xf>
    <xf numFmtId="0" fontId="0" fillId="3" borderId="4" xfId="0" applyFill="1" applyBorder="1" applyAlignment="1">
      <alignment horizontal="centerContinuous"/>
    </xf>
    <xf numFmtId="0" fontId="0" fillId="3" borderId="5" xfId="0" applyFill="1" applyBorder="1" applyAlignment="1">
      <alignment horizontal="centerContinuous"/>
    </xf>
    <xf numFmtId="0" fontId="4" fillId="3" borderId="0" xfId="0" applyFont="1" applyFill="1"/>
    <xf numFmtId="0" fontId="0" fillId="3" borderId="0" xfId="0" applyFill="1" applyAlignment="1">
      <alignment horizontal="centerContinuous"/>
    </xf>
    <xf numFmtId="0" fontId="0" fillId="3" borderId="6" xfId="0" applyFill="1" applyBorder="1" applyAlignment="1">
      <alignment horizontal="centerContinuous"/>
    </xf>
    <xf numFmtId="0" fontId="0" fillId="3" borderId="7" xfId="0" applyFill="1" applyBorder="1" applyAlignment="1">
      <alignment horizontal="centerContinuous"/>
    </xf>
    <xf numFmtId="0" fontId="8" fillId="3" borderId="0" xfId="0" applyFont="1" applyFill="1" applyAlignment="1">
      <alignment horizontal="right"/>
    </xf>
    <xf numFmtId="0" fontId="8" fillId="3" borderId="6" xfId="0" applyFont="1" applyFill="1" applyBorder="1" applyAlignment="1">
      <alignment horizontal="right"/>
    </xf>
    <xf numFmtId="0" fontId="8" fillId="3" borderId="7" xfId="0" applyFont="1" applyFill="1" applyBorder="1" applyAlignment="1">
      <alignment horizontal="right"/>
    </xf>
    <xf numFmtId="0" fontId="9" fillId="0" borderId="6" xfId="0" applyFont="1" applyBorder="1"/>
    <xf numFmtId="165" fontId="9" fillId="0" borderId="6" xfId="1" applyNumberFormat="1" applyFont="1" applyBorder="1"/>
    <xf numFmtId="0" fontId="9" fillId="0" borderId="0" xfId="0" applyFont="1"/>
    <xf numFmtId="44" fontId="0" fillId="0" borderId="6" xfId="0" applyNumberFormat="1" applyBorder="1"/>
    <xf numFmtId="44" fontId="0" fillId="0" borderId="0" xfId="0" applyNumberFormat="1"/>
    <xf numFmtId="44" fontId="0" fillId="0" borderId="7" xfId="0" applyNumberFormat="1" applyBorder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  <color rgb="FFCFC493"/>
      <color rgb="FF006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803413</xdr:colOff>
      <xdr:row>0</xdr:row>
      <xdr:rowOff>165652</xdr:rowOff>
    </xdr:from>
    <xdr:to>
      <xdr:col>7</xdr:col>
      <xdr:colOff>952500</xdr:colOff>
      <xdr:row>4</xdr:row>
      <xdr:rowOff>48865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DA9124-1EED-407B-87B3-6D0BF8313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6804" y="165652"/>
          <a:ext cx="2252870" cy="645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63D1-C4CA-41DC-8AFD-7997090E60F3}">
  <dimension ref="A2:H43"/>
  <sheetViews>
    <sheetView showGridLines="0" tabSelected="1" zoomScale="115" zoomScaleNormal="115" workbookViewId="0">
      <selection activeCell="J21" sqref="J21"/>
    </sheetView>
  </sheetViews>
  <sheetFormatPr defaultColWidth="15.7109375" defaultRowHeight="15" x14ac:dyDescent="0.25"/>
  <cols>
    <col min="2" max="2" width="18.42578125" bestFit="1" customWidth="1"/>
  </cols>
  <sheetData>
    <row r="2" spans="2:8" x14ac:dyDescent="0.25">
      <c r="B2" t="s">
        <v>25</v>
      </c>
    </row>
    <row r="3" spans="2:8" x14ac:dyDescent="0.25">
      <c r="B3" t="s">
        <v>24</v>
      </c>
    </row>
    <row r="4" spans="2:8" x14ac:dyDescent="0.25">
      <c r="B4" s="1">
        <v>44666</v>
      </c>
    </row>
    <row r="5" spans="2:8" x14ac:dyDescent="0.25">
      <c r="B5" s="2" t="s">
        <v>20</v>
      </c>
    </row>
    <row r="6" spans="2:8" ht="9.9499999999999993" customHeight="1" x14ac:dyDescent="0.25">
      <c r="B6" s="31"/>
      <c r="C6" s="31"/>
      <c r="D6" s="31"/>
      <c r="E6" s="31"/>
      <c r="F6" s="31"/>
      <c r="G6" s="31"/>
      <c r="H6" s="31"/>
    </row>
    <row r="7" spans="2:8" ht="9.9499999999999993" customHeight="1" x14ac:dyDescent="0.25"/>
    <row r="8" spans="2:8" x14ac:dyDescent="0.25">
      <c r="B8" s="4" t="s">
        <v>0</v>
      </c>
      <c r="C8" s="5">
        <v>61.16</v>
      </c>
    </row>
    <row r="10" spans="2:8" x14ac:dyDescent="0.25">
      <c r="C10" s="32" t="s">
        <v>1</v>
      </c>
      <c r="D10" s="33"/>
      <c r="E10" s="34"/>
      <c r="F10" s="36" t="s">
        <v>2</v>
      </c>
      <c r="G10" s="37"/>
      <c r="H10" s="38"/>
    </row>
    <row r="11" spans="2:8" x14ac:dyDescent="0.25">
      <c r="C11" s="35">
        <v>2019</v>
      </c>
      <c r="D11" s="35">
        <f>+C11+1</f>
        <v>2020</v>
      </c>
      <c r="E11" s="35">
        <f t="shared" ref="E11:H11" si="0">+D11+1</f>
        <v>2021</v>
      </c>
      <c r="F11" s="44">
        <f t="shared" si="0"/>
        <v>2022</v>
      </c>
      <c r="G11" s="43">
        <f t="shared" si="0"/>
        <v>2023</v>
      </c>
      <c r="H11" s="45">
        <f t="shared" si="0"/>
        <v>2024</v>
      </c>
    </row>
    <row r="12" spans="2:8" ht="9.9499999999999993" customHeight="1" x14ac:dyDescent="0.25">
      <c r="F12" s="9"/>
      <c r="H12" s="10"/>
    </row>
    <row r="13" spans="2:8" x14ac:dyDescent="0.25">
      <c r="B13" s="39" t="s">
        <v>3</v>
      </c>
      <c r="C13" s="40"/>
      <c r="D13" s="40"/>
      <c r="E13" s="40"/>
      <c r="F13" s="41"/>
      <c r="G13" s="40"/>
      <c r="H13" s="42"/>
    </row>
    <row r="14" spans="2:8" x14ac:dyDescent="0.25">
      <c r="F14" s="9"/>
      <c r="H14" s="10"/>
    </row>
    <row r="15" spans="2:8" s="3" customFormat="1" x14ac:dyDescent="0.25">
      <c r="B15" s="3" t="s">
        <v>4</v>
      </c>
      <c r="F15" s="11">
        <f>+C8</f>
        <v>61.16</v>
      </c>
      <c r="H15" s="12"/>
    </row>
    <row r="16" spans="2:8" x14ac:dyDescent="0.25">
      <c r="B16" t="s">
        <v>5</v>
      </c>
      <c r="F16" s="47">
        <v>176.6</v>
      </c>
      <c r="H16" s="10"/>
    </row>
    <row r="17" spans="2:8" s="3" customFormat="1" x14ac:dyDescent="0.25">
      <c r="B17" s="3" t="s">
        <v>6</v>
      </c>
      <c r="F17" s="13">
        <f>+F16*F15</f>
        <v>10800.856</v>
      </c>
      <c r="H17" s="12"/>
    </row>
    <row r="18" spans="2:8" x14ac:dyDescent="0.25">
      <c r="B18" t="s">
        <v>7</v>
      </c>
      <c r="F18" s="47">
        <v>3400</v>
      </c>
      <c r="H18" s="10"/>
    </row>
    <row r="19" spans="2:8" x14ac:dyDescent="0.25">
      <c r="B19" t="s">
        <v>8</v>
      </c>
      <c r="F19" s="46">
        <v>42</v>
      </c>
      <c r="H19" s="10"/>
    </row>
    <row r="20" spans="2:8" x14ac:dyDescent="0.25">
      <c r="B20" s="3" t="s">
        <v>9</v>
      </c>
      <c r="C20" s="3"/>
      <c r="D20" s="3"/>
      <c r="E20" s="3"/>
      <c r="F20" s="13">
        <f>+F17+F18-F19</f>
        <v>14158.856</v>
      </c>
      <c r="G20" s="14">
        <f>+F20</f>
        <v>14158.856</v>
      </c>
      <c r="H20" s="15">
        <f>+G20</f>
        <v>14158.856</v>
      </c>
    </row>
    <row r="21" spans="2:8" x14ac:dyDescent="0.25">
      <c r="F21" s="9"/>
      <c r="H21" s="10"/>
    </row>
    <row r="22" spans="2:8" x14ac:dyDescent="0.25">
      <c r="B22" s="39" t="s">
        <v>10</v>
      </c>
      <c r="C22" s="40"/>
      <c r="D22" s="40"/>
      <c r="E22" s="40"/>
      <c r="F22" s="41"/>
      <c r="G22" s="40"/>
      <c r="H22" s="42"/>
    </row>
    <row r="23" spans="2:8" x14ac:dyDescent="0.25">
      <c r="F23" s="9"/>
      <c r="H23" s="10"/>
    </row>
    <row r="24" spans="2:8" x14ac:dyDescent="0.25">
      <c r="B24" t="s">
        <v>11</v>
      </c>
      <c r="C24" s="6">
        <v>7280</v>
      </c>
      <c r="D24" s="6">
        <v>8558</v>
      </c>
      <c r="E24" s="6">
        <v>19893</v>
      </c>
      <c r="F24" s="16">
        <f>+E24*(1+F25)</f>
        <v>21285.510000000002</v>
      </c>
      <c r="G24" s="17">
        <f t="shared" ref="G24:H24" si="1">+F24*(1+G25)</f>
        <v>22775.495700000003</v>
      </c>
      <c r="H24" s="18">
        <f t="shared" si="1"/>
        <v>24369.780399000003</v>
      </c>
    </row>
    <row r="25" spans="2:8" x14ac:dyDescent="0.25">
      <c r="B25" s="7" t="s">
        <v>12</v>
      </c>
      <c r="C25" s="2"/>
      <c r="D25" s="8">
        <f>+D24/C24-1</f>
        <v>0.17554945054945059</v>
      </c>
      <c r="E25" s="8">
        <f>+E24/D24-1</f>
        <v>1.3244917036690818</v>
      </c>
      <c r="F25" s="19">
        <v>7.0000000000000007E-2</v>
      </c>
      <c r="G25" s="20">
        <v>7.0000000000000007E-2</v>
      </c>
      <c r="H25" s="21">
        <v>7.0000000000000007E-2</v>
      </c>
    </row>
    <row r="26" spans="2:8" x14ac:dyDescent="0.25">
      <c r="F26" s="9"/>
      <c r="H26" s="10"/>
    </row>
    <row r="27" spans="2:8" x14ac:dyDescent="0.25">
      <c r="B27" t="s">
        <v>13</v>
      </c>
      <c r="C27" s="6">
        <v>1976</v>
      </c>
      <c r="D27" s="6">
        <v>2222</v>
      </c>
      <c r="E27" s="6">
        <v>5850</v>
      </c>
      <c r="F27" s="16">
        <f>+F24*F28</f>
        <v>6259.5</v>
      </c>
      <c r="G27" s="17">
        <f t="shared" ref="G27:H27" si="2">+G24*G28</f>
        <v>6697.665</v>
      </c>
      <c r="H27" s="18">
        <f t="shared" si="2"/>
        <v>7166.50155</v>
      </c>
    </row>
    <row r="28" spans="2:8" x14ac:dyDescent="0.25">
      <c r="B28" s="7" t="s">
        <v>14</v>
      </c>
      <c r="C28" s="28">
        <f>+C27/C24</f>
        <v>0.27142857142857141</v>
      </c>
      <c r="D28" s="28">
        <f t="shared" ref="D28:E28" si="3">+D27/D24</f>
        <v>0.25964010282776351</v>
      </c>
      <c r="E28" s="28">
        <f t="shared" si="3"/>
        <v>0.29407329211280347</v>
      </c>
      <c r="F28" s="29">
        <f>+E28</f>
        <v>0.29407329211280347</v>
      </c>
      <c r="G28" s="28">
        <f t="shared" ref="G28:H28" si="4">+F28</f>
        <v>0.29407329211280347</v>
      </c>
      <c r="H28" s="30">
        <f t="shared" si="4"/>
        <v>0.29407329211280347</v>
      </c>
    </row>
    <row r="29" spans="2:8" x14ac:dyDescent="0.25">
      <c r="F29" s="9"/>
      <c r="H29" s="10"/>
    </row>
    <row r="30" spans="2:8" x14ac:dyDescent="0.25">
      <c r="B30" t="s">
        <v>15</v>
      </c>
      <c r="C30" s="6"/>
      <c r="D30" s="6"/>
      <c r="E30" s="6">
        <v>2934</v>
      </c>
      <c r="F30" s="16">
        <f>+F31*F24</f>
        <v>4257.1020000000008</v>
      </c>
      <c r="G30" s="17">
        <f t="shared" ref="G30:H30" si="5">+G31*G24</f>
        <v>4555.0991400000012</v>
      </c>
      <c r="H30" s="18">
        <f t="shared" si="5"/>
        <v>4873.9560798000011</v>
      </c>
    </row>
    <row r="31" spans="2:8" x14ac:dyDescent="0.25">
      <c r="B31" s="7" t="s">
        <v>14</v>
      </c>
      <c r="C31" s="8">
        <f>+C30/C24</f>
        <v>0</v>
      </c>
      <c r="D31" s="8">
        <f>+D30/D24</f>
        <v>0</v>
      </c>
      <c r="E31" s="8">
        <f>+E30/E24</f>
        <v>0.14748906650580607</v>
      </c>
      <c r="F31" s="19">
        <v>0.2</v>
      </c>
      <c r="G31" s="20">
        <f>+F31</f>
        <v>0.2</v>
      </c>
      <c r="H31" s="21">
        <f>+G31</f>
        <v>0.2</v>
      </c>
    </row>
    <row r="32" spans="2:8" x14ac:dyDescent="0.25">
      <c r="F32" s="9"/>
      <c r="H32" s="10"/>
    </row>
    <row r="33" spans="1:8" x14ac:dyDescent="0.25">
      <c r="B33" t="s">
        <v>22</v>
      </c>
      <c r="C33" s="6">
        <v>221</v>
      </c>
      <c r="D33" s="6">
        <v>313</v>
      </c>
      <c r="E33" s="6">
        <v>1725</v>
      </c>
      <c r="F33" s="16">
        <f>+F24*F34</f>
        <v>2128.5510000000004</v>
      </c>
      <c r="G33" s="17">
        <f t="shared" ref="G33:H33" si="6">+G24*G34</f>
        <v>2960.8144410000004</v>
      </c>
      <c r="H33" s="18">
        <f t="shared" si="6"/>
        <v>3655.4670598500002</v>
      </c>
    </row>
    <row r="34" spans="1:8" x14ac:dyDescent="0.25">
      <c r="B34" s="7" t="s">
        <v>14</v>
      </c>
      <c r="C34" s="8">
        <f>+C33/C24</f>
        <v>3.0357142857142857E-2</v>
      </c>
      <c r="D34" s="8">
        <f t="shared" ref="D34:E34" si="7">+D33/D24</f>
        <v>3.6573965879878476E-2</v>
      </c>
      <c r="E34" s="8">
        <f t="shared" si="7"/>
        <v>8.6713919469160003E-2</v>
      </c>
      <c r="F34" s="19">
        <v>0.1</v>
      </c>
      <c r="G34" s="20">
        <v>0.13</v>
      </c>
      <c r="H34" s="21">
        <v>0.15</v>
      </c>
    </row>
    <row r="35" spans="1:8" x14ac:dyDescent="0.25">
      <c r="F35" s="9"/>
      <c r="H35" s="10"/>
    </row>
    <row r="36" spans="1:8" x14ac:dyDescent="0.25">
      <c r="B36" t="s">
        <v>21</v>
      </c>
      <c r="D36" s="52"/>
      <c r="F36" s="49">
        <f>+F33/$F$16</f>
        <v>12.052950169875427</v>
      </c>
      <c r="G36" s="50">
        <f t="shared" ref="G36:H36" si="8">+G33/$F$16</f>
        <v>16.765653686296719</v>
      </c>
      <c r="H36" s="51">
        <f t="shared" si="8"/>
        <v>20.699133974235561</v>
      </c>
    </row>
    <row r="37" spans="1:8" x14ac:dyDescent="0.25">
      <c r="F37" s="9"/>
      <c r="H37" s="10"/>
    </row>
    <row r="38" spans="1:8" x14ac:dyDescent="0.25">
      <c r="B38" s="39" t="s">
        <v>16</v>
      </c>
      <c r="C38" s="40"/>
      <c r="D38" s="40"/>
      <c r="E38" s="40"/>
      <c r="F38" s="41"/>
      <c r="G38" s="40"/>
      <c r="H38" s="42"/>
    </row>
    <row r="39" spans="1:8" x14ac:dyDescent="0.25">
      <c r="A39" s="48"/>
      <c r="F39" s="9"/>
      <c r="H39" s="10"/>
    </row>
    <row r="40" spans="1:8" x14ac:dyDescent="0.25">
      <c r="B40" s="3" t="s">
        <v>17</v>
      </c>
      <c r="C40" s="3"/>
      <c r="D40" s="3"/>
      <c r="E40" s="3"/>
      <c r="F40" s="22">
        <f>+F20/F24</f>
        <v>0.66518753837704614</v>
      </c>
      <c r="G40" s="23">
        <f t="shared" ref="G40:H40" si="9">+G20/G24</f>
        <v>0.62167059661406177</v>
      </c>
      <c r="H40" s="24">
        <f t="shared" si="9"/>
        <v>0.58100055758323532</v>
      </c>
    </row>
    <row r="41" spans="1:8" x14ac:dyDescent="0.25">
      <c r="B41" s="3" t="s">
        <v>18</v>
      </c>
      <c r="C41" s="3"/>
      <c r="D41" s="3"/>
      <c r="E41" s="3"/>
      <c r="F41" s="22">
        <f>+F20/F27</f>
        <v>2.2619787522965091</v>
      </c>
      <c r="G41" s="23">
        <f t="shared" ref="G41:H41" si="10">+G20/G27</f>
        <v>2.1139988339219711</v>
      </c>
      <c r="H41" s="24">
        <f t="shared" si="10"/>
        <v>1.975699844786889</v>
      </c>
    </row>
    <row r="42" spans="1:8" x14ac:dyDescent="0.25">
      <c r="B42" s="3" t="s">
        <v>19</v>
      </c>
      <c r="C42" s="3"/>
      <c r="D42" s="3"/>
      <c r="E42" s="3"/>
      <c r="F42" s="22">
        <f>+F20/F30</f>
        <v>3.3259376918852301</v>
      </c>
      <c r="G42" s="23">
        <f t="shared" ref="G42:H42" si="11">+G20/G30</f>
        <v>3.1083529830703083</v>
      </c>
      <c r="H42" s="24">
        <f t="shared" si="11"/>
        <v>2.9050027879161759</v>
      </c>
    </row>
    <row r="43" spans="1:8" x14ac:dyDescent="0.25">
      <c r="B43" s="3" t="s">
        <v>23</v>
      </c>
      <c r="F43" s="25">
        <f>+$F$15/F36</f>
        <v>5.0742763504374562</v>
      </c>
      <c r="G43" s="26">
        <f t="shared" ref="G43:H43" si="12">+$F$15/G36</f>
        <v>3.6479341124640228</v>
      </c>
      <c r="H43" s="27">
        <f t="shared" si="12"/>
        <v>2.9547129882886174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Fontaine</dc:creator>
  <cp:lastModifiedBy>Colby Fontaine</cp:lastModifiedBy>
  <dcterms:created xsi:type="dcterms:W3CDTF">2021-10-22T01:35:22Z</dcterms:created>
  <dcterms:modified xsi:type="dcterms:W3CDTF">2024-01-05T14:12:48Z</dcterms:modified>
</cp:coreProperties>
</file>