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nteca/Documents/"/>
    </mc:Choice>
  </mc:AlternateContent>
  <xr:revisionPtr revIDLastSave="0" documentId="13_ncr:1_{6128FFAC-7E6E-B240-A9E2-A2E24B06A01E}" xr6:coauthVersionLast="47" xr6:coauthVersionMax="47" xr10:uidLastSave="{00000000-0000-0000-0000-000000000000}"/>
  <bookViews>
    <workbookView xWindow="9400" yWindow="4020" windowWidth="28040" windowHeight="17440" xr2:uid="{32D591DE-2093-8149-B76A-24D8DE23F1C9}"/>
  </bookViews>
  <sheets>
    <sheet name="Monthly Payment Calc" sheetId="1" r:id="rId1"/>
  </sheets>
  <definedNames>
    <definedName name="_xlchart.v1.0" hidden="1">'Monthly Payment Calc'!$E$20</definedName>
    <definedName name="_xlchart.v1.1" hidden="1">'Monthly Payment Calc'!$E$21:$E$26</definedName>
    <definedName name="_xlchart.v1.10" hidden="1">'Monthly Payment Calc'!$H$20</definedName>
    <definedName name="_xlchart.v1.11" hidden="1">'Monthly Payment Calc'!$H$21:$H$26</definedName>
    <definedName name="_xlchart.v1.12" hidden="1">'Monthly Payment Calc'!$G$20</definedName>
    <definedName name="_xlchart.v1.13" hidden="1">'Monthly Payment Calc'!$G$21:$G$26</definedName>
    <definedName name="_xlchart.v1.14" hidden="1">'Monthly Payment Calc'!$H$20</definedName>
    <definedName name="_xlchart.v1.15" hidden="1">'Monthly Payment Calc'!$H$21:$H$26</definedName>
    <definedName name="_xlchart.v1.2" hidden="1">'Monthly Payment Calc'!$F$20</definedName>
    <definedName name="_xlchart.v1.3" hidden="1">'Monthly Payment Calc'!$F$21:$F$26</definedName>
    <definedName name="_xlchart.v1.4" hidden="1">'Monthly Payment Calc'!$G$20</definedName>
    <definedName name="_xlchart.v1.5" hidden="1">'Monthly Payment Calc'!$G$21:$G$26</definedName>
    <definedName name="_xlchart.v1.6" hidden="1">'Monthly Payment Calc'!$H$20</definedName>
    <definedName name="_xlchart.v1.7" hidden="1">'Monthly Payment Calc'!$H$21:$H$26</definedName>
    <definedName name="_xlchart.v1.8" hidden="1">'Monthly Payment Calc'!$G$20</definedName>
    <definedName name="_xlchart.v1.9" hidden="1">'Monthly Payment Calc'!$G$21:$G$26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M8" i="1"/>
  <c r="L8" i="1"/>
  <c r="M11" i="1"/>
  <c r="M13" i="1" s="1"/>
  <c r="M14" i="1" s="1"/>
  <c r="L11" i="1"/>
  <c r="G10" i="1"/>
  <c r="G11" i="1" s="1"/>
  <c r="G13" i="1" s="1"/>
  <c r="G14" i="1" s="1"/>
  <c r="F10" i="1"/>
  <c r="F11" i="1" s="1"/>
  <c r="G8" i="1"/>
  <c r="F8" i="1"/>
  <c r="F13" i="1" l="1"/>
  <c r="L13" i="1"/>
  <c r="L14" i="1" s="1"/>
  <c r="L15" i="1" s="1"/>
</calcChain>
</file>

<file path=xl/sharedStrings.xml><?xml version="1.0" encoding="utf-8"?>
<sst xmlns="http://schemas.openxmlformats.org/spreadsheetml/2006/main" count="50" uniqueCount="32">
  <si>
    <t>Current Down Payment:</t>
  </si>
  <si>
    <t>15YR-Interest Rate:</t>
  </si>
  <si>
    <t>30YR-Interest Rate:</t>
  </si>
  <si>
    <t>Last Updated:</t>
  </si>
  <si>
    <t xml:space="preserve">Author: </t>
  </si>
  <si>
    <t>@ChaseFonte</t>
  </si>
  <si>
    <r>
      <rPr>
        <b/>
        <sz val="12"/>
        <color theme="1"/>
        <rFont val="Calibri"/>
        <family val="2"/>
        <scheme val="minor"/>
      </rPr>
      <t xml:space="preserve">Desired </t>
    </r>
    <r>
      <rPr>
        <sz val="12"/>
        <color theme="1"/>
        <rFont val="Calibri"/>
        <family val="2"/>
        <scheme val="minor"/>
      </rPr>
      <t>Monthly Payment:</t>
    </r>
  </si>
  <si>
    <r>
      <rPr>
        <b/>
        <sz val="12"/>
        <color theme="1"/>
        <rFont val="Calibri"/>
        <family val="2"/>
        <scheme val="minor"/>
      </rPr>
      <t xml:space="preserve">Desired </t>
    </r>
    <r>
      <rPr>
        <sz val="12"/>
        <color theme="1"/>
        <rFont val="Calibri"/>
        <family val="2"/>
        <scheme val="minor"/>
      </rPr>
      <t>Home Value:</t>
    </r>
  </si>
  <si>
    <t>Property Tax Rate:</t>
  </si>
  <si>
    <t>Insurance Rate:</t>
  </si>
  <si>
    <t>How much Down Payment do I need?</t>
  </si>
  <si>
    <t>Home Value</t>
  </si>
  <si>
    <t>30YR-Fixed</t>
  </si>
  <si>
    <t>15YR-Fixed</t>
  </si>
  <si>
    <t>Monthly</t>
  </si>
  <si>
    <t>Value of Home:</t>
  </si>
  <si>
    <t>Interest Rate:</t>
  </si>
  <si>
    <t>Term of Loan:</t>
  </si>
  <si>
    <t>Down Payment:</t>
  </si>
  <si>
    <t>Size of Loan:</t>
  </si>
  <si>
    <t>Base Mortgage:</t>
  </si>
  <si>
    <t>w/P.Tax&amp;Insur:</t>
  </si>
  <si>
    <t>&lt;- Goal Seek</t>
  </si>
  <si>
    <t>&lt;- By Changing</t>
  </si>
  <si>
    <t>How much House can I afford ?</t>
  </si>
  <si>
    <t>$1500/Month Fixed</t>
  </si>
  <si>
    <t>Down Payment</t>
  </si>
  <si>
    <t>30YR</t>
  </si>
  <si>
    <t>Size of Loan</t>
  </si>
  <si>
    <t>P.Tax&amp;Insur Only:</t>
  </si>
  <si>
    <t>P.Tax &amp; Insurance</t>
  </si>
  <si>
    <t>Base Mortgage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</si>
</sst>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right"/>
    </xf>
    <xf numFmtId="10" fontId="0" fillId="0" borderId="0" xfId="0" applyNumberFormat="1"/>
    <xf numFmtId="44" fontId="0" fillId="0" borderId="0" xfId="1" applyFont="1"/>
    <xf numFmtId="165" fontId="0" fillId="0" borderId="0" xfId="1" applyNumberFormat="1" applyFont="1"/>
    <xf numFmtId="14" fontId="0" fillId="0" borderId="0" xfId="0" applyNumberFormat="1"/>
    <xf numFmtId="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5" borderId="0" xfId="5" applyAlignment="1">
      <alignment horizontal="center"/>
    </xf>
    <xf numFmtId="0" fontId="1" fillId="7" borderId="0" xfId="7" applyAlignment="1">
      <alignment horizontal="center"/>
    </xf>
    <xf numFmtId="0" fontId="1" fillId="3" borderId="0" xfId="3" applyAlignment="1">
      <alignment horizontal="right" vertical="center"/>
    </xf>
    <xf numFmtId="0" fontId="1" fillId="3" borderId="0" xfId="3" applyAlignment="1">
      <alignment horizontal="right"/>
    </xf>
    <xf numFmtId="0" fontId="0" fillId="7" borderId="0" xfId="7" applyFont="1" applyAlignment="1">
      <alignment horizontal="center"/>
    </xf>
    <xf numFmtId="0" fontId="0" fillId="0" borderId="0" xfId="0" applyAlignment="1">
      <alignment horizontal="left"/>
    </xf>
    <xf numFmtId="165" fontId="3" fillId="4" borderId="0" xfId="4" applyNumberFormat="1" applyAlignment="1">
      <alignment horizontal="center"/>
    </xf>
    <xf numFmtId="10" fontId="0" fillId="0" borderId="0" xfId="0" applyNumberFormat="1" applyAlignment="1">
      <alignment horizontal="center"/>
    </xf>
    <xf numFmtId="165" fontId="1" fillId="6" borderId="0" xfId="6" applyNumberFormat="1" applyAlignment="1">
      <alignment horizontal="center"/>
    </xf>
    <xf numFmtId="165" fontId="0" fillId="0" borderId="0" xfId="0" applyNumberFormat="1" applyAlignment="1">
      <alignment horizontal="center"/>
    </xf>
    <xf numFmtId="8" fontId="1" fillId="3" borderId="0" xfId="3" applyNumberFormat="1" applyAlignment="1">
      <alignment horizontal="center"/>
    </xf>
    <xf numFmtId="8" fontId="3" fillId="2" borderId="0" xfId="2" applyNumberFormat="1" applyAlignment="1">
      <alignment horizontal="center"/>
    </xf>
  </cellXfs>
  <cellStyles count="8">
    <cellStyle name="20% - Accent1" xfId="3" builtinId="30"/>
    <cellStyle name="20% - Accent6" xfId="6" builtinId="50"/>
    <cellStyle name="40% - Accent5" xfId="5" builtinId="47"/>
    <cellStyle name="40% - Accent6" xfId="7" builtinId="51"/>
    <cellStyle name="Accent1" xfId="2" builtinId="29"/>
    <cellStyle name="Accent5" xfId="4" builtinId="45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Down Payment vs Size of Loan</a:t>
            </a:r>
            <a:br>
              <a:rPr lang="en-US"/>
            </a:br>
            <a:r>
              <a:rPr lang="en-US" sz="1200"/>
              <a:t>30YR | Fixed $1500/Month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'Monthly Payment Calc'!$E$20</c:f>
              <c:strCache>
                <c:ptCount val="1"/>
                <c:pt idx="0">
                  <c:v>Down Payment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'Monthly Payment Calc'!$D$21:$D$26</c:f>
              <c:numCache>
                <c:formatCode>_("$"* #,##0.00_);_("$"* \(#,##0.00\);_("$"* "-"??_);_(@_)</c:formatCode>
                <c:ptCount val="6"/>
                <c:pt idx="0">
                  <c:v>300000</c:v>
                </c:pt>
                <c:pt idx="1">
                  <c:v>400000</c:v>
                </c:pt>
                <c:pt idx="2">
                  <c:v>500000</c:v>
                </c:pt>
                <c:pt idx="3">
                  <c:v>600000</c:v>
                </c:pt>
                <c:pt idx="4">
                  <c:v>700000</c:v>
                </c:pt>
                <c:pt idx="5">
                  <c:v>780000</c:v>
                </c:pt>
              </c:numCache>
            </c:numRef>
          </c:cat>
          <c:val>
            <c:numRef>
              <c:f>'Monthly Payment Calc'!$E$21:$E$26</c:f>
              <c:numCache>
                <c:formatCode>_("$"* #,##0.00_);_("$"* \(#,##0.00\);_("$"* "-"??_);_(@_)</c:formatCode>
                <c:ptCount val="6"/>
                <c:pt idx="0">
                  <c:v>145717.75668708983</c:v>
                </c:pt>
                <c:pt idx="1">
                  <c:v>277686.14944562077</c:v>
                </c:pt>
                <c:pt idx="2">
                  <c:v>409654.54220415174</c:v>
                </c:pt>
                <c:pt idx="3">
                  <c:v>541622.93496268266</c:v>
                </c:pt>
                <c:pt idx="4">
                  <c:v>673591.32772121357</c:v>
                </c:pt>
                <c:pt idx="5">
                  <c:v>779166.04192803835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9-764C-997E-E698D3DE834C}"/>
            </c:ext>
          </c:extLst>
        </c:ser>
        <c:ser>
          <c:idx val="1"/>
          <c:order val="1"/>
          <c:tx>
            <c:strRef>
              <c:f>'Monthly Payment Calc'!$F$20</c:f>
              <c:strCache>
                <c:ptCount val="1"/>
                <c:pt idx="0">
                  <c:v>Size of Loan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1.259181532004212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EC9-764C-997E-E698D3DE834C}"/>
                </c:ext>
              </c:extLst>
            </c:dLbl>
            <c:dLbl>
              <c:idx val="4"/>
              <c:layout>
                <c:manualLayout>
                  <c:x val="-3.9874081846799581E-2"/>
                  <c:y val="-3.7186859122817018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EC9-764C-997E-E698D3DE834C}"/>
                </c:ext>
              </c:extLst>
            </c:dLbl>
            <c:dLbl>
              <c:idx val="5"/>
              <c:layout>
                <c:manualLayout>
                  <c:x val="-4.6169989506820566E-2"/>
                  <c:y val="4.056795131845841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C9-764C-997E-E698D3DE83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'Monthly Payment Calc'!$D$21:$D$26</c:f>
              <c:numCache>
                <c:formatCode>_("$"* #,##0.00_);_("$"* \(#,##0.00\);_("$"* "-"??_);_(@_)</c:formatCode>
                <c:ptCount val="6"/>
                <c:pt idx="0">
                  <c:v>300000</c:v>
                </c:pt>
                <c:pt idx="1">
                  <c:v>400000</c:v>
                </c:pt>
                <c:pt idx="2">
                  <c:v>500000</c:v>
                </c:pt>
                <c:pt idx="3">
                  <c:v>600000</c:v>
                </c:pt>
                <c:pt idx="4">
                  <c:v>700000</c:v>
                </c:pt>
                <c:pt idx="5">
                  <c:v>780000</c:v>
                </c:pt>
              </c:numCache>
            </c:numRef>
          </c:cat>
          <c:val>
            <c:numRef>
              <c:f>'Monthly Payment Calc'!$F$21:$F$26</c:f>
              <c:numCache>
                <c:formatCode>_("$"* #,##0.00_);_("$"* \(#,##0.00\);_("$"* "-"??_);_(@_)</c:formatCode>
                <c:ptCount val="6"/>
                <c:pt idx="0">
                  <c:v>154282.24331291017</c:v>
                </c:pt>
                <c:pt idx="1">
                  <c:v>122313.85055437923</c:v>
                </c:pt>
                <c:pt idx="2">
                  <c:v>90345.457795848255</c:v>
                </c:pt>
                <c:pt idx="3">
                  <c:v>58377.065037317341</c:v>
                </c:pt>
                <c:pt idx="4">
                  <c:v>26408.672278786427</c:v>
                </c:pt>
                <c:pt idx="5">
                  <c:v>833.95807196164969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C9-764C-997E-E698D3DE834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960547344"/>
        <c:axId val="1960549072"/>
      </c:barChart>
      <c:catAx>
        <c:axId val="1960547344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549072"/>
        <c:crosses val="autoZero"/>
        <c:auto val="1"/>
        <c:lblAlgn val="ctr"/>
        <c:lblOffset val="100"/>
        <c:noMultiLvlLbl val="0"/>
      </c:catAx>
      <c:valAx>
        <c:axId val="19605490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54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Base Mortgage vs P.Tax &amp; Insurance</a:t>
            </a:r>
            <a:br>
              <a:rPr lang="en-US" sz="24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US" sz="12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30YR | Fixed $1500/Month</a:t>
            </a:r>
            <a:endParaRPr lang="en-US" sz="2400" b="1" i="0" u="none" strike="noStrike" kern="1200" cap="all" spc="5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'Monthly Payment Calc'!$G$20</c:f>
              <c:strCache>
                <c:ptCount val="1"/>
                <c:pt idx="0">
                  <c:v>Base Mortgage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3.4707158351409959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CD5-C544-917F-0E01CA6BA6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'Monthly Payment Calc'!$D$21:$D$26</c:f>
              <c:numCache>
                <c:formatCode>_("$"* #,##0.00_);_("$"* \(#,##0.00\);_("$"* "-"??_);_(@_)</c:formatCode>
                <c:ptCount val="6"/>
                <c:pt idx="0">
                  <c:v>300000</c:v>
                </c:pt>
                <c:pt idx="1">
                  <c:v>400000</c:v>
                </c:pt>
                <c:pt idx="2">
                  <c:v>500000</c:v>
                </c:pt>
                <c:pt idx="3">
                  <c:v>600000</c:v>
                </c:pt>
                <c:pt idx="4">
                  <c:v>700000</c:v>
                </c:pt>
                <c:pt idx="5">
                  <c:v>780000</c:v>
                </c:pt>
              </c:numCache>
            </c:numRef>
          </c:cat>
          <c:val>
            <c:numRef>
              <c:f>'Monthly Payment Calc'!$G$21:$G$26</c:f>
              <c:numCache>
                <c:formatCode>_("$"* #,##0.00_);_("$"* \(#,##0.00\);_("$"* "-"??_);_(@_)</c:formatCode>
                <c:ptCount val="6"/>
                <c:pt idx="0">
                  <c:v>925</c:v>
                </c:pt>
                <c:pt idx="1">
                  <c:v>733.33</c:v>
                </c:pt>
                <c:pt idx="2">
                  <c:v>541.66999999999996</c:v>
                </c:pt>
                <c:pt idx="3">
                  <c:v>350</c:v>
                </c:pt>
                <c:pt idx="4">
                  <c:v>158.33000000000001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5-C544-917F-0E01CA6BA6E8}"/>
            </c:ext>
          </c:extLst>
        </c:ser>
        <c:ser>
          <c:idx val="1"/>
          <c:order val="1"/>
          <c:tx>
            <c:strRef>
              <c:f>'Monthly Payment Calc'!$H$20</c:f>
              <c:strCache>
                <c:ptCount val="1"/>
                <c:pt idx="0">
                  <c:v>P.Tax &amp; Insurance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'Monthly Payment Calc'!$D$21:$D$26</c:f>
              <c:numCache>
                <c:formatCode>_("$"* #,##0.00_);_("$"* \(#,##0.00\);_("$"* "-"??_);_(@_)</c:formatCode>
                <c:ptCount val="6"/>
                <c:pt idx="0">
                  <c:v>300000</c:v>
                </c:pt>
                <c:pt idx="1">
                  <c:v>400000</c:v>
                </c:pt>
                <c:pt idx="2">
                  <c:v>500000</c:v>
                </c:pt>
                <c:pt idx="3">
                  <c:v>600000</c:v>
                </c:pt>
                <c:pt idx="4">
                  <c:v>700000</c:v>
                </c:pt>
                <c:pt idx="5">
                  <c:v>780000</c:v>
                </c:pt>
              </c:numCache>
            </c:numRef>
          </c:cat>
          <c:val>
            <c:numRef>
              <c:f>'Monthly Payment Calc'!$H$21:$H$26</c:f>
              <c:numCache>
                <c:formatCode>_("$"* #,##0.00_);_("$"* \(#,##0.00\);_("$"* "-"??_);_(@_)</c:formatCode>
                <c:ptCount val="6"/>
                <c:pt idx="0">
                  <c:v>575</c:v>
                </c:pt>
                <c:pt idx="1">
                  <c:v>766.67</c:v>
                </c:pt>
                <c:pt idx="2">
                  <c:v>958.33</c:v>
                </c:pt>
                <c:pt idx="3">
                  <c:v>1150</c:v>
                </c:pt>
                <c:pt idx="4">
                  <c:v>1341.67</c:v>
                </c:pt>
                <c:pt idx="5">
                  <c:v>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D5-C544-917F-0E01CA6BA6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2000226976"/>
        <c:axId val="2000134288"/>
      </c:barChart>
      <c:catAx>
        <c:axId val="2000226976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134288"/>
        <c:crosses val="autoZero"/>
        <c:auto val="1"/>
        <c:lblAlgn val="ctr"/>
        <c:lblOffset val="100"/>
        <c:noMultiLvlLbl val="0"/>
      </c:catAx>
      <c:valAx>
        <c:axId val="20001342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22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28</xdr:row>
      <xdr:rowOff>146050</xdr:rowOff>
    </xdr:from>
    <xdr:to>
      <xdr:col>5</xdr:col>
      <xdr:colOff>812800</xdr:colOff>
      <xdr:row>44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02CF93-A69D-4E53-9E5C-CD1F4F081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28</xdr:row>
      <xdr:rowOff>114300</xdr:rowOff>
    </xdr:from>
    <xdr:to>
      <xdr:col>12</xdr:col>
      <xdr:colOff>266700</xdr:colOff>
      <xdr:row>43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EAB215-4D00-946C-9701-81EE48A41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5880C-2CC5-2E4F-B465-D8162F110C62}">
  <dimension ref="A1:N26"/>
  <sheetViews>
    <sheetView tabSelected="1" topLeftCell="B1" workbookViewId="0">
      <selection activeCell="J21" sqref="J21"/>
    </sheetView>
  </sheetViews>
  <sheetFormatPr baseColWidth="10" defaultRowHeight="16" x14ac:dyDescent="0.2"/>
  <cols>
    <col min="1" max="1" width="23" bestFit="1" customWidth="1"/>
    <col min="2" max="2" width="13.5" bestFit="1" customWidth="1"/>
    <col min="3" max="3" width="9" bestFit="1" customWidth="1"/>
    <col min="4" max="4" width="14.1640625" bestFit="1" customWidth="1"/>
    <col min="5" max="5" width="14.33203125" bestFit="1" customWidth="1"/>
    <col min="6" max="6" width="12.5" bestFit="1" customWidth="1"/>
    <col min="7" max="7" width="13.6640625" bestFit="1" customWidth="1"/>
    <col min="8" max="8" width="15.6640625" bestFit="1" customWidth="1"/>
    <col min="10" max="10" width="14.1640625" bestFit="1" customWidth="1"/>
    <col min="11" max="11" width="18" bestFit="1" customWidth="1"/>
    <col min="12" max="13" width="10.33203125" bestFit="1" customWidth="1"/>
    <col min="14" max="14" width="13.33203125" bestFit="1" customWidth="1"/>
  </cols>
  <sheetData>
    <row r="1" spans="1:14" x14ac:dyDescent="0.2">
      <c r="A1" s="1" t="s">
        <v>4</v>
      </c>
      <c r="B1" t="s">
        <v>5</v>
      </c>
    </row>
    <row r="2" spans="1:14" x14ac:dyDescent="0.2">
      <c r="A2" s="1" t="s">
        <v>3</v>
      </c>
      <c r="B2" s="5">
        <v>45554</v>
      </c>
    </row>
    <row r="4" spans="1:14" x14ac:dyDescent="0.2">
      <c r="A4" s="1" t="s">
        <v>0</v>
      </c>
      <c r="B4" s="4">
        <v>250000</v>
      </c>
      <c r="D4" s="13" t="s">
        <v>24</v>
      </c>
      <c r="E4" s="10"/>
      <c r="F4" s="10"/>
      <c r="G4" s="10"/>
      <c r="H4" s="10"/>
      <c r="J4" s="9" t="s">
        <v>10</v>
      </c>
      <c r="K4" s="9"/>
      <c r="L4" s="9"/>
      <c r="M4" s="9"/>
      <c r="N4" s="9"/>
    </row>
    <row r="5" spans="1:14" x14ac:dyDescent="0.2">
      <c r="A5" s="1" t="s">
        <v>2</v>
      </c>
      <c r="B5" s="2">
        <v>0.06</v>
      </c>
      <c r="D5" s="14" t="s">
        <v>25</v>
      </c>
      <c r="E5" s="14"/>
      <c r="J5" s="14" t="s">
        <v>25</v>
      </c>
      <c r="K5" s="14"/>
    </row>
    <row r="6" spans="1:14" x14ac:dyDescent="0.2">
      <c r="A6" s="1" t="s">
        <v>1</v>
      </c>
      <c r="B6" s="2">
        <v>5.5100000000000003E-2</v>
      </c>
      <c r="F6" s="7" t="s">
        <v>12</v>
      </c>
      <c r="G6" s="7" t="s">
        <v>13</v>
      </c>
      <c r="H6" s="7"/>
      <c r="I6" s="7"/>
      <c r="J6" s="7"/>
      <c r="K6" s="7"/>
      <c r="L6" s="7" t="s">
        <v>12</v>
      </c>
      <c r="M6" s="7" t="s">
        <v>13</v>
      </c>
    </row>
    <row r="7" spans="1:14" x14ac:dyDescent="0.2">
      <c r="A7" s="1" t="s">
        <v>6</v>
      </c>
      <c r="B7" s="4">
        <v>1500</v>
      </c>
      <c r="E7" s="1" t="s">
        <v>15</v>
      </c>
      <c r="F7" s="15">
        <v>379020.62087224203</v>
      </c>
      <c r="G7" s="15">
        <v>351144.62317698856</v>
      </c>
      <c r="H7" t="s">
        <v>23</v>
      </c>
      <c r="K7" s="1" t="s">
        <v>15</v>
      </c>
      <c r="L7" s="15">
        <v>780000</v>
      </c>
      <c r="M7" s="15">
        <v>500000</v>
      </c>
    </row>
    <row r="8" spans="1:14" x14ac:dyDescent="0.2">
      <c r="A8" s="1" t="s">
        <v>7</v>
      </c>
      <c r="B8" s="4">
        <v>500000</v>
      </c>
      <c r="E8" s="1" t="s">
        <v>16</v>
      </c>
      <c r="F8" s="16">
        <f>B5</f>
        <v>0.06</v>
      </c>
      <c r="G8" s="16">
        <f>B6</f>
        <v>5.5100000000000003E-2</v>
      </c>
      <c r="K8" s="1" t="s">
        <v>16</v>
      </c>
      <c r="L8" s="16">
        <f>B5</f>
        <v>0.06</v>
      </c>
      <c r="M8" s="16">
        <f>B6</f>
        <v>5.5100000000000003E-2</v>
      </c>
    </row>
    <row r="9" spans="1:14" x14ac:dyDescent="0.2">
      <c r="E9" s="1" t="s">
        <v>17</v>
      </c>
      <c r="F9" s="7">
        <v>30</v>
      </c>
      <c r="G9" s="7">
        <v>15</v>
      </c>
      <c r="K9" s="1" t="s">
        <v>17</v>
      </c>
      <c r="L9" s="7">
        <v>30</v>
      </c>
      <c r="M9" s="7">
        <v>15</v>
      </c>
    </row>
    <row r="10" spans="1:14" x14ac:dyDescent="0.2">
      <c r="A10" s="1" t="s">
        <v>8</v>
      </c>
      <c r="B10" s="2">
        <v>1.7500000000000002E-2</v>
      </c>
      <c r="E10" s="1" t="s">
        <v>18</v>
      </c>
      <c r="F10" s="17">
        <f>B4</f>
        <v>250000</v>
      </c>
      <c r="G10" s="17">
        <f>B4</f>
        <v>250000</v>
      </c>
      <c r="K10" s="1" t="s">
        <v>18</v>
      </c>
      <c r="L10" s="17">
        <v>779166.04192803835</v>
      </c>
      <c r="M10" s="17">
        <v>433750.33553941315</v>
      </c>
      <c r="N10" t="s">
        <v>23</v>
      </c>
    </row>
    <row r="11" spans="1:14" x14ac:dyDescent="0.2">
      <c r="A11" s="1" t="s">
        <v>9</v>
      </c>
      <c r="B11" s="2">
        <v>5.4999999999999997E-3</v>
      </c>
      <c r="E11" s="1" t="s">
        <v>19</v>
      </c>
      <c r="F11" s="18">
        <f>F7-F10</f>
        <v>129020.62087224203</v>
      </c>
      <c r="G11" s="18">
        <f>G7-G10</f>
        <v>101144.62317698856</v>
      </c>
      <c r="K11" s="1" t="s">
        <v>19</v>
      </c>
      <c r="L11" s="18">
        <f>L7-L10</f>
        <v>833.95807196164969</v>
      </c>
      <c r="M11" s="18">
        <f>M7-M10</f>
        <v>66249.66446058685</v>
      </c>
    </row>
    <row r="12" spans="1:14" x14ac:dyDescent="0.2">
      <c r="F12" s="7"/>
      <c r="G12" s="7"/>
      <c r="L12" s="7"/>
      <c r="M12" s="7"/>
    </row>
    <row r="13" spans="1:14" x14ac:dyDescent="0.2">
      <c r="D13" s="11" t="s">
        <v>14</v>
      </c>
      <c r="E13" s="12" t="s">
        <v>20</v>
      </c>
      <c r="F13" s="19">
        <f>-PMT(F8/12,F9*12,F11)</f>
        <v>773.54380999486864</v>
      </c>
      <c r="G13" s="19">
        <f>-PMT(G8/12,G9*12,G11)</f>
        <v>826.97280557743886</v>
      </c>
      <c r="I13" s="8"/>
      <c r="J13" s="11" t="s">
        <v>14</v>
      </c>
      <c r="K13" s="12" t="s">
        <v>20</v>
      </c>
      <c r="L13" s="19">
        <f>-PMT(L8/12,L9*12,L11)</f>
        <v>4.9999999999998384</v>
      </c>
      <c r="M13" s="19">
        <f>-PMT(M8/12,M9*12,M11)</f>
        <v>541.66666666666652</v>
      </c>
    </row>
    <row r="14" spans="1:14" x14ac:dyDescent="0.2">
      <c r="D14" s="11"/>
      <c r="E14" s="12" t="s">
        <v>21</v>
      </c>
      <c r="F14" s="20">
        <f>F13+(F7*B10/12)+(F7*B11/12)</f>
        <v>1499.9999999999991</v>
      </c>
      <c r="G14" s="20">
        <f>G13+(G7*B10/12)+(G7*B11/12)</f>
        <v>1500.0000000000002</v>
      </c>
      <c r="H14" t="s">
        <v>22</v>
      </c>
      <c r="I14" s="8"/>
      <c r="J14" s="11"/>
      <c r="K14" s="12" t="s">
        <v>21</v>
      </c>
      <c r="L14" s="20">
        <f>L13+(L7*B10/12)+(L7*B11/12)</f>
        <v>1500</v>
      </c>
      <c r="M14" s="20">
        <f>M13+(M7*B10/12)+(M7*B11/12)</f>
        <v>1499.9999999999998</v>
      </c>
      <c r="N14" t="s">
        <v>22</v>
      </c>
    </row>
    <row r="15" spans="1:14" x14ac:dyDescent="0.2">
      <c r="K15" s="1" t="s">
        <v>29</v>
      </c>
      <c r="L15" s="6">
        <f>L14-L13</f>
        <v>1495.0000000000002</v>
      </c>
    </row>
    <row r="20" spans="3:8" x14ac:dyDescent="0.2">
      <c r="D20" t="s">
        <v>11</v>
      </c>
      <c r="E20" t="s">
        <v>26</v>
      </c>
      <c r="F20" t="s">
        <v>28</v>
      </c>
      <c r="G20" t="s">
        <v>31</v>
      </c>
      <c r="H20" t="s">
        <v>30</v>
      </c>
    </row>
    <row r="21" spans="3:8" x14ac:dyDescent="0.2">
      <c r="C21" t="s">
        <v>27</v>
      </c>
      <c r="D21" s="3">
        <v>300000</v>
      </c>
      <c r="E21" s="3">
        <v>145717.75668708983</v>
      </c>
      <c r="F21" s="3">
        <v>154282.24331291017</v>
      </c>
      <c r="G21" s="3">
        <v>925</v>
      </c>
      <c r="H21" s="3">
        <v>575</v>
      </c>
    </row>
    <row r="22" spans="3:8" x14ac:dyDescent="0.2">
      <c r="C22" t="s">
        <v>27</v>
      </c>
      <c r="D22" s="3">
        <v>400000</v>
      </c>
      <c r="E22" s="3">
        <v>277686.14944562077</v>
      </c>
      <c r="F22" s="3">
        <v>122313.85055437923</v>
      </c>
      <c r="G22" s="3">
        <v>733.33</v>
      </c>
      <c r="H22" s="3">
        <v>766.67</v>
      </c>
    </row>
    <row r="23" spans="3:8" x14ac:dyDescent="0.2">
      <c r="C23" t="s">
        <v>27</v>
      </c>
      <c r="D23" s="3">
        <v>500000</v>
      </c>
      <c r="E23" s="3">
        <v>409654.54220415174</v>
      </c>
      <c r="F23" s="3">
        <v>90345.457795848255</v>
      </c>
      <c r="G23" s="3">
        <v>541.66999999999996</v>
      </c>
      <c r="H23" s="3">
        <v>958.33</v>
      </c>
    </row>
    <row r="24" spans="3:8" x14ac:dyDescent="0.2">
      <c r="C24" t="s">
        <v>27</v>
      </c>
      <c r="D24" s="3">
        <v>600000</v>
      </c>
      <c r="E24" s="3">
        <v>541622.93496268266</v>
      </c>
      <c r="F24" s="3">
        <v>58377.065037317341</v>
      </c>
      <c r="G24" s="3">
        <v>350</v>
      </c>
      <c r="H24" s="3">
        <v>1150</v>
      </c>
    </row>
    <row r="25" spans="3:8" x14ac:dyDescent="0.2">
      <c r="C25" t="s">
        <v>27</v>
      </c>
      <c r="D25" s="3">
        <v>700000</v>
      </c>
      <c r="E25" s="3">
        <v>673591.32772121357</v>
      </c>
      <c r="F25" s="3">
        <v>26408.672278786427</v>
      </c>
      <c r="G25" s="3">
        <v>158.33000000000001</v>
      </c>
      <c r="H25" s="3">
        <v>1341.67</v>
      </c>
    </row>
    <row r="26" spans="3:8" x14ac:dyDescent="0.2">
      <c r="C26" t="s">
        <v>27</v>
      </c>
      <c r="D26" s="3">
        <v>780000</v>
      </c>
      <c r="E26" s="3">
        <v>779166.04192803835</v>
      </c>
      <c r="F26" s="3">
        <v>833.95807196164969</v>
      </c>
      <c r="G26" s="3">
        <v>5</v>
      </c>
      <c r="H26" s="3">
        <v>1495</v>
      </c>
    </row>
  </sheetData>
  <mergeCells count="6">
    <mergeCell ref="D13:D14"/>
    <mergeCell ref="J13:J14"/>
    <mergeCell ref="J4:N4"/>
    <mergeCell ref="D4:H4"/>
    <mergeCell ref="D5:E5"/>
    <mergeCell ref="J5:K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Payment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Fonte</dc:creator>
  <cp:lastModifiedBy>Chase Fonte</cp:lastModifiedBy>
  <dcterms:created xsi:type="dcterms:W3CDTF">2024-09-19T10:46:56Z</dcterms:created>
  <dcterms:modified xsi:type="dcterms:W3CDTF">2024-09-20T01:41:10Z</dcterms:modified>
</cp:coreProperties>
</file>