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nitednations-my.sharepoint.com/personal/camila_francorestrepo_un_org/Documents/Documents/5.Foresight/Jordan_United_Cash_Transfer/SPP-RAF Unified Cash Transfer/Input/Bases/"/>
    </mc:Choice>
  </mc:AlternateContent>
  <xr:revisionPtr revIDLastSave="5" documentId="11_DCD3B8AF27B640140721543C0711CCA533DC7200" xr6:coauthVersionLast="47" xr6:coauthVersionMax="47" xr10:uidLastSave="{71D0BF51-D9E2-4349-81FD-684E699933C2}"/>
  <bookViews>
    <workbookView xWindow="-110" yWindow="-110" windowWidth="19420" windowHeight="10420" tabRatio="765" firstSheet="6" activeTab="9" xr2:uid="{00000000-000D-0000-FFFF-FFFF00000000}"/>
  </bookViews>
  <sheets>
    <sheet name="Model April 18" sheetId="9" r:id="rId1"/>
    <sheet name="Sheet2" sheetId="11" r:id="rId2"/>
    <sheet name="Var Defin March 6" sheetId="7" r:id="rId3"/>
    <sheet name="Example Calc April 18" sheetId="8" r:id="rId4"/>
    <sheet name="Model Selection For All Jordan" sheetId="12" r:id="rId5"/>
    <sheet name="Adjust factor" sheetId="14" r:id="rId6"/>
    <sheet name="Quantile Compos Of Excl &amp; Incl" sheetId="13" r:id="rId7"/>
    <sheet name="UpdateExampleScoreCalc Jan 2022" sheetId="10" r:id="rId8"/>
    <sheet name="Revisions to PMT model Jan 2022" sheetId="15" r:id="rId9"/>
    <sheet name="Sheet7" sheetId="20" r:id="rId10"/>
    <sheet name="Cons Dist by Age" sheetId="16" r:id="rId11"/>
    <sheet name="Fem Headed" sheetId="17" r:id="rId12"/>
    <sheet name="Revisions to PMT Jan-Feb 2022" sheetId="2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 i="10" l="1"/>
  <c r="K9" i="10"/>
  <c r="L9" i="10"/>
  <c r="G7" i="14"/>
  <c r="H7" i="14"/>
  <c r="N154" i="16"/>
  <c r="N153" i="16"/>
  <c r="N152" i="16"/>
  <c r="N151" i="16"/>
  <c r="N150" i="16"/>
  <c r="N149" i="16"/>
  <c r="N148" i="16"/>
  <c r="N147" i="16"/>
  <c r="N146" i="16"/>
  <c r="N145" i="16"/>
  <c r="N144" i="16"/>
  <c r="N143" i="16"/>
  <c r="N142" i="16"/>
  <c r="N141" i="16"/>
  <c r="Y110" i="16"/>
  <c r="Y109" i="16"/>
  <c r="Y106" i="16"/>
  <c r="Y105" i="16"/>
  <c r="Y102" i="16"/>
  <c r="Y101" i="16"/>
  <c r="Y98" i="16"/>
  <c r="Y97" i="16"/>
  <c r="U112" i="16"/>
  <c r="Y112" i="16" s="1"/>
  <c r="U111" i="16"/>
  <c r="Y111" i="16" s="1"/>
  <c r="U110" i="16"/>
  <c r="U109" i="16"/>
  <c r="U108" i="16"/>
  <c r="Y108" i="16" s="1"/>
  <c r="U107" i="16"/>
  <c r="Y107" i="16" s="1"/>
  <c r="U106" i="16"/>
  <c r="U105" i="16"/>
  <c r="U104" i="16"/>
  <c r="Y104" i="16" s="1"/>
  <c r="U103" i="16"/>
  <c r="Y103" i="16" s="1"/>
  <c r="U102" i="16"/>
  <c r="U101" i="16"/>
  <c r="U100" i="16"/>
  <c r="Y100" i="16" s="1"/>
  <c r="U99" i="16"/>
  <c r="Y99" i="16" s="1"/>
  <c r="U98" i="16"/>
  <c r="U97" i="16"/>
  <c r="U96" i="16"/>
  <c r="Y96" i="16" s="1"/>
  <c r="U95" i="16"/>
  <c r="Y95" i="16" s="1"/>
  <c r="U94" i="16"/>
  <c r="Y94" i="16" s="1"/>
  <c r="S112" i="16"/>
  <c r="R112" i="16"/>
  <c r="Q112" i="16"/>
  <c r="P112" i="16"/>
  <c r="O112" i="16"/>
  <c r="N112" i="16"/>
  <c r="S111" i="16"/>
  <c r="R111" i="16"/>
  <c r="Q111" i="16"/>
  <c r="P111" i="16"/>
  <c r="O111" i="16"/>
  <c r="N111" i="16"/>
  <c r="S110" i="16"/>
  <c r="R110" i="16"/>
  <c r="Q110" i="16"/>
  <c r="P110" i="16"/>
  <c r="O110" i="16"/>
  <c r="N110" i="16"/>
  <c r="S109" i="16"/>
  <c r="R109" i="16"/>
  <c r="Q109" i="16"/>
  <c r="P109" i="16"/>
  <c r="O109" i="16"/>
  <c r="N109" i="16"/>
  <c r="S108" i="16"/>
  <c r="R108" i="16"/>
  <c r="Q108" i="16"/>
  <c r="P108" i="16"/>
  <c r="O108" i="16"/>
  <c r="N108" i="16"/>
  <c r="S107" i="16"/>
  <c r="R107" i="16"/>
  <c r="Q107" i="16"/>
  <c r="P107" i="16"/>
  <c r="O107" i="16"/>
  <c r="N107" i="16"/>
  <c r="S106" i="16"/>
  <c r="R106" i="16"/>
  <c r="Q106" i="16"/>
  <c r="P106" i="16"/>
  <c r="O106" i="16"/>
  <c r="N106" i="16"/>
  <c r="S105" i="16"/>
  <c r="R105" i="16"/>
  <c r="Q105" i="16"/>
  <c r="P105" i="16"/>
  <c r="O105" i="16"/>
  <c r="N105" i="16"/>
  <c r="S104" i="16"/>
  <c r="R104" i="16"/>
  <c r="Q104" i="16"/>
  <c r="P104" i="16"/>
  <c r="O104" i="16"/>
  <c r="N104" i="16"/>
  <c r="S103" i="16"/>
  <c r="R103" i="16"/>
  <c r="Q103" i="16"/>
  <c r="P103" i="16"/>
  <c r="O103" i="16"/>
  <c r="N103" i="16"/>
  <c r="S102" i="16"/>
  <c r="R102" i="16"/>
  <c r="Q102" i="16"/>
  <c r="P102" i="16"/>
  <c r="O102" i="16"/>
  <c r="N102" i="16"/>
  <c r="S101" i="16"/>
  <c r="R101" i="16"/>
  <c r="Q101" i="16"/>
  <c r="P101" i="16"/>
  <c r="O101" i="16"/>
  <c r="N101" i="16"/>
  <c r="S100" i="16"/>
  <c r="R100" i="16"/>
  <c r="Q100" i="16"/>
  <c r="P100" i="16"/>
  <c r="O100" i="16"/>
  <c r="N100" i="16"/>
  <c r="S99" i="16"/>
  <c r="R99" i="16"/>
  <c r="Q99" i="16"/>
  <c r="P99" i="16"/>
  <c r="O99" i="16"/>
  <c r="N99" i="16"/>
  <c r="S98" i="16"/>
  <c r="R98" i="16"/>
  <c r="Q98" i="16"/>
  <c r="P98" i="16"/>
  <c r="O98" i="16"/>
  <c r="N98" i="16"/>
  <c r="S97" i="16"/>
  <c r="R97" i="16"/>
  <c r="Q97" i="16"/>
  <c r="P97" i="16"/>
  <c r="O97" i="16"/>
  <c r="N97" i="16"/>
  <c r="S96" i="16"/>
  <c r="R96" i="16"/>
  <c r="Q96" i="16"/>
  <c r="P96" i="16"/>
  <c r="O96" i="16"/>
  <c r="N96" i="16"/>
  <c r="S95" i="16"/>
  <c r="R95" i="16"/>
  <c r="Q95" i="16"/>
  <c r="P95" i="16"/>
  <c r="O95" i="16"/>
  <c r="N95" i="16"/>
  <c r="S94" i="16"/>
  <c r="R94" i="16"/>
  <c r="Q94" i="16"/>
  <c r="P94" i="16"/>
  <c r="O94" i="16"/>
  <c r="N94" i="16"/>
  <c r="D112" i="16"/>
  <c r="D111" i="16"/>
  <c r="D110" i="16"/>
  <c r="D109" i="16"/>
  <c r="D108" i="16"/>
  <c r="D107" i="16"/>
  <c r="D106" i="16"/>
  <c r="D105" i="16"/>
  <c r="D104" i="16"/>
  <c r="D103" i="16"/>
  <c r="D102" i="16"/>
  <c r="D101" i="16"/>
  <c r="D100" i="16"/>
  <c r="D99" i="16"/>
  <c r="D98" i="16"/>
  <c r="D97" i="16"/>
  <c r="D96" i="16"/>
  <c r="D95" i="16"/>
  <c r="D94" i="16"/>
  <c r="E4" i="16"/>
  <c r="E88" i="16"/>
  <c r="E85" i="16"/>
  <c r="E83" i="16"/>
  <c r="D84" i="16"/>
  <c r="F62" i="10"/>
  <c r="H62" i="10" s="1"/>
  <c r="F59" i="10"/>
  <c r="H59" i="10" s="1"/>
  <c r="F58" i="10"/>
  <c r="H58" i="10" s="1"/>
  <c r="F57" i="10"/>
  <c r="H57" i="10" s="1"/>
  <c r="F56" i="10"/>
  <c r="H56" i="10" s="1"/>
  <c r="F55" i="10"/>
  <c r="H55" i="10" s="1"/>
  <c r="F54" i="10"/>
  <c r="H54" i="10" s="1"/>
  <c r="F53" i="10"/>
  <c r="H53" i="10" s="1"/>
  <c r="F52" i="10"/>
  <c r="H52" i="10" s="1"/>
  <c r="F51" i="10"/>
  <c r="H51" i="10" s="1"/>
  <c r="F50" i="10"/>
  <c r="H50" i="10" s="1"/>
  <c r="F49" i="10"/>
  <c r="H49" i="10" s="1"/>
  <c r="F48" i="10"/>
  <c r="H48" i="10" s="1"/>
  <c r="F46" i="10"/>
  <c r="H46" i="10" s="1"/>
  <c r="F45" i="10"/>
  <c r="H45" i="10" s="1"/>
  <c r="F44" i="10"/>
  <c r="H44" i="10" s="1"/>
  <c r="F42" i="10"/>
  <c r="H42" i="10" s="1"/>
  <c r="F41" i="10"/>
  <c r="H41" i="10" s="1"/>
  <c r="F40" i="10"/>
  <c r="H40" i="10" s="1"/>
  <c r="F39" i="10"/>
  <c r="H39" i="10" s="1"/>
  <c r="F38" i="10"/>
  <c r="H38" i="10" s="1"/>
  <c r="F37" i="10"/>
  <c r="H37" i="10" s="1"/>
  <c r="F36" i="10"/>
  <c r="H36" i="10" s="1"/>
  <c r="F35" i="10"/>
  <c r="H35" i="10" s="1"/>
  <c r="F34" i="10"/>
  <c r="H34" i="10" s="1"/>
  <c r="F33" i="10"/>
  <c r="H33" i="10" s="1"/>
  <c r="F32" i="10"/>
  <c r="H32" i="10" s="1"/>
  <c r="F29" i="10"/>
  <c r="H29" i="10" s="1"/>
  <c r="F27" i="10"/>
  <c r="F28" i="10" s="1"/>
  <c r="H28" i="10" s="1"/>
  <c r="F26" i="10"/>
  <c r="H26" i="10" s="1"/>
  <c r="F25" i="10"/>
  <c r="H25" i="10" s="1"/>
  <c r="F24" i="10"/>
  <c r="H24" i="10" s="1"/>
  <c r="F23" i="10"/>
  <c r="H23" i="10" s="1"/>
  <c r="F22" i="10"/>
  <c r="H22" i="10" s="1"/>
  <c r="F20" i="10"/>
  <c r="H20" i="10" s="1"/>
  <c r="F19" i="10"/>
  <c r="H19" i="10" s="1"/>
  <c r="F18" i="10"/>
  <c r="H18" i="10" s="1"/>
  <c r="F17" i="10"/>
  <c r="H17" i="10" s="1"/>
  <c r="F16" i="10"/>
  <c r="H16" i="10" s="1"/>
  <c r="F15" i="10"/>
  <c r="H15" i="10" s="1"/>
  <c r="F14" i="10"/>
  <c r="H14" i="10" s="1"/>
  <c r="F13" i="10"/>
  <c r="H13" i="10" s="1"/>
  <c r="F12" i="10"/>
  <c r="H12" i="10" s="1"/>
  <c r="F11" i="10"/>
  <c r="H11" i="10" s="1"/>
  <c r="F10" i="10"/>
  <c r="H10" i="10" s="1"/>
  <c r="F9" i="10"/>
  <c r="H9" i="10" s="1"/>
  <c r="N29" i="14"/>
  <c r="N28" i="14"/>
  <c r="N26" i="14"/>
  <c r="N25" i="14"/>
  <c r="H38" i="14"/>
  <c r="G38" i="14"/>
  <c r="H37" i="14"/>
  <c r="G37" i="14"/>
  <c r="H36" i="14"/>
  <c r="G36" i="14"/>
  <c r="H33" i="14"/>
  <c r="G33" i="14"/>
  <c r="H32" i="14"/>
  <c r="G32" i="14"/>
  <c r="H31" i="14"/>
  <c r="G31" i="14"/>
  <c r="H23" i="14"/>
  <c r="H22" i="14"/>
  <c r="H21" i="14"/>
  <c r="H16" i="14"/>
  <c r="H15" i="14"/>
  <c r="H14" i="14"/>
  <c r="H13" i="14"/>
  <c r="H12" i="14"/>
  <c r="H11" i="14"/>
  <c r="H10" i="14"/>
  <c r="H9" i="14"/>
  <c r="H8" i="14"/>
  <c r="H19" i="14"/>
  <c r="H18" i="14"/>
  <c r="N30" i="14"/>
  <c r="N22" i="14"/>
  <c r="N21" i="14"/>
  <c r="N16" i="14"/>
  <c r="N15" i="14"/>
  <c r="N14" i="14"/>
  <c r="N13" i="14"/>
  <c r="N12" i="14"/>
  <c r="N11" i="14"/>
  <c r="N10" i="14"/>
  <c r="N9" i="14"/>
  <c r="N8" i="14"/>
  <c r="N7" i="14"/>
  <c r="N19" i="14"/>
  <c r="N18" i="14"/>
  <c r="G23" i="14"/>
  <c r="G22" i="14"/>
  <c r="G21" i="14"/>
  <c r="G16" i="14"/>
  <c r="G15" i="14"/>
  <c r="G14" i="14"/>
  <c r="G13" i="14"/>
  <c r="G12" i="14"/>
  <c r="G11" i="14"/>
  <c r="G10" i="14"/>
  <c r="G9" i="14"/>
  <c r="G8" i="14"/>
  <c r="G19" i="14"/>
  <c r="G18" i="14"/>
  <c r="H27" i="10" l="1"/>
  <c r="I9" i="10" s="1"/>
  <c r="F46" i="8"/>
  <c r="H46" i="8" s="1"/>
  <c r="F33" i="8"/>
  <c r="H33" i="8" s="1"/>
  <c r="F60" i="8"/>
  <c r="H60" i="8" s="1"/>
  <c r="F59" i="8"/>
  <c r="H59" i="8" s="1"/>
  <c r="F58" i="8"/>
  <c r="H58" i="8" s="1"/>
  <c r="F57" i="8"/>
  <c r="H57" i="8" s="1"/>
  <c r="F56" i="8"/>
  <c r="H56" i="8" s="1"/>
  <c r="F55" i="8"/>
  <c r="H55" i="8" s="1"/>
  <c r="F54" i="8"/>
  <c r="H54" i="8" s="1"/>
  <c r="F53" i="8"/>
  <c r="H53" i="8" s="1"/>
  <c r="F52" i="8"/>
  <c r="H52" i="8" s="1"/>
  <c r="F51" i="8"/>
  <c r="H51" i="8" s="1"/>
  <c r="F50" i="8"/>
  <c r="H50" i="8" s="1"/>
  <c r="F49" i="8"/>
  <c r="H49" i="8" s="1"/>
  <c r="F48" i="8"/>
  <c r="H48" i="8" s="1"/>
  <c r="F45" i="8"/>
  <c r="H45" i="8" s="1"/>
  <c r="F44" i="8"/>
  <c r="H44" i="8" s="1"/>
  <c r="F42" i="8"/>
  <c r="H42" i="8" s="1"/>
  <c r="F41" i="8"/>
  <c r="H41" i="8" s="1"/>
  <c r="F40" i="8"/>
  <c r="H40" i="8" s="1"/>
  <c r="F38" i="8"/>
  <c r="F39" i="8" s="1"/>
  <c r="H39" i="8" s="1"/>
  <c r="F37" i="8"/>
  <c r="H37" i="8" s="1"/>
  <c r="F36" i="8"/>
  <c r="H36" i="8" s="1"/>
  <c r="F35" i="8"/>
  <c r="H35" i="8" s="1"/>
  <c r="F34" i="8"/>
  <c r="H34" i="8" s="1"/>
  <c r="F32" i="8"/>
  <c r="H32" i="8" s="1"/>
  <c r="F29" i="8"/>
  <c r="H29" i="8" s="1"/>
  <c r="F27" i="8"/>
  <c r="H27" i="8" s="1"/>
  <c r="F26" i="8"/>
  <c r="H26" i="8" s="1"/>
  <c r="F25" i="8"/>
  <c r="H25" i="8" s="1"/>
  <c r="F24" i="8"/>
  <c r="H24" i="8" s="1"/>
  <c r="F23" i="8"/>
  <c r="H23" i="8" s="1"/>
  <c r="F22" i="8"/>
  <c r="H22" i="8" s="1"/>
  <c r="F20" i="8"/>
  <c r="H20" i="8" s="1"/>
  <c r="F19" i="8"/>
  <c r="H19" i="8" s="1"/>
  <c r="F18" i="8"/>
  <c r="H18" i="8" s="1"/>
  <c r="F17" i="8"/>
  <c r="H17" i="8" s="1"/>
  <c r="F16" i="8"/>
  <c r="H16" i="8" s="1"/>
  <c r="F15" i="8"/>
  <c r="H15" i="8" s="1"/>
  <c r="F14" i="8"/>
  <c r="H14" i="8" s="1"/>
  <c r="F13" i="8"/>
  <c r="H13" i="8" s="1"/>
  <c r="F12" i="8"/>
  <c r="H12" i="8" s="1"/>
  <c r="F11" i="8"/>
  <c r="H11" i="8" s="1"/>
  <c r="F9" i="8"/>
  <c r="F10" i="8" s="1"/>
  <c r="H10" i="8" s="1"/>
  <c r="F28" i="8" l="1"/>
  <c r="H28" i="8" s="1"/>
  <c r="H38" i="8"/>
  <c r="H9" i="8"/>
  <c r="I9" i="8" l="1"/>
  <c r="J9" i="8" s="1"/>
  <c r="K9" i="8" s="1"/>
  <c r="L9"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Haneen Emam</author>
  </authors>
  <commentList>
    <comment ref="C17" authorId="0" shapeId="0" xr:uid="{00000000-0006-0000-0200-000001000000}">
      <text>
        <r>
          <rPr>
            <b/>
            <sz val="9"/>
            <color indexed="81"/>
            <rFont val="Tahoma"/>
            <family val="2"/>
          </rPr>
          <t>Haneen Emam:</t>
        </r>
        <r>
          <rPr>
            <sz val="9"/>
            <color indexed="81"/>
            <rFont val="Tahoma"/>
            <family val="2"/>
          </rPr>
          <t xml:space="preserve">
in the reported application these value not exist, shall we consider them from administrative data ? </t>
        </r>
      </text>
    </comment>
    <comment ref="D23" authorId="0" shapeId="0" xr:uid="{00000000-0006-0000-0200-000002000000}">
      <text>
        <r>
          <rPr>
            <b/>
            <sz val="9"/>
            <color indexed="81"/>
            <rFont val="Tahoma"/>
            <family val="2"/>
          </rPr>
          <t>Haneen Emam:</t>
        </r>
        <r>
          <rPr>
            <sz val="9"/>
            <color indexed="81"/>
            <rFont val="Tahoma"/>
            <family val="2"/>
          </rPr>
          <t xml:space="preserve">
I think you mean hhshworkage_agecat_m1017 not hhshworkage_disab</t>
        </r>
      </text>
    </comment>
    <comment ref="D24" authorId="0" shapeId="0" xr:uid="{00000000-0006-0000-0200-000003000000}">
      <text>
        <r>
          <rPr>
            <b/>
            <sz val="9"/>
            <color indexed="81"/>
            <rFont val="Tahoma"/>
            <family val="2"/>
          </rPr>
          <t>Haneen Emam:</t>
        </r>
        <r>
          <rPr>
            <sz val="9"/>
            <color indexed="81"/>
            <rFont val="Tahoma"/>
            <family val="2"/>
          </rPr>
          <t xml:space="preserve">
I think you mean hhshworkage_agecat_m1017 not hhshworkage_disab</t>
        </r>
      </text>
    </comment>
    <comment ref="D25" authorId="0" shapeId="0" xr:uid="{00000000-0006-0000-0200-000004000000}">
      <text>
        <r>
          <rPr>
            <b/>
            <sz val="9"/>
            <color indexed="81"/>
            <rFont val="Tahoma"/>
            <family val="2"/>
          </rPr>
          <t>Haneen Emam:</t>
        </r>
        <r>
          <rPr>
            <sz val="9"/>
            <color indexed="81"/>
            <rFont val="Tahoma"/>
            <family val="2"/>
          </rPr>
          <t xml:space="preserve">
I think you mean hhshworkage_agecat_m1017 not hhshworkage_disab</t>
        </r>
      </text>
    </comment>
    <comment ref="D30" authorId="0" shapeId="0" xr:uid="{00000000-0006-0000-0200-000005000000}">
      <text>
        <r>
          <rPr>
            <b/>
            <sz val="9"/>
            <color indexed="81"/>
            <rFont val="Tahoma"/>
            <family val="2"/>
          </rPr>
          <t>Haneen Emam:</t>
        </r>
        <r>
          <rPr>
            <sz val="9"/>
            <color indexed="81"/>
            <rFont val="Tahoma"/>
            <family val="2"/>
          </rPr>
          <t xml:space="preserve">
if the number of goates and sheet is 1 to 9 should assign 1 or zero ? </t>
        </r>
      </text>
    </comment>
    <comment ref="D31" authorId="0" shapeId="0" xr:uid="{00000000-0006-0000-0200-000006000000}">
      <text>
        <r>
          <rPr>
            <b/>
            <sz val="9"/>
            <color indexed="81"/>
            <rFont val="Tahoma"/>
            <family val="2"/>
          </rPr>
          <t>Haneen Emam:</t>
        </r>
        <r>
          <rPr>
            <sz val="9"/>
            <color indexed="81"/>
            <rFont val="Tahoma"/>
            <family val="2"/>
          </rPr>
          <t xml:space="preserve">
G here is adjusted or not I mean G= G-10 ? </t>
        </r>
      </text>
    </comment>
    <comment ref="D33" authorId="0" shapeId="0" xr:uid="{00000000-0006-0000-0200-000007000000}">
      <text>
        <r>
          <rPr>
            <b/>
            <sz val="9"/>
            <color rgb="FF000000"/>
            <rFont val="Tahoma"/>
            <family val="2"/>
          </rPr>
          <t>Haneen Emam:</t>
        </r>
        <r>
          <rPr>
            <sz val="9"/>
            <color rgb="FF000000"/>
            <rFont val="Tahoma"/>
            <family val="2"/>
          </rPr>
          <t xml:space="preserve">
</t>
        </r>
        <r>
          <rPr>
            <sz val="9"/>
            <color rgb="FF000000"/>
            <rFont val="Tahoma"/>
            <family val="2"/>
          </rPr>
          <t>as I mentioned previously in the reported application there is no distinguish the agriculture land so we will use the administrative data</t>
        </r>
      </text>
    </comment>
    <comment ref="D44" authorId="0" shapeId="0" xr:uid="{00000000-0006-0000-0200-000008000000}">
      <text>
        <r>
          <rPr>
            <b/>
            <sz val="9"/>
            <color indexed="81"/>
            <rFont val="Tahoma"/>
            <family val="2"/>
          </rPr>
          <t>Haneen Emam:</t>
        </r>
        <r>
          <rPr>
            <sz val="9"/>
            <color indexed="81"/>
            <rFont val="Tahoma"/>
            <family val="2"/>
          </rPr>
          <t xml:space="preserve">
waste water management exist in administrative data ?? </t>
        </r>
      </text>
    </comment>
    <comment ref="C46" authorId="0" shapeId="0" xr:uid="{00000000-0006-0000-0200-000009000000}">
      <text>
        <r>
          <rPr>
            <b/>
            <sz val="9"/>
            <color indexed="81"/>
            <rFont val="Tahoma"/>
            <family val="2"/>
          </rPr>
          <t>Haneen Emam:</t>
        </r>
        <r>
          <rPr>
            <sz val="9"/>
            <color indexed="81"/>
            <rFont val="Tahoma"/>
            <family val="2"/>
          </rPr>
          <t xml:space="preserve">
Optional ?  should be used or not, there is any case requires to use this indicator?</t>
        </r>
      </text>
    </comment>
    <comment ref="C48" authorId="0" shapeId="0" xr:uid="{00000000-0006-0000-0200-00000A000000}">
      <text>
        <r>
          <rPr>
            <b/>
            <sz val="9"/>
            <color indexed="81"/>
            <rFont val="Tahoma"/>
            <family val="2"/>
          </rPr>
          <t>Haneen Emam:</t>
        </r>
        <r>
          <rPr>
            <sz val="9"/>
            <color indexed="81"/>
            <rFont val="Tahoma"/>
            <family val="2"/>
          </rPr>
          <t xml:space="preserve">
How can we specify the rural area ?</t>
        </r>
      </text>
    </comment>
    <comment ref="C49" authorId="0" shapeId="0" xr:uid="{00000000-0006-0000-0200-00000B000000}">
      <text>
        <r>
          <rPr>
            <b/>
            <sz val="9"/>
            <color indexed="81"/>
            <rFont val="Tahoma"/>
            <family val="2"/>
          </rPr>
          <t>Haneen Emam:</t>
        </r>
        <r>
          <rPr>
            <sz val="9"/>
            <color indexed="81"/>
            <rFont val="Tahoma"/>
            <family val="2"/>
          </rPr>
          <t xml:space="preserve">
We will rely on the governerate field only from household address? </t>
        </r>
      </text>
    </comment>
  </commentList>
</comments>
</file>

<file path=xl/sharedStrings.xml><?xml version="1.0" encoding="utf-8"?>
<sst xmlns="http://schemas.openxmlformats.org/spreadsheetml/2006/main" count="2323" uniqueCount="960">
  <si>
    <t>HEAD_age</t>
  </si>
  <si>
    <t xml:space="preserve"> </t>
  </si>
  <si>
    <t>HEAD_age2</t>
  </si>
  <si>
    <t>HEAD_female</t>
  </si>
  <si>
    <t>HEAD_sexmar_femnev</t>
  </si>
  <si>
    <t>HEAD_sexmar_femdiv</t>
  </si>
  <si>
    <t>HEAD_sexmar_femwid</t>
  </si>
  <si>
    <t>head_disabill</t>
  </si>
  <si>
    <t>HEAD_edu_elem</t>
  </si>
  <si>
    <t>HEAD_edu_basicsecvoc</t>
  </si>
  <si>
    <t>HEAD_edu_bapostba</t>
  </si>
  <si>
    <t>hhn_workage</t>
  </si>
  <si>
    <t>hhshworkage_disab</t>
  </si>
  <si>
    <t>hhshworkage_agecat_m1017</t>
  </si>
  <si>
    <t>hhshworkage_agecat_m1844</t>
  </si>
  <si>
    <t>hhshworkage_agecat_m4564</t>
  </si>
  <si>
    <t>hh_size</t>
  </si>
  <si>
    <t>hh_size2</t>
  </si>
  <si>
    <t>hhsh_dep</t>
  </si>
  <si>
    <t>livestockimpute2_yn</t>
  </si>
  <si>
    <t>lnlivestockimpute2</t>
  </si>
  <si>
    <t>land_own</t>
  </si>
  <si>
    <t>land_cultiv</t>
  </si>
  <si>
    <t>as_car_num</t>
  </si>
  <si>
    <t>as_cargovehtaxibus_num</t>
  </si>
  <si>
    <t>as_residcombuild_yn</t>
  </si>
  <si>
    <t>as_stocks_yn</t>
  </si>
  <si>
    <t>housetype_appt</t>
  </si>
  <si>
    <t>houseareapc</t>
  </si>
  <si>
    <t>lnexp_elecwaterwaste_pc</t>
  </si>
  <si>
    <t>rural</t>
  </si>
  <si>
    <t>gov_balqa</t>
  </si>
  <si>
    <t>gov_zarqa</t>
  </si>
  <si>
    <t>gov_madaba</t>
  </si>
  <si>
    <t>gov_irbid</t>
  </si>
  <si>
    <t>gov_mafraq</t>
  </si>
  <si>
    <t>gov_jerash</t>
  </si>
  <si>
    <t>gov_ajloun</t>
  </si>
  <si>
    <t>gov_karak</t>
  </si>
  <si>
    <t>gov_tafilah</t>
  </si>
  <si>
    <t>gov_maan</t>
  </si>
  <si>
    <t>gov_aqaba</t>
  </si>
  <si>
    <t>lnOTHFORMINC_WITHNAFPC</t>
  </si>
  <si>
    <t>_cons</t>
  </si>
  <si>
    <t>Head's age</t>
  </si>
  <si>
    <t>Head's age squared</t>
  </si>
  <si>
    <t>Reference group: male head</t>
  </si>
  <si>
    <t>Head is female</t>
  </si>
  <si>
    <t>Head is female, never married</t>
  </si>
  <si>
    <t>Head is female, divorced</t>
  </si>
  <si>
    <t>Head is female, widow</t>
  </si>
  <si>
    <t>Reference group: Illiterate</t>
  </si>
  <si>
    <t>Head's education: can read or elementary education</t>
  </si>
  <si>
    <t>Head's education: preparatory, basic, secondary, vocational</t>
  </si>
  <si>
    <t>Head is disabled or chronically ill</t>
  </si>
  <si>
    <t>Head's education: intermediate diploma, BA, post-BA</t>
  </si>
  <si>
    <t>HEAD'S CHARACTERISTICS</t>
  </si>
  <si>
    <t>HOUSEHOLD CHARACTERISTICS</t>
  </si>
  <si>
    <t>Number of member of working age (15-64)</t>
  </si>
  <si>
    <t>Share of working age members who are disabled</t>
  </si>
  <si>
    <t xml:space="preserve">Share of working age members who are males 15-17 y.o. </t>
  </si>
  <si>
    <t xml:space="preserve">Share of working age members who are males 18-44 y.o. </t>
  </si>
  <si>
    <t xml:space="preserve">Share of working age members who are males 45-64 y.o. </t>
  </si>
  <si>
    <t>Household size</t>
  </si>
  <si>
    <t>Household size squared</t>
  </si>
  <si>
    <t>Dependency ratio</t>
  </si>
  <si>
    <t>Imputed livestock productivity</t>
  </si>
  <si>
    <t>HH owns livestock</t>
  </si>
  <si>
    <t>HH owns land</t>
  </si>
  <si>
    <t>HH cultivates land</t>
  </si>
  <si>
    <t>Number of private cars</t>
  </si>
  <si>
    <t>Number of cargo vehicles, taxis, buses</t>
  </si>
  <si>
    <t>HH owns residential or commercial property</t>
  </si>
  <si>
    <t>HH owns stocks</t>
  </si>
  <si>
    <t>HH lives in an appartment (versus villa, house, shack/slums)</t>
  </si>
  <si>
    <t>Area of the house per capita</t>
  </si>
  <si>
    <t>Water and electricity bills, amount, log</t>
  </si>
  <si>
    <t>Household lives in rural area</t>
  </si>
  <si>
    <t>Household lives in Balqa</t>
  </si>
  <si>
    <t>Household lives in Zarqa</t>
  </si>
  <si>
    <t>Household lives in Madaba</t>
  </si>
  <si>
    <t>Household lives in Irbid</t>
  </si>
  <si>
    <t>Household lives in Mafraq</t>
  </si>
  <si>
    <t>Household lives in Jerash</t>
  </si>
  <si>
    <t>Household lives in Ajloun</t>
  </si>
  <si>
    <t>Household lives in Karak</t>
  </si>
  <si>
    <t>Household lives in Tafilah</t>
  </si>
  <si>
    <t>Household lives in Maan</t>
  </si>
  <si>
    <t>Household lives in Aqaba</t>
  </si>
  <si>
    <t>Constant</t>
  </si>
  <si>
    <t>R-squared</t>
  </si>
  <si>
    <t>Number of observations</t>
  </si>
  <si>
    <t>OWNERSHIP OF ASSETS</t>
  </si>
  <si>
    <t>HOUSING</t>
  </si>
  <si>
    <t>INCOME</t>
  </si>
  <si>
    <t>GEOGRAPHY</t>
  </si>
  <si>
    <t>Dependent variables</t>
  </si>
  <si>
    <t>Independent variables</t>
  </si>
  <si>
    <t>Expenditure model for income imputation for NAF targeting</t>
  </si>
  <si>
    <t>as_car_yn</t>
  </si>
  <si>
    <t>car_age0</t>
  </si>
  <si>
    <t>car_age0_sq</t>
  </si>
  <si>
    <t>HH owns a car</t>
  </si>
  <si>
    <t>Age of newest car</t>
  </si>
  <si>
    <t>Age of newest car, squared</t>
  </si>
  <si>
    <t>M2</t>
  </si>
  <si>
    <t>Definition</t>
  </si>
  <si>
    <t>Expenditure model for income imputation for NAF targeting: Variable definitions</t>
  </si>
  <si>
    <t>Number of years of the household head</t>
  </si>
  <si>
    <t>(Age) * (Age)</t>
  </si>
  <si>
    <t>1 if head is female, 0 if head is male. Regardless of the marital/civil status of the female. Based socially on sex.</t>
  </si>
  <si>
    <t>1 if household head is disabled or chronically ill (based on NAF definition); 0 otherwise</t>
  </si>
  <si>
    <t>Head's highest education achieved (E) is classified into 4 mutually exlcusive categories: 1 = illiterate; 2 = literate with elementary education; 3 = literate with preparatory, basic, secondary or  vocational education; 4 =  literate with intermediate diploma, BA or post-BA education. Post-BA include university diploma, MA, PhD, etc.</t>
  </si>
  <si>
    <t>Label</t>
  </si>
  <si>
    <t>Variable name</t>
  </si>
  <si>
    <t xml:space="preserve">Highest level of education achieved by the head of household. </t>
  </si>
  <si>
    <t>1 if E = 3; 0 if otherwise</t>
  </si>
  <si>
    <t>1 if E = 2; 0 if otherwise</t>
  </si>
  <si>
    <t>1 if E = 4; 0 if otherwise</t>
  </si>
  <si>
    <t>Count houseohld members age 15 through 64 (W). Use the NAF definition of the household.</t>
  </si>
  <si>
    <t>X&gt;=1</t>
  </si>
  <si>
    <t>1&gt;=X&gt;=0</t>
  </si>
  <si>
    <t>Count houseohld members age 15 through 64 (W). Count disabled members of household (D). Do not count chronically ill if they are not also disabled. Use the NAF definition of the household. hhshworkage_disab = D / W. Assign 0 if there are no working age members in household.</t>
  </si>
  <si>
    <t>X&gt;=0</t>
  </si>
  <si>
    <t>X=0 or X=1</t>
  </si>
  <si>
    <t>X&gt;=18</t>
  </si>
  <si>
    <t>X&gt;=324</t>
  </si>
  <si>
    <t>Head's education: Illiterate</t>
  </si>
  <si>
    <t>Do not code this category. Reference group.</t>
  </si>
  <si>
    <t>Count household members (H). Use NAF's definition of the household.</t>
  </si>
  <si>
    <t>H*H</t>
  </si>
  <si>
    <t>Count houseohld members age 15 through 64 (W). Count household members age 0 to 14 (Y). Count household members age 65 and older (E). Use NAF's definition of the household. hhsh_dep  = (Y+E) / W. Assign 0 if there are no working age members in household.</t>
  </si>
  <si>
    <t>Not applicable</t>
  </si>
  <si>
    <t>Marital status of female household head</t>
  </si>
  <si>
    <r>
      <rPr>
        <u/>
        <sz val="11"/>
        <color rgb="FF000000"/>
        <rFont val="Calibri"/>
        <family val="2"/>
      </rPr>
      <t>Female</t>
    </r>
    <r>
      <rPr>
        <sz val="11"/>
        <color rgb="FF000000"/>
        <rFont val="Calibri"/>
        <family val="2"/>
      </rPr>
      <t xml:space="preserve"> household heads are classified into 3 mutually exlcusive categories with respect to marital status (MS): 1 married; 2 = never married, 3 = divorced, 4 = widowed.   </t>
    </r>
  </si>
  <si>
    <t>Head is female, married</t>
  </si>
  <si>
    <t>1 if MS=2; 0 if otherwise. For male-headed households assign 0.</t>
  </si>
  <si>
    <t>1 if MS=3; 0 if otherwise. For male-headed households assign 0.</t>
  </si>
  <si>
    <t>1 if MS=4; 0 if otherwise. For male-headed households assign 0.</t>
  </si>
  <si>
    <t xml:space="preserve">1 if HH owns any land regardless of the type of land; 0 if otherwise. Do not count land around the main residence. Do not count land under residential or commercial buildings.  Based on a combination of administrative and self-reported data. </t>
  </si>
  <si>
    <t>1 if any of the household members own a car, truck, taxi, bus. 0 if otherwise.</t>
  </si>
  <si>
    <t>Count private cars. Regardless of exemptions. Only cars registered in last 3 years (consider cars that have not been registered for over 3 years as non-functioning)</t>
  </si>
  <si>
    <t>A*A</t>
  </si>
  <si>
    <t>Number of complete years of age (A) of newest private car.  A = years(Application date - Manufacture date). Assign A = 0 if household does not own private cars.</t>
  </si>
  <si>
    <t>Count number of cargo vehicles, taxis, buses, etc. if registered in last 3 years.</t>
  </si>
  <si>
    <t xml:space="preserve">1 if any of household members owns at least one residential or commercial building, excluding the main residence. 0 otherwise. </t>
  </si>
  <si>
    <t xml:space="preserve">1 if any of the household owns any stocks/bonds/ or other financial assets. 0 otherwise. </t>
  </si>
  <si>
    <t>1 = household resides in an apartment. 0 for any other type of dwelling.</t>
  </si>
  <si>
    <t>Divide the living area of the dwelling (mearured in square meters) by the number of household members. Houseareapc = R / H.</t>
  </si>
  <si>
    <t>1 = Household lives in rural area; 0 = otherwise.</t>
  </si>
  <si>
    <t>1 = Household lives in Madaba; 0 = otherwise.</t>
  </si>
  <si>
    <t>1 = Household lives in Aqaba; 0 = otherwise.</t>
  </si>
  <si>
    <t>1 = Household lives in Maan; 0 = otherwise.</t>
  </si>
  <si>
    <t>1 = Household lives in Tafilah; 0 = otherwise.</t>
  </si>
  <si>
    <t>1 = Household lives in Karak; 0 = otherwise.</t>
  </si>
  <si>
    <t>1 = Household lives in Ajloun; 0 = otherwise.</t>
  </si>
  <si>
    <t>1 = Household lives in Jerash; 0 = otherwise.</t>
  </si>
  <si>
    <t>1 = Household lives in Mafraq; 0 = otherwise.</t>
  </si>
  <si>
    <t>1 = Household lives in Irbid; 0 = otherwise.</t>
  </si>
  <si>
    <t>1 = Household lives in Zarqa; 0 = otherwise.</t>
  </si>
  <si>
    <t>1 = Household lives in Balqa; 0 = otherwise.</t>
  </si>
  <si>
    <t>Log expenditure per capita per annum</t>
  </si>
  <si>
    <t>MODEL DOES NOT INCLUDE</t>
  </si>
  <si>
    <t xml:space="preserve">Natural logarithm of the per capita sum of the following formal income sources from aministrative data (Y): (a) Retirement income (military,civil,social security,syndicates), (b) Social security dues, (c) Accrued insurance compensation, (d) Subsidies from National Aid fund, (e) Subsidies from Zakat Fund , (f) Subsidies from Royal Court, (g) Other governmental transfers. ln(Y) = ln(a+b+c+d+e+f+g). Assign ln(Y) = 0 if household has none of these income sources. Reporting period: one year. </t>
  </si>
  <si>
    <t>Independent variables (Indicators)</t>
  </si>
  <si>
    <t>Coefficients</t>
  </si>
  <si>
    <t>Product of transformed indicators and coefficients</t>
  </si>
  <si>
    <t>Stepwise illustration of calculation of imputed income for hypothetical household X</t>
  </si>
  <si>
    <t>Sum of products (in log units)</t>
  </si>
  <si>
    <t>Per capita annual value of expenditure in monetary units</t>
  </si>
  <si>
    <t>Household monthly value of expenditure in monetary units</t>
  </si>
  <si>
    <t>Household monthly value of INCOME in monetary units</t>
  </si>
  <si>
    <t>Inputted indicator values for hypothetical household X</t>
  </si>
  <si>
    <t>Step 3</t>
  </si>
  <si>
    <t>Step 4</t>
  </si>
  <si>
    <t>Step 5</t>
  </si>
  <si>
    <t>Step 6</t>
  </si>
  <si>
    <t>Step 2</t>
  </si>
  <si>
    <t>Step 1a</t>
  </si>
  <si>
    <t>Step 1b</t>
  </si>
  <si>
    <t>Transformed indicator values (when needed) for hypothetical household X</t>
  </si>
  <si>
    <r>
      <t xml:space="preserve">Count houseohld members age 15 through 64 (W). Count males who are age 15-17 (M). Use the NAF definition of the household. </t>
    </r>
    <r>
      <rPr>
        <sz val="11"/>
        <color rgb="FFFF0000"/>
        <rFont val="Calibri"/>
        <family val="2"/>
        <scheme val="minor"/>
      </rPr>
      <t>hhshworkage_disab</t>
    </r>
    <r>
      <rPr>
        <sz val="11"/>
        <color theme="1"/>
        <rFont val="Calibri"/>
        <family val="2"/>
        <scheme val="minor"/>
      </rPr>
      <t xml:space="preserve"> = M / W. Assign 0 if there are no working age members in household.</t>
    </r>
  </si>
  <si>
    <r>
      <t xml:space="preserve">Count houseohld members age 15 through 64 (W). Count males who are age 45-64 (M). Use the NAF definition of the household. </t>
    </r>
    <r>
      <rPr>
        <sz val="11"/>
        <color rgb="FFFF0000"/>
        <rFont val="Calibri"/>
        <family val="2"/>
        <scheme val="minor"/>
      </rPr>
      <t>hhshworkage_disab</t>
    </r>
    <r>
      <rPr>
        <sz val="11"/>
        <color theme="1"/>
        <rFont val="Calibri"/>
        <family val="2"/>
        <scheme val="minor"/>
      </rPr>
      <t xml:space="preserve"> = M / W. Assign 0 if there are no working age members in household.</t>
    </r>
  </si>
  <si>
    <r>
      <t xml:space="preserve">Count houseohld members age 15 through 64 (W). Count males who are age 18-44 (M). Use the NAF definition of the household. </t>
    </r>
    <r>
      <rPr>
        <sz val="11"/>
        <color rgb="FFFF0000"/>
        <rFont val="Calibri"/>
        <family val="2"/>
        <scheme val="minor"/>
      </rPr>
      <t>hhshworkage_disab</t>
    </r>
    <r>
      <rPr>
        <sz val="11"/>
        <color theme="1"/>
        <rFont val="Calibri"/>
        <family val="2"/>
        <scheme val="minor"/>
      </rPr>
      <t xml:space="preserve"> = M / W. Assign 0 if there are no working age members in household.</t>
    </r>
  </si>
  <si>
    <r>
      <t xml:space="preserve">1 if HH owns any cows, camels, sheep or goats. 0 if otherwise. </t>
    </r>
    <r>
      <rPr>
        <sz val="11"/>
        <color rgb="FFFF0000"/>
        <rFont val="Calibri"/>
        <family val="2"/>
        <scheme val="minor"/>
      </rPr>
      <t>NB: Still</t>
    </r>
    <r>
      <rPr>
        <sz val="11"/>
        <color theme="1"/>
        <rFont val="Calibri"/>
        <family val="2"/>
        <scheme val="minor"/>
      </rPr>
      <t xml:space="preserve"> assign value of 1 if number of sheep and/or goats is 1 to 9 heads. Based on a combination of administrative and self-reported data.</t>
    </r>
  </si>
  <si>
    <r>
      <t xml:space="preserve">Natural logarithm (i.e. base = e) of productivity of the livestock (PL) for a </t>
    </r>
    <r>
      <rPr>
        <u/>
        <sz val="11"/>
        <color theme="1"/>
        <rFont val="Calibri"/>
        <family val="2"/>
        <scheme val="minor"/>
      </rPr>
      <t>12 month period</t>
    </r>
    <r>
      <rPr>
        <sz val="11"/>
        <color theme="1"/>
        <rFont val="Calibri"/>
        <family val="2"/>
        <scheme val="minor"/>
      </rPr>
      <t>. PL = ln( 12 *[ 40*C + 15*K + 4*</t>
    </r>
    <r>
      <rPr>
        <sz val="11"/>
        <color rgb="FFFF0000"/>
        <rFont val="Calibri"/>
        <family val="2"/>
        <scheme val="minor"/>
      </rPr>
      <t>G</t>
    </r>
    <r>
      <rPr>
        <sz val="11"/>
        <color theme="1"/>
        <rFont val="Calibri"/>
        <family val="2"/>
        <scheme val="minor"/>
      </rPr>
      <t>]), where C = number of cows, K = number of camels, G = number of sheep and goats.  Based on a combination of administrative and self-reported data. For households with 0 livestock, assign ln(PL) = 0</t>
    </r>
  </si>
  <si>
    <r>
      <t xml:space="preserve">1 if HH cultivates land agricultural land (either owned or leased land); 0 if otherwise. Based on a combination of administrative data on ownership of agricultural land </t>
    </r>
    <r>
      <rPr>
        <sz val="11"/>
        <color rgb="FFFF0000"/>
        <rFont val="Calibri"/>
        <family val="2"/>
        <scheme val="minor"/>
      </rPr>
      <t>and self-reported data on income source</t>
    </r>
    <r>
      <rPr>
        <sz val="11"/>
        <color theme="1"/>
        <rFont val="Calibri"/>
        <family val="2"/>
        <scheme val="minor"/>
      </rPr>
      <t xml:space="preserve">. Value 1 is assigned if </t>
    </r>
    <r>
      <rPr>
        <u/>
        <sz val="11"/>
        <color theme="1"/>
        <rFont val="Calibri"/>
        <family val="2"/>
        <scheme val="minor"/>
      </rPr>
      <t>any</t>
    </r>
    <r>
      <rPr>
        <sz val="11"/>
        <color theme="1"/>
        <rFont val="Calibri"/>
        <family val="2"/>
        <scheme val="minor"/>
      </rPr>
      <t xml:space="preserve"> of the household members cultivate land (not just the head) </t>
    </r>
  </si>
  <si>
    <r>
      <t xml:space="preserve">Natural log of the amount of </t>
    </r>
    <r>
      <rPr>
        <u/>
        <sz val="11"/>
        <color theme="1"/>
        <rFont val="Calibri"/>
        <family val="2"/>
        <scheme val="minor"/>
      </rPr>
      <t>monthly</t>
    </r>
    <r>
      <rPr>
        <sz val="11"/>
        <color theme="1"/>
        <rFont val="Calibri"/>
        <family val="2"/>
        <scheme val="minor"/>
      </rPr>
      <t xml:space="preserve"> utilities bills per capita (U): ln(U) = ln( [electricity + water + </t>
    </r>
    <r>
      <rPr>
        <sz val="11"/>
        <color rgb="FFFF0000"/>
        <rFont val="Calibri"/>
        <family val="2"/>
        <scheme val="minor"/>
      </rPr>
      <t>waste water management</t>
    </r>
    <r>
      <rPr>
        <sz val="11"/>
        <color theme="1"/>
        <rFont val="Calibri"/>
        <family val="2"/>
        <scheme val="minor"/>
      </rPr>
      <t>] / H),  where H is the household size. There should be no cases when the utilities value is missing, but if that does occur, assign lnexp_elecwaterwaste_pc = ln(U) = 0.</t>
    </r>
  </si>
  <si>
    <r>
      <t xml:space="preserve">Formal income from pensions, government transfers (excludes employment income). </t>
    </r>
    <r>
      <rPr>
        <sz val="11"/>
        <color rgb="FFFF0000"/>
        <rFont val="Calibri"/>
        <family val="2"/>
        <scheme val="minor"/>
      </rPr>
      <t>OPTIONAL INDICATOR.</t>
    </r>
  </si>
  <si>
    <r>
      <t xml:space="preserve">Household lives in </t>
    </r>
    <r>
      <rPr>
        <sz val="11"/>
        <color rgb="FFFF0000"/>
        <rFont val="Calibri"/>
        <family val="2"/>
      </rPr>
      <t>rural area</t>
    </r>
  </si>
  <si>
    <r>
      <t>Household lives in</t>
    </r>
    <r>
      <rPr>
        <sz val="11"/>
        <color rgb="FFFF0000"/>
        <rFont val="Calibri"/>
        <family val="2"/>
      </rPr>
      <t xml:space="preserve"> Balqa</t>
    </r>
  </si>
  <si>
    <r>
      <t xml:space="preserve">Household lives in </t>
    </r>
    <r>
      <rPr>
        <sz val="11"/>
        <color rgb="FFFF0000"/>
        <rFont val="Calibri"/>
        <family val="2"/>
      </rPr>
      <t>Zarqa</t>
    </r>
  </si>
  <si>
    <r>
      <t xml:space="preserve">Household lives in </t>
    </r>
    <r>
      <rPr>
        <sz val="11"/>
        <color rgb="FFFF0000"/>
        <rFont val="Calibri"/>
        <family val="2"/>
      </rPr>
      <t>Madaba</t>
    </r>
  </si>
  <si>
    <r>
      <t>Household lives in</t>
    </r>
    <r>
      <rPr>
        <sz val="11"/>
        <color rgb="FFFF0000"/>
        <rFont val="Calibri"/>
        <family val="2"/>
      </rPr>
      <t xml:space="preserve"> Irbid</t>
    </r>
  </si>
  <si>
    <r>
      <t xml:space="preserve">Household lives in </t>
    </r>
    <r>
      <rPr>
        <sz val="11"/>
        <color rgb="FFFF0000"/>
        <rFont val="Calibri"/>
        <family val="2"/>
      </rPr>
      <t>Mafraq</t>
    </r>
  </si>
  <si>
    <r>
      <t>Household lives in</t>
    </r>
    <r>
      <rPr>
        <sz val="11"/>
        <color rgb="FFFF0000"/>
        <rFont val="Calibri"/>
        <family val="2"/>
      </rPr>
      <t xml:space="preserve"> Jerash</t>
    </r>
  </si>
  <si>
    <r>
      <t xml:space="preserve">Household lives in </t>
    </r>
    <r>
      <rPr>
        <sz val="11"/>
        <color rgb="FFFF0000"/>
        <rFont val="Calibri"/>
        <family val="2"/>
      </rPr>
      <t>Ajloun</t>
    </r>
  </si>
  <si>
    <r>
      <t xml:space="preserve">Household lives in </t>
    </r>
    <r>
      <rPr>
        <sz val="11"/>
        <color rgb="FFFF0000"/>
        <rFont val="Calibri"/>
        <family val="2"/>
      </rPr>
      <t>Karak</t>
    </r>
  </si>
  <si>
    <r>
      <t xml:space="preserve">Household lives in </t>
    </r>
    <r>
      <rPr>
        <sz val="11"/>
        <color rgb="FFFF0000"/>
        <rFont val="Calibri"/>
        <family val="2"/>
      </rPr>
      <t>Tafilah</t>
    </r>
  </si>
  <si>
    <r>
      <t xml:space="preserve">Household lives in </t>
    </r>
    <r>
      <rPr>
        <sz val="11"/>
        <color rgb="FFFF0000"/>
        <rFont val="Calibri"/>
        <family val="2"/>
      </rPr>
      <t>Maan</t>
    </r>
  </si>
  <si>
    <r>
      <t xml:space="preserve">Household lives in </t>
    </r>
    <r>
      <rPr>
        <sz val="11"/>
        <color rgb="FFFF0000"/>
        <rFont val="Calibri"/>
        <family val="2"/>
      </rPr>
      <t>Aqaba</t>
    </r>
  </si>
  <si>
    <t>-0.0170769***</t>
  </si>
  <si>
    <t xml:space="preserve">0.0001643***  </t>
  </si>
  <si>
    <t xml:space="preserve">0.1244914***  </t>
  </si>
  <si>
    <t xml:space="preserve">0.0655110**   </t>
  </si>
  <si>
    <t xml:space="preserve">0.1168975***  </t>
  </si>
  <si>
    <t xml:space="preserve">0.2516505***  </t>
  </si>
  <si>
    <t>-0.2134878***</t>
  </si>
  <si>
    <t xml:space="preserve">0.1909071**   </t>
  </si>
  <si>
    <t xml:space="preserve">0.1428238***  </t>
  </si>
  <si>
    <t>-0.1573329***</t>
  </si>
  <si>
    <t xml:space="preserve">0.0049204***  </t>
  </si>
  <si>
    <t>-0.1771036***</t>
  </si>
  <si>
    <t>-0.4862600***</t>
  </si>
  <si>
    <t xml:space="preserve">0.0650500**   </t>
  </si>
  <si>
    <t xml:space="preserve">0.0010431***  </t>
  </si>
  <si>
    <t xml:space="preserve">0.0600912***  </t>
  </si>
  <si>
    <t xml:space="preserve">0.4368354***  </t>
  </si>
  <si>
    <t xml:space="preserve">0.2700300***  </t>
  </si>
  <si>
    <t>-0.0306844***</t>
  </si>
  <si>
    <t xml:space="preserve">0.0004216***  </t>
  </si>
  <si>
    <t xml:space="preserve">0.1829113***  </t>
  </si>
  <si>
    <t xml:space="preserve">0.1135722*    </t>
  </si>
  <si>
    <t xml:space="preserve">0.0691856***  </t>
  </si>
  <si>
    <t xml:space="preserve">0.0057271***  </t>
  </si>
  <si>
    <t xml:space="preserve">0.1445783***  </t>
  </si>
  <si>
    <t>-0.0845264***</t>
  </si>
  <si>
    <t>-0.1677000***</t>
  </si>
  <si>
    <t xml:space="preserve">0.0415176*    </t>
  </si>
  <si>
    <t>-0.0809504***</t>
  </si>
  <si>
    <t>-0.2212061***</t>
  </si>
  <si>
    <t>-0.1122707***</t>
  </si>
  <si>
    <t>-0.1162204***</t>
  </si>
  <si>
    <t>-0.2589929***</t>
  </si>
  <si>
    <t>-0.2009672***</t>
  </si>
  <si>
    <t>-0.1006458**</t>
  </si>
  <si>
    <t>-0.1427800***</t>
  </si>
  <si>
    <t xml:space="preserve">7.8713353***  </t>
  </si>
  <si>
    <t>Illiterate if cannot read/write</t>
  </si>
  <si>
    <t>can read if can read AND less than 6 grades of education; Elementary if grades 6, 7, 8 of education</t>
  </si>
  <si>
    <t xml:space="preserve">Preparatory and basic are essentially the same = 9 to 11 years of schooling; secondary = completed 12 grades; vocational = 12 grades completed with vocational training specialization; </t>
  </si>
  <si>
    <t>This captures all post-secondary/post vocational training. Specifically: intermediate = 2-year post-secondary degree; BA 4 year post secondary degree; high diploma/MA = 5 year post- secondary degree; PhD post high diploma/MA with duration that varies according to program.</t>
  </si>
  <si>
    <t>Sample</t>
  </si>
  <si>
    <t>All</t>
  </si>
  <si>
    <t>Dependent variable</t>
  </si>
  <si>
    <t>Tot expenditure</t>
  </si>
  <si>
    <t>HH with formal income</t>
  </si>
  <si>
    <t>HHs with no formal income</t>
  </si>
  <si>
    <t>Admin income</t>
  </si>
  <si>
    <t>X</t>
  </si>
  <si>
    <t>﻿</t>
  </si>
  <si>
    <t>UPDT_1u</t>
  </si>
  <si>
    <t>UPDT_1r</t>
  </si>
  <si>
    <t>UPDT_2n</t>
  </si>
  <si>
    <t>UPDT_2u</t>
  </si>
  <si>
    <t>UPDT_2r</t>
  </si>
  <si>
    <t>UPDT_3n</t>
  </si>
  <si>
    <t>UPDT_3u</t>
  </si>
  <si>
    <t>-0.01192***</t>
  </si>
  <si>
    <t>-0.01365***</t>
  </si>
  <si>
    <t>-0.00633*</t>
  </si>
  <si>
    <t>-0.01785***</t>
  </si>
  <si>
    <t>-0.02112***</t>
  </si>
  <si>
    <t>0.00012***</t>
  </si>
  <si>
    <t>0.00014***</t>
  </si>
  <si>
    <t>0.00007*</t>
  </si>
  <si>
    <t>0.00017***</t>
  </si>
  <si>
    <t>0.00021***</t>
  </si>
  <si>
    <t>0.11887***</t>
  </si>
  <si>
    <t>0.12002***</t>
  </si>
  <si>
    <t>0.10110**</t>
  </si>
  <si>
    <t>0.10482**</t>
  </si>
  <si>
    <t>0.13248**</t>
  </si>
  <si>
    <t>0.12898**</t>
  </si>
  <si>
    <t>HEAD_se~mnev</t>
  </si>
  <si>
    <t>-0.11064*</t>
  </si>
  <si>
    <t>-0.10142*</t>
  </si>
  <si>
    <t>HEAD_se~mdiv</t>
  </si>
  <si>
    <t>-0.11729**</t>
  </si>
  <si>
    <t>-0.12052**</t>
  </si>
  <si>
    <t>-0.16328**</t>
  </si>
  <si>
    <t>-0.17268**</t>
  </si>
  <si>
    <t>HEAD_se~mwid</t>
  </si>
  <si>
    <t>head_disab~l</t>
  </si>
  <si>
    <t>HEAD_edu_e~m</t>
  </si>
  <si>
    <t>0.10357***</t>
  </si>
  <si>
    <t>0.09923***</t>
  </si>
  <si>
    <t>0.09270**</t>
  </si>
  <si>
    <t>0.10899***</t>
  </si>
  <si>
    <t>0.10088***</t>
  </si>
  <si>
    <t>0.11368**</t>
  </si>
  <si>
    <t>0.08114***</t>
  </si>
  <si>
    <t>0.09065***</t>
  </si>
  <si>
    <t>HEAD~csecvoc</t>
  </si>
  <si>
    <t>0.14852***</t>
  </si>
  <si>
    <t>0.13844***</t>
  </si>
  <si>
    <t>0.18210***</t>
  </si>
  <si>
    <t>0.14213***</t>
  </si>
  <si>
    <t>0.12252***</t>
  </si>
  <si>
    <t>0.21198***</t>
  </si>
  <si>
    <t>0.14077***</t>
  </si>
  <si>
    <t>0.15081***</t>
  </si>
  <si>
    <t>HEAD~apostba</t>
  </si>
  <si>
    <t>0.25647***</t>
  </si>
  <si>
    <t>0.25525***</t>
  </si>
  <si>
    <t>0.22511***</t>
  </si>
  <si>
    <t>0.24726***</t>
  </si>
  <si>
    <t>0.23771***</t>
  </si>
  <si>
    <t>0.24736***</t>
  </si>
  <si>
    <t>0.26697***</t>
  </si>
  <si>
    <t>0.28186***</t>
  </si>
  <si>
    <t>0.02162***</t>
  </si>
  <si>
    <t>0.02144**</t>
  </si>
  <si>
    <t>0.01528*</t>
  </si>
  <si>
    <t>0.01932*</t>
  </si>
  <si>
    <t>0.02178*</t>
  </si>
  <si>
    <t xml:space="preserve">0.08215*  </t>
  </si>
  <si>
    <t>hhs~ge_disab</t>
  </si>
  <si>
    <t>-0.20418***</t>
  </si>
  <si>
    <t>-0.22322***</t>
  </si>
  <si>
    <t>-0.21744**</t>
  </si>
  <si>
    <t>-0.21880**</t>
  </si>
  <si>
    <t>-0.19040***</t>
  </si>
  <si>
    <t>-0.21300***</t>
  </si>
  <si>
    <t>hhshworkag..</t>
  </si>
  <si>
    <t>0.17314*</t>
  </si>
  <si>
    <t>0.17749*</t>
  </si>
  <si>
    <t>0.05176*</t>
  </si>
  <si>
    <t>0.05186*</t>
  </si>
  <si>
    <t>0.11426**</t>
  </si>
  <si>
    <t>0.09965**</t>
  </si>
  <si>
    <t xml:space="preserve">0.23314*  </t>
  </si>
  <si>
    <t>-0.22468*</t>
  </si>
  <si>
    <t>-0.14387***</t>
  </si>
  <si>
    <t>-0.14830***</t>
  </si>
  <si>
    <t>-0.10119**</t>
  </si>
  <si>
    <t>-0.13879***</t>
  </si>
  <si>
    <t>-0.15145***</t>
  </si>
  <si>
    <t>-0.06769*</t>
  </si>
  <si>
    <t>-0.15558***</t>
  </si>
  <si>
    <t>-0.15265***</t>
  </si>
  <si>
    <t xml:space="preserve">-0.20668** </t>
  </si>
  <si>
    <t>0.00381***</t>
  </si>
  <si>
    <t>0.00421***</t>
  </si>
  <si>
    <t>0.00351***</t>
  </si>
  <si>
    <t>0.00417***</t>
  </si>
  <si>
    <t>0.00478***</t>
  </si>
  <si>
    <t>0.00506***</t>
  </si>
  <si>
    <t>-0.16999***</t>
  </si>
  <si>
    <t>-0.17465***</t>
  </si>
  <si>
    <t>-0.17354*</t>
  </si>
  <si>
    <t>-0.19320***</t>
  </si>
  <si>
    <t>-0.17301***</t>
  </si>
  <si>
    <t>-0.31042***</t>
  </si>
  <si>
    <t>-0.16017***</t>
  </si>
  <si>
    <t>-0.18841***</t>
  </si>
  <si>
    <t>livesto~2_yn</t>
  </si>
  <si>
    <t>-0.25505**</t>
  </si>
  <si>
    <t>-0.21939*</t>
  </si>
  <si>
    <t>-0.33875*</t>
  </si>
  <si>
    <t>-0.53217***</t>
  </si>
  <si>
    <t xml:space="preserve">-0.85876** </t>
  </si>
  <si>
    <t>lnlivestoc~2</t>
  </si>
  <si>
    <t>0.04075**</t>
  </si>
  <si>
    <t>0.03428*</t>
  </si>
  <si>
    <t>0.05640*</t>
  </si>
  <si>
    <t>0.03870*</t>
  </si>
  <si>
    <t>0.07350**</t>
  </si>
  <si>
    <t xml:space="preserve">0.12783** </t>
  </si>
  <si>
    <t>0.00057***</t>
  </si>
  <si>
    <t>0.00060***</t>
  </si>
  <si>
    <t>0.00040*</t>
  </si>
  <si>
    <t>0.00047***</t>
  </si>
  <si>
    <t>0.00052***</t>
  </si>
  <si>
    <t>0.00084**</t>
  </si>
  <si>
    <t>0.00085**</t>
  </si>
  <si>
    <t>0.04400***</t>
  </si>
  <si>
    <t>0.04541***</t>
  </si>
  <si>
    <t>0.04641*</t>
  </si>
  <si>
    <t>0.03605**</t>
  </si>
  <si>
    <t>0.03379*</t>
  </si>
  <si>
    <t>0.05131*</t>
  </si>
  <si>
    <t>0.06414**</t>
  </si>
  <si>
    <t>0.07020**</t>
  </si>
  <si>
    <t>0.44801***</t>
  </si>
  <si>
    <t>0.45352***</t>
  </si>
  <si>
    <t>0.41567***</t>
  </si>
  <si>
    <t>0.45446***</t>
  </si>
  <si>
    <t>0.45796***</t>
  </si>
  <si>
    <t>0.42227***</t>
  </si>
  <si>
    <t>0.36698***</t>
  </si>
  <si>
    <t>0.36860***</t>
  </si>
  <si>
    <t xml:space="preserve">0.43863** </t>
  </si>
  <si>
    <t>0.17012***</t>
  </si>
  <si>
    <t>0.16686***</t>
  </si>
  <si>
    <t>0.21366***</t>
  </si>
  <si>
    <t>0.16327***</t>
  </si>
  <si>
    <t>0.16208***</t>
  </si>
  <si>
    <t>0.19590***</t>
  </si>
  <si>
    <t>0.25076***</t>
  </si>
  <si>
    <t>0.25031***</t>
  </si>
  <si>
    <t xml:space="preserve">0.24616** </t>
  </si>
  <si>
    <t>-0.02657***</t>
  </si>
  <si>
    <t>-0.02725***</t>
  </si>
  <si>
    <t>-0.02584***</t>
  </si>
  <si>
    <t>-0.02815***</t>
  </si>
  <si>
    <t>-0.02851***</t>
  </si>
  <si>
    <t>-0.02805***</t>
  </si>
  <si>
    <t>-0.02332***</t>
  </si>
  <si>
    <t>-0.02455***</t>
  </si>
  <si>
    <t>0.00038***</t>
  </si>
  <si>
    <t>0.00040***</t>
  </si>
  <si>
    <t>0.00034**</t>
  </si>
  <si>
    <t>0.00043***</t>
  </si>
  <si>
    <t>0.00044***</t>
  </si>
  <si>
    <t>0.00042***</t>
  </si>
  <si>
    <t>0.00028*</t>
  </si>
  <si>
    <t>0.00032*</t>
  </si>
  <si>
    <t>as_cargove..</t>
  </si>
  <si>
    <t>0.14370***</t>
  </si>
  <si>
    <t>0.14672***</t>
  </si>
  <si>
    <t>0.13836**</t>
  </si>
  <si>
    <t>0.09881***</t>
  </si>
  <si>
    <t>0.10560***</t>
  </si>
  <si>
    <t>0.18621***</t>
  </si>
  <si>
    <t>0.17747***</t>
  </si>
  <si>
    <t>as_residco~n</t>
  </si>
  <si>
    <t xml:space="preserve">0.38853*  </t>
  </si>
  <si>
    <t>0.18858***</t>
  </si>
  <si>
    <t>0.17950***</t>
  </si>
  <si>
    <t>0.16699**</t>
  </si>
  <si>
    <t>0.17870**</t>
  </si>
  <si>
    <t>0.18886*</t>
  </si>
  <si>
    <t>0.14939*</t>
  </si>
  <si>
    <t>0.77078***</t>
  </si>
  <si>
    <t>housetype_~t</t>
  </si>
  <si>
    <t>0.04530***</t>
  </si>
  <si>
    <t>0.04971***</t>
  </si>
  <si>
    <t>0.03649***</t>
  </si>
  <si>
    <t>0.04218***</t>
  </si>
  <si>
    <t>0.06575***</t>
  </si>
  <si>
    <t>0.05993**</t>
  </si>
  <si>
    <t xml:space="preserve">0.11316*  </t>
  </si>
  <si>
    <t>0.00575***</t>
  </si>
  <si>
    <t>0.00553***</t>
  </si>
  <si>
    <t>0.00753***</t>
  </si>
  <si>
    <t>0.00571***</t>
  </si>
  <si>
    <t>0.00537***</t>
  </si>
  <si>
    <t>0.00788***</t>
  </si>
  <si>
    <t>0.00566***</t>
  </si>
  <si>
    <t>0.00551***</t>
  </si>
  <si>
    <t>0.00581***</t>
  </si>
  <si>
    <t>lnexp_elec~c</t>
  </si>
  <si>
    <t>0.14322***</t>
  </si>
  <si>
    <t>0.14523***</t>
  </si>
  <si>
    <t>0.12858***</t>
  </si>
  <si>
    <t>0.13703***</t>
  </si>
  <si>
    <t>0.14065***</t>
  </si>
  <si>
    <t>0.11715***</t>
  </si>
  <si>
    <t>0.14549***</t>
  </si>
  <si>
    <t>0.14547***</t>
  </si>
  <si>
    <t>0.14817***</t>
  </si>
  <si>
    <t>-0.07502***</t>
  </si>
  <si>
    <t>-0.07310***</t>
  </si>
  <si>
    <t>-0.07680**</t>
  </si>
  <si>
    <t>-0.15395***</t>
  </si>
  <si>
    <t>-0.15824***</t>
  </si>
  <si>
    <t>-0.14330**</t>
  </si>
  <si>
    <t>-0.14369***</t>
  </si>
  <si>
    <t>-0.14132***</t>
  </si>
  <si>
    <t>-0.15559*</t>
  </si>
  <si>
    <t>-0.17166***</t>
  </si>
  <si>
    <t>-0.18905***</t>
  </si>
  <si>
    <t>0.05517***</t>
  </si>
  <si>
    <t>0.05752***</t>
  </si>
  <si>
    <t>0.07467***</t>
  </si>
  <si>
    <t>0.07637***</t>
  </si>
  <si>
    <t>-0.06520***</t>
  </si>
  <si>
    <t>-0.06208***</t>
  </si>
  <si>
    <t>-0.10701*</t>
  </si>
  <si>
    <t>-0.04372**</t>
  </si>
  <si>
    <t>-0.04022**</t>
  </si>
  <si>
    <t>-0.09804***</t>
  </si>
  <si>
    <t>-0.09619***</t>
  </si>
  <si>
    <t>-0.14144***</t>
  </si>
  <si>
    <t>-0.12409***</t>
  </si>
  <si>
    <t>-0.18999***</t>
  </si>
  <si>
    <t>-0.10888***</t>
  </si>
  <si>
    <t>-0.09467***</t>
  </si>
  <si>
    <t>-0.16117**</t>
  </si>
  <si>
    <t>-0.22344***</t>
  </si>
  <si>
    <t>-0.18643***</t>
  </si>
  <si>
    <t xml:space="preserve">-0.33513** </t>
  </si>
  <si>
    <t>-0.07816***</t>
  </si>
  <si>
    <t>-0.08865***</t>
  </si>
  <si>
    <t>-0.05588**</t>
  </si>
  <si>
    <t>-0.07149***</t>
  </si>
  <si>
    <t>-0.12232***</t>
  </si>
  <si>
    <t>-0.12019***</t>
  </si>
  <si>
    <t>-0.09521***</t>
  </si>
  <si>
    <t>-0.05522***</t>
  </si>
  <si>
    <t>-0.20482**</t>
  </si>
  <si>
    <t>-0.07690**</t>
  </si>
  <si>
    <t>-0.19750**</t>
  </si>
  <si>
    <t>-0.13490***</t>
  </si>
  <si>
    <t>-0.15446***</t>
  </si>
  <si>
    <t>-0.09530***</t>
  </si>
  <si>
    <t>-0.09523***</t>
  </si>
  <si>
    <t>-0.14225**</t>
  </si>
  <si>
    <t>-0.04707*</t>
  </si>
  <si>
    <t>-0.05868*</t>
  </si>
  <si>
    <t>-0.27457***</t>
  </si>
  <si>
    <t>-0.22977***</t>
  </si>
  <si>
    <t>-0.38330***</t>
  </si>
  <si>
    <t>-0.20601***</t>
  </si>
  <si>
    <t>-0.21861***</t>
  </si>
  <si>
    <t>-0.20360***</t>
  </si>
  <si>
    <t>-0.19913***</t>
  </si>
  <si>
    <t>-0.21203***</t>
  </si>
  <si>
    <t>-0.18531**</t>
  </si>
  <si>
    <t>-0.21211***</t>
  </si>
  <si>
    <t>-0.22394***</t>
  </si>
  <si>
    <t xml:space="preserve">-0.34110*  </t>
  </si>
  <si>
    <t>-0.07859***</t>
  </si>
  <si>
    <t>-0.08631***</t>
  </si>
  <si>
    <t>-0.11401*</t>
  </si>
  <si>
    <t>-0.06457**</t>
  </si>
  <si>
    <t>-0.06108*</t>
  </si>
  <si>
    <t>-0.11188*</t>
  </si>
  <si>
    <t>-0.14108*</t>
  </si>
  <si>
    <t>-0.16245***</t>
  </si>
  <si>
    <t>-0.14640***</t>
  </si>
  <si>
    <t>-0.32637***</t>
  </si>
  <si>
    <t>-0.15327***</t>
  </si>
  <si>
    <t>-0.13835***</t>
  </si>
  <si>
    <t>-0.35146***</t>
  </si>
  <si>
    <t>-0.15290***</t>
  </si>
  <si>
    <t>-0.13728***</t>
  </si>
  <si>
    <t xml:space="preserve">-0.27227*  </t>
  </si>
  <si>
    <t>hhn_socsec</t>
  </si>
  <si>
    <t>0.06283***</t>
  </si>
  <si>
    <t>0.06159***</t>
  </si>
  <si>
    <t>0.08147**</t>
  </si>
  <si>
    <t>0.13837***</t>
  </si>
  <si>
    <t>0.15767***</t>
  </si>
  <si>
    <t>hhn_socsec~q</t>
  </si>
  <si>
    <t>-0.00674*</t>
  </si>
  <si>
    <t>-0.00746*</t>
  </si>
  <si>
    <t>-0.02039***</t>
  </si>
  <si>
    <t>-0.02546***</t>
  </si>
  <si>
    <t>7.72499***</t>
  </si>
  <si>
    <t>7.78332***</t>
  </si>
  <si>
    <t>7.35190***</t>
  </si>
  <si>
    <t>7.56744***</t>
  </si>
  <si>
    <t>7.58544***</t>
  </si>
  <si>
    <t>7.46371***</t>
  </si>
  <si>
    <t>7.86776***</t>
  </si>
  <si>
    <t>7.95172***</t>
  </si>
  <si>
    <t>7.49426***</t>
  </si>
  <si>
    <t>r2</t>
  </si>
  <si>
    <t>N</t>
  </si>
  <si>
    <t>National</t>
  </si>
  <si>
    <t>Urban only</t>
  </si>
  <si>
    <t>Rural only</t>
  </si>
  <si>
    <t>Has formal earners</t>
  </si>
  <si>
    <t>Has formal earners, rural</t>
  </si>
  <si>
    <t>Has formal earners, urban</t>
  </si>
  <si>
    <t>Has NO formal earners</t>
  </si>
  <si>
    <t>Has NO formal earners, urban</t>
  </si>
  <si>
    <t>Has NO formal earners, rural</t>
  </si>
  <si>
    <t xml:space="preserve">Expenditure model for income imputation for NAF targeting of households with and without formal earners. </t>
  </si>
  <si>
    <t>Dependent variable: Log expenditure per capita per annum</t>
  </si>
  <si>
    <t>Expenditure model for income imputation for NAF targeting, for the sample of households without formal earners</t>
  </si>
  <si>
    <t>Numer of formal earners in household</t>
  </si>
  <si>
    <t>Squared number of formal earners in household</t>
  </si>
  <si>
    <t>N1</t>
  </si>
  <si>
    <t>N2</t>
  </si>
  <si>
    <t>N3</t>
  </si>
  <si>
    <t>N4</t>
  </si>
  <si>
    <t>N5</t>
  </si>
  <si>
    <t>N6</t>
  </si>
  <si>
    <t>N7</t>
  </si>
  <si>
    <t>N8</t>
  </si>
  <si>
    <t>N9</t>
  </si>
  <si>
    <t>DECEMBER 23, 2019</t>
  </si>
  <si>
    <t>Other conditions: both total per capita income or total per capita expenditure are below 12000 JOD per year</t>
  </si>
  <si>
    <t>Notes:</t>
  </si>
  <si>
    <t>Other conditions:  total per capita income  below 95-th percentile</t>
  </si>
  <si>
    <t>UPDT_3r</t>
  </si>
  <si>
    <t>UPDT_1z</t>
  </si>
  <si>
    <t>UPDT_2z</t>
  </si>
  <si>
    <t>UPDT_3z</t>
  </si>
  <si>
    <t>UPDT_Yz</t>
  </si>
  <si>
    <t>UPDT_Zz</t>
  </si>
  <si>
    <t>﻿UPDT_1n</t>
  </si>
  <si>
    <t>Urban</t>
  </si>
  <si>
    <t>Rural</t>
  </si>
  <si>
    <t>National (Single model)</t>
  </si>
  <si>
    <t>National (Combination of urban + rural)</t>
  </si>
  <si>
    <t>Formal earners (Combination of urban + rural)</t>
  </si>
  <si>
    <t>No formal earners (Combination of urban + rural)</t>
  </si>
  <si>
    <t>National (Combination of Formal Earners + No formal earners)</t>
  </si>
  <si>
    <t>National (Combination of Urban Formal + Rural Formal + Urban NO formal + Rural NO formal)</t>
  </si>
  <si>
    <t>Correlation coefficient R</t>
  </si>
  <si>
    <t>Correlation of predicted and observed log per capita expenditure per year</t>
  </si>
  <si>
    <t>Predicted expenditure produced by the following models or combinations</t>
  </si>
  <si>
    <t>Total</t>
  </si>
  <si>
    <t>Vigintile of observed log per capita expenditure per year</t>
  </si>
  <si>
    <t>Vigintile of predicted log per capita expenditure per year</t>
  </si>
  <si>
    <t>Freq.</t>
  </si>
  <si>
    <t>Cum.</t>
  </si>
  <si>
    <t>Q1</t>
  </si>
  <si>
    <t>Q2</t>
  </si>
  <si>
    <t>Q3</t>
  </si>
  <si>
    <t>Q4</t>
  </si>
  <si>
    <t>Suppose we want to INCLUDE all the population below a given vigintile - then cumulative colum indicates what % of included come from that vigintile of actual expenditure or below</t>
  </si>
  <si>
    <t>&lt;=V1</t>
  </si>
  <si>
    <t>&lt;=V2</t>
  </si>
  <si>
    <t>&lt;=V3</t>
  </si>
  <si>
    <t>&lt;=V4</t>
  </si>
  <si>
    <t>&lt;=V5</t>
  </si>
  <si>
    <t>&lt;=V6</t>
  </si>
  <si>
    <t>&lt;=V7</t>
  </si>
  <si>
    <t>&lt;=V8</t>
  </si>
  <si>
    <t>&lt;=V9</t>
  </si>
  <si>
    <t>&lt;=V10</t>
  </si>
  <si>
    <t>V1</t>
  </si>
  <si>
    <t>V2</t>
  </si>
  <si>
    <t>V3</t>
  </si>
  <si>
    <t>V4</t>
  </si>
  <si>
    <t>V5</t>
  </si>
  <si>
    <t>V6</t>
  </si>
  <si>
    <t>V7</t>
  </si>
  <si>
    <t>V8</t>
  </si>
  <si>
    <t>V9</t>
  </si>
  <si>
    <t>V10</t>
  </si>
  <si>
    <t>V11</t>
  </si>
  <si>
    <t>V12</t>
  </si>
  <si>
    <t>V13</t>
  </si>
  <si>
    <t>V14</t>
  </si>
  <si>
    <t>V15</t>
  </si>
  <si>
    <t>V16</t>
  </si>
  <si>
    <t>V17</t>
  </si>
  <si>
    <t>V18</t>
  </si>
  <si>
    <t>V19</t>
  </si>
  <si>
    <t>V20</t>
  </si>
  <si>
    <t>Vigintile of actual expenditure</t>
  </si>
  <si>
    <t>%</t>
  </si>
  <si>
    <t>Suppose we want to EXCLUDE all the population below a given vigintile - then cumulative colum indicates what % oEXCLUDED come from BELOW that vigintile of actual expenditure</t>
  </si>
  <si>
    <t>OR interpret as likelihood that an excluded person belongs to a given vigintile</t>
  </si>
  <si>
    <t>&gt;=V11</t>
  </si>
  <si>
    <t>&gt;=V12</t>
  </si>
  <si>
    <t>&gt;=V13</t>
  </si>
  <si>
    <t>&gt;=V14</t>
  </si>
  <si>
    <t>&gt;=V15</t>
  </si>
  <si>
    <t>&gt;=V16</t>
  </si>
  <si>
    <t>&gt;=V17</t>
  </si>
  <si>
    <t>&gt;=V18</t>
  </si>
  <si>
    <t>&gt;=V19</t>
  </si>
  <si>
    <t>&gt;=V20</t>
  </si>
  <si>
    <t>Single national model for all households</t>
  </si>
  <si>
    <t>Single national model for hosueholds without formal earners</t>
  </si>
  <si>
    <t>(earlier targeting approach)</t>
  </si>
  <si>
    <t>(revised targeting approach)</t>
  </si>
  <si>
    <t>Predicted expenditure per capita per year</t>
  </si>
  <si>
    <t>Observed expenditure per capita per year</t>
  </si>
  <si>
    <t>Observed per capita income per year</t>
  </si>
  <si>
    <t>Adjustment factors</t>
  </si>
  <si>
    <t>Residence type</t>
  </si>
  <si>
    <t>Decile of predicted expenditure per capita</t>
  </si>
  <si>
    <t>No formal earners</t>
  </si>
  <si>
    <t>Formal earners</t>
  </si>
  <si>
    <t>Presence of formal earners in HH</t>
  </si>
  <si>
    <t>Variation in ratio of average per capita income to average per capita expenditure</t>
  </si>
  <si>
    <t>(1)</t>
  </si>
  <si>
    <t>(2)</t>
  </si>
  <si>
    <t>(2) / (1)</t>
  </si>
  <si>
    <t>Income to expenditure ratio</t>
  </si>
  <si>
    <t>Mean predicted expenditure per capita per year</t>
  </si>
  <si>
    <t>Mean observed per capita income per year</t>
  </si>
  <si>
    <t>Rural total</t>
  </si>
  <si>
    <t>Urban total</t>
  </si>
  <si>
    <t>﻿Rural</t>
  </si>
  <si>
    <t>N obs</t>
  </si>
  <si>
    <t>Residence type and presence of formal earners in HH</t>
  </si>
  <si>
    <t xml:space="preserve">We experiment with </t>
  </si>
  <si>
    <t xml:space="preserve">(a) excluding indicator of HEAD_female </t>
  </si>
  <si>
    <t>(c) Including dummy for age</t>
  </si>
  <si>
    <t>(b) excluding all information related to sex of HH head</t>
  </si>
  <si>
    <t>ORIGINAL VERSION OF THIS MODEL - I AM STRUGLING TO REPRODUCE THESE COEFFICIENTS 100%</t>
  </si>
  <si>
    <t>Rerun of original version on Jan 26 2022</t>
  </si>
  <si>
    <t xml:space="preserve">b   </t>
  </si>
  <si>
    <t>-0.01170***</t>
  </si>
  <si>
    <t>0.12280***</t>
  </si>
  <si>
    <t xml:space="preserve">-0.10301*  </t>
  </si>
  <si>
    <t xml:space="preserve">-0.11777** </t>
  </si>
  <si>
    <t>0.10276***</t>
  </si>
  <si>
    <t>0.15236***</t>
  </si>
  <si>
    <t>0.25786***</t>
  </si>
  <si>
    <t>0.02756***</t>
  </si>
  <si>
    <t>-0.19597***</t>
  </si>
  <si>
    <t xml:space="preserve">0.06395** </t>
  </si>
  <si>
    <t>-0.15488***</t>
  </si>
  <si>
    <t>0.00445***</t>
  </si>
  <si>
    <t>-0.14659***</t>
  </si>
  <si>
    <t xml:space="preserve">-0.28092** </t>
  </si>
  <si>
    <t xml:space="preserve">0.04570** </t>
  </si>
  <si>
    <t>0.04913***</t>
  </si>
  <si>
    <t>0.44906***</t>
  </si>
  <si>
    <t>0.17067***</t>
  </si>
  <si>
    <t>-0.02721***</t>
  </si>
  <si>
    <t>as_car~s_num</t>
  </si>
  <si>
    <t>0.14770***</t>
  </si>
  <si>
    <t>0.19677***</t>
  </si>
  <si>
    <t>0.04702***</t>
  </si>
  <si>
    <t>0.00564***</t>
  </si>
  <si>
    <t>0.14428***</t>
  </si>
  <si>
    <t>-0.07295***</t>
  </si>
  <si>
    <t>-0.15700***</t>
  </si>
  <si>
    <t>0.05650***</t>
  </si>
  <si>
    <t>-0.06493***</t>
  </si>
  <si>
    <t>-0.14315***</t>
  </si>
  <si>
    <t>-0.07896***</t>
  </si>
  <si>
    <t>-0.08434***</t>
  </si>
  <si>
    <t>-0.09923***</t>
  </si>
  <si>
    <t>-0.20505***</t>
  </si>
  <si>
    <t>-0.08149***</t>
  </si>
  <si>
    <t>-0.16804***</t>
  </si>
  <si>
    <t>0.06960***</t>
  </si>
  <si>
    <t xml:space="preserve">-0.00889** </t>
  </si>
  <si>
    <t>7.72226***</t>
  </si>
  <si>
    <t>Y17</t>
  </si>
  <si>
    <t>Y18</t>
  </si>
  <si>
    <t>Y19</t>
  </si>
  <si>
    <t>Y20</t>
  </si>
  <si>
    <t>Y21</t>
  </si>
  <si>
    <t>Y22</t>
  </si>
  <si>
    <t>Y23</t>
  </si>
  <si>
    <t>Y24</t>
  </si>
  <si>
    <t>Y25</t>
  </si>
  <si>
    <t>Y26</t>
  </si>
  <si>
    <t>Y27</t>
  </si>
  <si>
    <t>Y28</t>
  </si>
  <si>
    <t>Y29</t>
  </si>
  <si>
    <t>Y30</t>
  </si>
  <si>
    <t>Y31</t>
  </si>
  <si>
    <t>Y32</t>
  </si>
  <si>
    <t>Y33</t>
  </si>
  <si>
    <t>Y34</t>
  </si>
  <si>
    <t>Y35</t>
  </si>
  <si>
    <t>Y36</t>
  </si>
  <si>
    <t>Y37</t>
  </si>
  <si>
    <t>Y38</t>
  </si>
  <si>
    <t>Y39</t>
  </si>
  <si>
    <t>Y40</t>
  </si>
  <si>
    <t>Y41</t>
  </si>
  <si>
    <t>Y42</t>
  </si>
  <si>
    <t>Y43</t>
  </si>
  <si>
    <t>Y44</t>
  </si>
  <si>
    <t>Y45</t>
  </si>
  <si>
    <t>Y46</t>
  </si>
  <si>
    <t>Y47</t>
  </si>
  <si>
    <t>Y48</t>
  </si>
  <si>
    <t>Y49</t>
  </si>
  <si>
    <t>Y50</t>
  </si>
  <si>
    <t>Y51</t>
  </si>
  <si>
    <t>Y52</t>
  </si>
  <si>
    <t>Y53</t>
  </si>
  <si>
    <t>Y54</t>
  </si>
  <si>
    <t>Y55</t>
  </si>
  <si>
    <t>Y56</t>
  </si>
  <si>
    <t>Y57</t>
  </si>
  <si>
    <t>Y58</t>
  </si>
  <si>
    <t>Y59</t>
  </si>
  <si>
    <t>Y60</t>
  </si>
  <si>
    <t>Y61</t>
  </si>
  <si>
    <t>Y62</t>
  </si>
  <si>
    <t>Y63</t>
  </si>
  <si>
    <t>Y64</t>
  </si>
  <si>
    <t>Y65</t>
  </si>
  <si>
    <t>Y66</t>
  </si>
  <si>
    <t>Y67</t>
  </si>
  <si>
    <t>Y68</t>
  </si>
  <si>
    <t>Y69</t>
  </si>
  <si>
    <t>Y70</t>
  </si>
  <si>
    <t>Y71</t>
  </si>
  <si>
    <t>Y72</t>
  </si>
  <si>
    <t>Y73</t>
  </si>
  <si>
    <t>Y74</t>
  </si>
  <si>
    <t>Y75</t>
  </si>
  <si>
    <t>Y76</t>
  </si>
  <si>
    <t>Y77</t>
  </si>
  <si>
    <t>Y78</t>
  </si>
  <si>
    <t>Y79</t>
  </si>
  <si>
    <t>Y80</t>
  </si>
  <si>
    <t>Y81</t>
  </si>
  <si>
    <t>Y82</t>
  </si>
  <si>
    <t>Y83</t>
  </si>
  <si>
    <t>Y84</t>
  </si>
  <si>
    <t>Y85</t>
  </si>
  <si>
    <t>Y86</t>
  </si>
  <si>
    <t>Y87</t>
  </si>
  <si>
    <t>Y88</t>
  </si>
  <si>
    <t>Y89</t>
  </si>
  <si>
    <t>Y90</t>
  </si>
  <si>
    <t>Y91</t>
  </si>
  <si>
    <t>Y92</t>
  </si>
  <si>
    <t>Y93</t>
  </si>
  <si>
    <t>Y94</t>
  </si>
  <si>
    <t>Y95</t>
  </si>
  <si>
    <t>Y97</t>
  </si>
  <si>
    <t>Y98</t>
  </si>
  <si>
    <t>Y99</t>
  </si>
  <si>
    <t>Y100</t>
  </si>
  <si>
    <t>Y102</t>
  </si>
  <si>
    <t>Y106</t>
  </si>
  <si>
    <t>Women</t>
  </si>
  <si>
    <t>Men</t>
  </si>
  <si>
    <t>-0.00885***</t>
  </si>
  <si>
    <t>0.00009***</t>
  </si>
  <si>
    <t>0.08387***</t>
  </si>
  <si>
    <t>0.13149***</t>
  </si>
  <si>
    <t>0.23613***</t>
  </si>
  <si>
    <t>0.02711***</t>
  </si>
  <si>
    <t>-0.19501***</t>
  </si>
  <si>
    <t xml:space="preserve">0.04550*  </t>
  </si>
  <si>
    <t>-0.15747***</t>
  </si>
  <si>
    <t>0.00455***</t>
  </si>
  <si>
    <t>-0.15307***</t>
  </si>
  <si>
    <t xml:space="preserve">-0.28345** </t>
  </si>
  <si>
    <t xml:space="preserve">0.04531** </t>
  </si>
  <si>
    <t>0.00061***</t>
  </si>
  <si>
    <t>0.04746***</t>
  </si>
  <si>
    <t>0.44880***</t>
  </si>
  <si>
    <t>0.16877***</t>
  </si>
  <si>
    <t>0.00039***</t>
  </si>
  <si>
    <t>0.14237***</t>
  </si>
  <si>
    <t>0.18869***</t>
  </si>
  <si>
    <t>0.04768***</t>
  </si>
  <si>
    <t>0.14386***</t>
  </si>
  <si>
    <t>-0.07284***</t>
  </si>
  <si>
    <t>-0.15660***</t>
  </si>
  <si>
    <t>0.05635***</t>
  </si>
  <si>
    <t>-0.06367***</t>
  </si>
  <si>
    <t>-0.14259***</t>
  </si>
  <si>
    <t>-0.07854***</t>
  </si>
  <si>
    <t>-0.08462***</t>
  </si>
  <si>
    <t>-0.10044***</t>
  </si>
  <si>
    <t>-0.07997***</t>
  </si>
  <si>
    <t>-0.16846***</t>
  </si>
  <si>
    <t>0.06345***</t>
  </si>
  <si>
    <t xml:space="preserve">-0.00768*  </t>
  </si>
  <si>
    <t>7.70599***</t>
  </si>
  <si>
    <t>0.00016***</t>
  </si>
  <si>
    <t>HEAD_age1735</t>
  </si>
  <si>
    <t xml:space="preserve">-0.06032** </t>
  </si>
  <si>
    <t>HEAD_age75~s</t>
  </si>
  <si>
    <t>HEAD_age_a~s</t>
  </si>
  <si>
    <t>HEAD_age2_~s</t>
  </si>
  <si>
    <t>Const</t>
  </si>
  <si>
    <t>Age</t>
  </si>
  <si>
    <t>Age sq</t>
  </si>
  <si>
    <t>Young</t>
  </si>
  <si>
    <t>Old</t>
  </si>
  <si>
    <t>Sum of coeff</t>
  </si>
  <si>
    <t>PCE</t>
  </si>
  <si>
    <t>Y15</t>
  </si>
  <si>
    <t>Y105</t>
  </si>
  <si>
    <t>Mean</t>
  </si>
  <si>
    <t>Std. Dev.</t>
  </si>
  <si>
    <t>Obs.</t>
  </si>
  <si>
    <t>Observed per capita consumption by age</t>
  </si>
  <si>
    <t>Observed per capita consumption by age group</t>
  </si>
  <si>
    <t>HEAD_agecat5</t>
  </si>
  <si>
    <t>expUP~1n</t>
  </si>
  <si>
    <t>tot_ex~c</t>
  </si>
  <si>
    <t>YPC</t>
  </si>
  <si>
    <t>Predicted consumption</t>
  </si>
  <si>
    <t>Actual consumption</t>
  </si>
  <si>
    <t>Observed income</t>
  </si>
  <si>
    <t>Age group</t>
  </si>
  <si>
    <t>expJ22_d</t>
  </si>
  <si>
    <t>Predicted consumption (original formula)</t>
  </si>
  <si>
    <t>Predicted Current</t>
  </si>
  <si>
    <t>Predicted Revised</t>
  </si>
  <si>
    <t>Actual consumption w/out outliers</t>
  </si>
  <si>
    <t>expUPD~e</t>
  </si>
  <si>
    <t>expJ22~e</t>
  </si>
  <si>
    <t>Actual consumption including outliers</t>
  </si>
  <si>
    <t>All households</t>
  </si>
  <si>
    <t>Actual consumption w/o outliers</t>
  </si>
  <si>
    <t>expJ22_e</t>
  </si>
  <si>
    <t>Predicted Revised Dummy</t>
  </si>
  <si>
    <t>Married</t>
  </si>
  <si>
    <t>Divorced</t>
  </si>
  <si>
    <t>Widowed</t>
  </si>
  <si>
    <t>Separated</t>
  </si>
  <si>
    <t>Male</t>
  </si>
  <si>
    <t>Female</t>
  </si>
  <si>
    <t>Single person households</t>
  </si>
  <si>
    <t>Predicted Current (singles)</t>
  </si>
  <si>
    <t>Actual Consumption w/o Outliers (Singles)</t>
  </si>
  <si>
    <t>Single-person households</t>
  </si>
  <si>
    <t>Never married</t>
  </si>
  <si>
    <t>Per capita annual consumption of female and male-headed households according to marital status</t>
  </si>
  <si>
    <t>Number of households of female and male-headed households according to marital status in the HEIS sample</t>
  </si>
  <si>
    <t>F2_7</t>
  </si>
  <si>
    <t>Head's age&gt;=65 years</t>
  </si>
  <si>
    <t>Head is a married female</t>
  </si>
  <si>
    <t>Head is a widow (female)</t>
  </si>
  <si>
    <t>0.0663027***</t>
  </si>
  <si>
    <t>0.0745874***</t>
  </si>
  <si>
    <t>0.1255775***</t>
  </si>
  <si>
    <t>0.0784907***</t>
  </si>
  <si>
    <t>0.1382401***</t>
  </si>
  <si>
    <t>0.1897561***</t>
  </si>
  <si>
    <t>0.2834706***</t>
  </si>
  <si>
    <t xml:space="preserve">0.0194551*  </t>
  </si>
  <si>
    <t>-0.1975230***</t>
  </si>
  <si>
    <t>0.0821731***</t>
  </si>
  <si>
    <t>-0.1389769***</t>
  </si>
  <si>
    <t>0.0040162***</t>
  </si>
  <si>
    <t>-0.1915525***</t>
  </si>
  <si>
    <t xml:space="preserve">-0.3311519** </t>
  </si>
  <si>
    <t xml:space="preserve">0.0543012** </t>
  </si>
  <si>
    <t>0.0498991***</t>
  </si>
  <si>
    <t>0.0570404***</t>
  </si>
  <si>
    <t>0.4435883***</t>
  </si>
  <si>
    <t>0.1642380***</t>
  </si>
  <si>
    <t>-0.0274244***</t>
  </si>
  <si>
    <t>0.0004162***</t>
  </si>
  <si>
    <t>0.1367871***</t>
  </si>
  <si>
    <t>0.2114883***</t>
  </si>
  <si>
    <t>0.0526130***</t>
  </si>
  <si>
    <t>0.0059037***</t>
  </si>
  <si>
    <t>0.1496434***</t>
  </si>
  <si>
    <t>-0.0725663***</t>
  </si>
  <si>
    <t>-0.1565516***</t>
  </si>
  <si>
    <t>0.0648500***</t>
  </si>
  <si>
    <t>-0.0648706***</t>
  </si>
  <si>
    <t>-0.1698772***</t>
  </si>
  <si>
    <t>-0.0657601***</t>
  </si>
  <si>
    <t>-0.0747991***</t>
  </si>
  <si>
    <t>-0.1378979***</t>
  </si>
  <si>
    <t>-0.2152831***</t>
  </si>
  <si>
    <t>-0.0801854***</t>
  </si>
  <si>
    <t>-0.1650242***</t>
  </si>
  <si>
    <t>0.0755375***</t>
  </si>
  <si>
    <t xml:space="preserve">-0.0108666** </t>
  </si>
  <si>
    <t>-0.5135187***</t>
  </si>
  <si>
    <t>7.3664365***</t>
  </si>
  <si>
    <t>FORMAL EARNERS</t>
  </si>
  <si>
    <t>NAF BENEFICIARY STATUS</t>
  </si>
  <si>
    <t>NAF beneficiary status (self-reported NAF or MSD beneficiary in HIES)</t>
  </si>
  <si>
    <r>
      <t>Pre-NAF (HEIS-</t>
    </r>
    <r>
      <rPr>
        <b/>
        <sz val="9"/>
        <color theme="1"/>
        <rFont val="Calibri"/>
        <family val="2"/>
        <scheme val="minor"/>
      </rPr>
      <t>reported</t>
    </r>
    <r>
      <rPr>
        <sz val="9"/>
        <color theme="1"/>
        <rFont val="Calibri"/>
        <family val="2"/>
        <scheme val="minor"/>
      </rPr>
      <t xml:space="preserve"> NAF and MSD beneficiaries and benefits)</t>
    </r>
  </si>
  <si>
    <t>Heads age&lt;30 years</t>
  </si>
  <si>
    <t>Heads_age_30_years</t>
  </si>
  <si>
    <t>Heads_age_65_years</t>
  </si>
  <si>
    <t>Head_is_married_female</t>
  </si>
  <si>
    <t xml:space="preserve">NAF_beneficiary_status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</si>
</sst>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9" x14ac:knownFonts="1">
    <font>
      <sz val="11"/>
      <color theme="1"/>
      <name val="Calibri"/>
      <family val="2"/>
      <scheme val="minor"/>
    </font>
    <font>
      <b/>
      <sz val="11"/>
      <color theme="1"/>
      <name val="Calibri"/>
      <family val="2"/>
      <scheme val="minor"/>
    </font>
    <font>
      <sz val="11"/>
      <color rgb="FF000000"/>
      <name val="Calibri"/>
      <family val="2"/>
    </font>
    <font>
      <i/>
      <sz val="11"/>
      <color theme="1"/>
      <name val="Calibri"/>
      <family val="2"/>
      <scheme val="minor"/>
    </font>
    <font>
      <sz val="10"/>
      <name val="Arial"/>
      <family val="2"/>
    </font>
    <font>
      <i/>
      <sz val="11"/>
      <color rgb="FF000000"/>
      <name val="Calibri"/>
      <family val="2"/>
    </font>
    <font>
      <u/>
      <sz val="11"/>
      <color rgb="FF000000"/>
      <name val="Calibri"/>
      <family val="2"/>
    </font>
    <font>
      <u/>
      <sz val="11"/>
      <color theme="1"/>
      <name val="Calibri"/>
      <family val="2"/>
      <scheme val="minor"/>
    </font>
    <font>
      <b/>
      <sz val="11"/>
      <color theme="4"/>
      <name val="Calibri"/>
      <family val="2"/>
      <scheme val="minor"/>
    </font>
    <font>
      <sz val="11"/>
      <color theme="4"/>
      <name val="Calibri"/>
      <family val="2"/>
      <scheme val="minor"/>
    </font>
    <font>
      <b/>
      <sz val="11"/>
      <color rgb="FFFF0000"/>
      <name val="Calibri"/>
      <family val="2"/>
      <scheme val="minor"/>
    </font>
    <font>
      <sz val="11"/>
      <color rgb="FFFF0000"/>
      <name val="Calibri"/>
      <family val="2"/>
    </font>
    <font>
      <sz val="11"/>
      <color rgb="FFFF0000"/>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sz val="8"/>
      <name val="Calibri"/>
      <family val="2"/>
      <scheme val="minor"/>
    </font>
    <font>
      <sz val="11"/>
      <color rgb="FFC00000"/>
      <name val="Calibri"/>
      <family val="2"/>
      <scheme val="minor"/>
    </font>
    <font>
      <b/>
      <sz val="11"/>
      <color rgb="FFC00000"/>
      <name val="Calibri"/>
      <family val="2"/>
      <scheme val="minor"/>
    </font>
    <font>
      <sz val="11"/>
      <color theme="1"/>
      <name val="Times New Roman"/>
      <family val="1"/>
    </font>
    <font>
      <i/>
      <sz val="11"/>
      <color theme="1"/>
      <name val="Times New Roman"/>
      <family val="1"/>
    </font>
    <font>
      <sz val="9"/>
      <color theme="1"/>
      <name val="Calibri"/>
      <family val="2"/>
      <scheme val="minor"/>
    </font>
    <font>
      <sz val="9"/>
      <color rgb="FF000000"/>
      <name val="Calibri"/>
      <family val="2"/>
      <scheme val="minor"/>
    </font>
    <font>
      <i/>
      <sz val="9"/>
      <color theme="1"/>
      <name val="Calibri"/>
      <family val="2"/>
      <scheme val="minor"/>
    </font>
    <font>
      <sz val="9"/>
      <color rgb="FFC00000"/>
      <name val="Calibri"/>
      <family val="2"/>
      <scheme val="minor"/>
    </font>
    <font>
      <b/>
      <sz val="9"/>
      <color theme="1"/>
      <name val="Calibri"/>
      <family val="2"/>
      <scheme val="minor"/>
    </font>
    <font>
      <i/>
      <sz val="9"/>
      <color rgb="FFFF0000"/>
      <name val="Calibri"/>
      <family val="2"/>
      <scheme val="minor"/>
    </font>
    <font>
      <sz val="9"/>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bgColor indexed="64"/>
      </patternFill>
    </fill>
  </fills>
  <borders count="11">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rgb="FFFFFFFF"/>
      </right>
      <top style="medium">
        <color rgb="FFFFFFFF"/>
      </top>
      <bottom style="medium">
        <color rgb="FFFFFFFF"/>
      </bottom>
      <diagonal/>
    </border>
    <border>
      <left/>
      <right style="medium">
        <color rgb="FFFFFFFF"/>
      </right>
      <top style="medium">
        <color rgb="FFFFFFFF"/>
      </top>
      <bottom style="thin">
        <color indexed="64"/>
      </bottom>
      <diagonal/>
    </border>
    <border>
      <left/>
      <right style="medium">
        <color rgb="FFFFFFFF"/>
      </right>
      <top style="medium">
        <color rgb="FFFFFFFF"/>
      </top>
      <bottom/>
      <diagonal/>
    </border>
  </borders>
  <cellStyleXfs count="2">
    <xf numFmtId="0" fontId="0" fillId="0" borderId="0"/>
    <xf numFmtId="0" fontId="4" fillId="0" borderId="0"/>
  </cellStyleXfs>
  <cellXfs count="150">
    <xf numFmtId="0" fontId="0" fillId="0" borderId="0" xfId="0"/>
    <xf numFmtId="0" fontId="2" fillId="2" borderId="1" xfId="0" applyFont="1" applyFill="1" applyBorder="1" applyAlignment="1">
      <alignment horizontal="left" wrapText="1" readingOrder="1"/>
    </xf>
    <xf numFmtId="0" fontId="2" fillId="2" borderId="2" xfId="0" applyFont="1" applyFill="1" applyBorder="1" applyAlignment="1">
      <alignment horizontal="left" wrapText="1" readingOrder="1"/>
    </xf>
    <xf numFmtId="0" fontId="2" fillId="2" borderId="3" xfId="0" applyFont="1" applyFill="1" applyBorder="1" applyAlignment="1">
      <alignment horizontal="left" wrapText="1" readingOrder="1"/>
    </xf>
    <xf numFmtId="0" fontId="0" fillId="2" borderId="0" xfId="0" applyFill="1"/>
    <xf numFmtId="0" fontId="0" fillId="2" borderId="0" xfId="0" applyFill="1" applyAlignment="1">
      <alignment horizontal="center"/>
    </xf>
    <xf numFmtId="0" fontId="0" fillId="2" borderId="0" xfId="0" applyFill="1" applyAlignment="1">
      <alignment wrapText="1"/>
    </xf>
    <xf numFmtId="0" fontId="3" fillId="2" borderId="0" xfId="0" applyFont="1" applyFill="1" applyAlignment="1">
      <alignment wrapText="1"/>
    </xf>
    <xf numFmtId="0" fontId="0" fillId="2" borderId="4" xfId="0" applyFill="1" applyBorder="1" applyAlignment="1">
      <alignment wrapText="1"/>
    </xf>
    <xf numFmtId="0" fontId="0" fillId="2" borderId="5" xfId="0" applyFill="1" applyBorder="1" applyAlignment="1">
      <alignment wrapText="1"/>
    </xf>
    <xf numFmtId="0" fontId="1" fillId="2" borderId="0" xfId="0" applyFont="1" applyFill="1"/>
    <xf numFmtId="0" fontId="0" fillId="2" borderId="5" xfId="0" applyFill="1" applyBorder="1" applyAlignment="1">
      <alignment horizontal="center" wrapText="1"/>
    </xf>
    <xf numFmtId="0" fontId="0" fillId="2" borderId="5" xfId="0" applyFill="1" applyBorder="1" applyAlignment="1">
      <alignment horizontal="center"/>
    </xf>
    <xf numFmtId="0" fontId="2" fillId="2" borderId="1" xfId="0" applyFont="1" applyFill="1" applyBorder="1" applyAlignment="1">
      <alignment horizontal="center" wrapText="1" readingOrder="1"/>
    </xf>
    <xf numFmtId="0" fontId="2" fillId="2" borderId="3" xfId="0" applyFont="1" applyFill="1" applyBorder="1" applyAlignment="1">
      <alignment horizontal="center" wrapText="1" readingOrder="1"/>
    </xf>
    <xf numFmtId="0" fontId="0" fillId="2" borderId="0" xfId="0" applyFill="1" applyAlignment="1">
      <alignment horizontal="center" wrapText="1"/>
    </xf>
    <xf numFmtId="0" fontId="0" fillId="2" borderId="4" xfId="0" applyFill="1" applyBorder="1" applyAlignment="1">
      <alignment horizontal="center" wrapText="1"/>
    </xf>
    <xf numFmtId="0" fontId="1" fillId="2" borderId="5" xfId="0" applyFont="1" applyFill="1" applyBorder="1"/>
    <xf numFmtId="0" fontId="0" fillId="2" borderId="6" xfId="0" applyFill="1" applyBorder="1"/>
    <xf numFmtId="0" fontId="0" fillId="2" borderId="6" xfId="0" applyFill="1" applyBorder="1" applyAlignment="1">
      <alignment wrapText="1"/>
    </xf>
    <xf numFmtId="0" fontId="2" fillId="2" borderId="6" xfId="0" applyFont="1" applyFill="1" applyBorder="1" applyAlignment="1">
      <alignment horizontal="left" wrapText="1" readingOrder="1"/>
    </xf>
    <xf numFmtId="0" fontId="3" fillId="2" borderId="6" xfId="0" applyFont="1" applyFill="1" applyBorder="1" applyAlignment="1">
      <alignment wrapText="1"/>
    </xf>
    <xf numFmtId="0" fontId="0" fillId="3" borderId="6" xfId="0" applyFill="1" applyBorder="1"/>
    <xf numFmtId="0" fontId="0" fillId="3" borderId="6" xfId="0" applyFill="1" applyBorder="1" applyAlignment="1">
      <alignment wrapText="1"/>
    </xf>
    <xf numFmtId="0" fontId="1" fillId="4" borderId="6" xfId="0" applyFont="1" applyFill="1" applyBorder="1" applyAlignment="1">
      <alignment horizontal="center"/>
    </xf>
    <xf numFmtId="0" fontId="5" fillId="2" borderId="6" xfId="0" applyFont="1" applyFill="1" applyBorder="1" applyAlignment="1">
      <alignment horizontal="left" wrapText="1" readingOrder="1"/>
    </xf>
    <xf numFmtId="0" fontId="2" fillId="2" borderId="6" xfId="0" applyFont="1" applyFill="1" applyBorder="1" applyAlignment="1">
      <alignment horizontal="left" wrapText="1" indent="2" readingOrder="1"/>
    </xf>
    <xf numFmtId="0" fontId="0" fillId="2" borderId="6" xfId="0" applyFill="1" applyBorder="1" applyAlignment="1">
      <alignment horizontal="left" wrapText="1" indent="2"/>
    </xf>
    <xf numFmtId="0" fontId="1" fillId="2" borderId="0" xfId="0" applyFont="1" applyFill="1" applyAlignment="1">
      <alignment horizontal="center"/>
    </xf>
    <xf numFmtId="0" fontId="1" fillId="2" borderId="0" xfId="0" applyFont="1" applyFill="1" applyAlignment="1">
      <alignment horizontal="center" wrapText="1"/>
    </xf>
    <xf numFmtId="0" fontId="2" fillId="2" borderId="0" xfId="0" applyFont="1" applyFill="1" applyAlignment="1">
      <alignment horizontal="center" wrapText="1" readingOrder="1"/>
    </xf>
    <xf numFmtId="0" fontId="3" fillId="2" borderId="0" xfId="0" applyFont="1" applyFill="1" applyAlignment="1">
      <alignment horizontal="center" wrapText="1"/>
    </xf>
    <xf numFmtId="0" fontId="0" fillId="5" borderId="6" xfId="0" applyFill="1" applyBorder="1" applyAlignment="1">
      <alignment wrapText="1"/>
    </xf>
    <xf numFmtId="0" fontId="0" fillId="5" borderId="5" xfId="0" applyFill="1" applyBorder="1" applyAlignment="1">
      <alignment horizontal="center" wrapText="1"/>
    </xf>
    <xf numFmtId="0" fontId="0" fillId="5" borderId="0" xfId="0" applyFill="1" applyAlignment="1">
      <alignment horizontal="center" wrapText="1"/>
    </xf>
    <xf numFmtId="0" fontId="2" fillId="5" borderId="0" xfId="0" applyFont="1" applyFill="1" applyAlignment="1">
      <alignment horizontal="center" wrapText="1" readingOrder="1"/>
    </xf>
    <xf numFmtId="0" fontId="8" fillId="2" borderId="5" xfId="0" applyFont="1" applyFill="1" applyBorder="1" applyAlignment="1">
      <alignment horizontal="center"/>
    </xf>
    <xf numFmtId="0" fontId="9" fillId="2" borderId="5" xfId="0" applyFont="1" applyFill="1" applyBorder="1" applyAlignment="1">
      <alignment horizontal="center"/>
    </xf>
    <xf numFmtId="0" fontId="8" fillId="2" borderId="5" xfId="0" applyFont="1" applyFill="1" applyBorder="1"/>
    <xf numFmtId="0" fontId="0" fillId="2" borderId="5" xfId="0" applyFill="1" applyBorder="1"/>
    <xf numFmtId="2" fontId="10" fillId="2" borderId="0" xfId="0" applyNumberFormat="1" applyFont="1" applyFill="1" applyAlignment="1">
      <alignment horizontal="center"/>
    </xf>
    <xf numFmtId="0" fontId="11" fillId="2" borderId="6" xfId="0" applyFont="1" applyFill="1" applyBorder="1" applyAlignment="1">
      <alignment horizontal="left" wrapText="1" readingOrder="1"/>
    </xf>
    <xf numFmtId="0" fontId="1" fillId="0" borderId="0" xfId="0" applyFont="1"/>
    <xf numFmtId="0" fontId="0" fillId="2" borderId="4" xfId="0" applyFill="1" applyBorder="1"/>
    <xf numFmtId="0" fontId="0" fillId="2" borderId="4" xfId="0" applyFill="1" applyBorder="1" applyAlignment="1">
      <alignment horizontal="center"/>
    </xf>
    <xf numFmtId="0" fontId="2" fillId="2" borderId="8" xfId="0" applyFont="1" applyFill="1" applyBorder="1" applyAlignment="1">
      <alignment horizontal="left" wrapText="1" readingOrder="1"/>
    </xf>
    <xf numFmtId="0" fontId="2" fillId="2" borderId="9" xfId="0" applyFont="1" applyFill="1" applyBorder="1" applyAlignment="1">
      <alignment horizontal="left" wrapText="1" readingOrder="1"/>
    </xf>
    <xf numFmtId="16" fontId="0" fillId="2" borderId="0" xfId="0" quotePrefix="1" applyNumberFormat="1" applyFill="1"/>
    <xf numFmtId="0" fontId="18" fillId="2" borderId="0" xfId="0" applyFont="1" applyFill="1"/>
    <xf numFmtId="0" fontId="0" fillId="6" borderId="4" xfId="0" applyFill="1" applyBorder="1" applyAlignment="1">
      <alignment wrapText="1"/>
    </xf>
    <xf numFmtId="0" fontId="0" fillId="6" borderId="5" xfId="0" applyFill="1" applyBorder="1"/>
    <xf numFmtId="0" fontId="0" fillId="6" borderId="4" xfId="0" applyFill="1" applyBorder="1"/>
    <xf numFmtId="0" fontId="0" fillId="6" borderId="0" xfId="0" applyFill="1" applyAlignment="1">
      <alignment horizontal="center"/>
    </xf>
    <xf numFmtId="0" fontId="0" fillId="6" borderId="5" xfId="0" applyFill="1" applyBorder="1" applyAlignment="1">
      <alignment horizontal="center"/>
    </xf>
    <xf numFmtId="0" fontId="0" fillId="6" borderId="4" xfId="0" applyFill="1" applyBorder="1" applyAlignment="1">
      <alignment horizontal="center"/>
    </xf>
    <xf numFmtId="0" fontId="0" fillId="2" borderId="7" xfId="0" applyFill="1" applyBorder="1" applyAlignment="1">
      <alignment wrapText="1"/>
    </xf>
    <xf numFmtId="2" fontId="0" fillId="2" borderId="0" xfId="0" applyNumberFormat="1" applyFill="1"/>
    <xf numFmtId="0" fontId="3" fillId="2" borderId="4" xfId="0" applyFont="1" applyFill="1" applyBorder="1" applyAlignment="1">
      <alignment wrapText="1"/>
    </xf>
    <xf numFmtId="2" fontId="3" fillId="2" borderId="4" xfId="0" applyNumberFormat="1" applyFont="1" applyFill="1" applyBorder="1"/>
    <xf numFmtId="2" fontId="3" fillId="2" borderId="0" xfId="0" applyNumberFormat="1" applyFont="1" applyFill="1"/>
    <xf numFmtId="0" fontId="3" fillId="2" borderId="5" xfId="0" applyFont="1" applyFill="1" applyBorder="1" applyAlignment="1">
      <alignment wrapText="1"/>
    </xf>
    <xf numFmtId="2" fontId="3" fillId="2" borderId="5" xfId="0" applyNumberFormat="1" applyFont="1" applyFill="1" applyBorder="1"/>
    <xf numFmtId="0" fontId="0" fillId="2" borderId="7" xfId="0" applyFill="1" applyBorder="1"/>
    <xf numFmtId="0" fontId="0" fillId="2" borderId="7" xfId="0" applyFill="1" applyBorder="1" applyAlignment="1">
      <alignment horizontal="center" wrapText="1"/>
    </xf>
    <xf numFmtId="0" fontId="0" fillId="2" borderId="7" xfId="0" applyFill="1" applyBorder="1" applyAlignment="1">
      <alignment horizontal="center"/>
    </xf>
    <xf numFmtId="165" fontId="0" fillId="2" borderId="0" xfId="0" applyNumberFormat="1" applyFill="1" applyAlignment="1">
      <alignment horizontal="center"/>
    </xf>
    <xf numFmtId="165" fontId="0" fillId="2" borderId="7" xfId="0" applyNumberFormat="1" applyFill="1" applyBorder="1" applyAlignment="1">
      <alignment horizontal="center"/>
    </xf>
    <xf numFmtId="165" fontId="0" fillId="5" borderId="0" xfId="0" applyNumberFormat="1" applyFill="1" applyAlignment="1">
      <alignment horizontal="center"/>
    </xf>
    <xf numFmtId="0" fontId="0" fillId="5" borderId="7" xfId="0" applyFill="1" applyBorder="1" applyAlignment="1">
      <alignment horizontal="center"/>
    </xf>
    <xf numFmtId="0" fontId="0" fillId="7" borderId="0" xfId="0" applyFill="1"/>
    <xf numFmtId="0" fontId="0" fillId="7" borderId="7" xfId="0" applyFill="1" applyBorder="1"/>
    <xf numFmtId="3" fontId="0" fillId="2" borderId="7" xfId="0" applyNumberFormat="1" applyFill="1" applyBorder="1"/>
    <xf numFmtId="3" fontId="0" fillId="7" borderId="7" xfId="0" applyNumberFormat="1" applyFill="1" applyBorder="1"/>
    <xf numFmtId="0" fontId="0" fillId="7" borderId="4" xfId="0" applyFill="1" applyBorder="1"/>
    <xf numFmtId="0" fontId="0" fillId="7" borderId="5" xfId="0" applyFill="1" applyBorder="1"/>
    <xf numFmtId="1" fontId="0" fillId="7" borderId="0" xfId="0" applyNumberFormat="1" applyFill="1"/>
    <xf numFmtId="1" fontId="0" fillId="2" borderId="0" xfId="0" applyNumberFormat="1" applyFill="1"/>
    <xf numFmtId="1" fontId="1" fillId="7" borderId="0" xfId="0" applyNumberFormat="1" applyFont="1" applyFill="1"/>
    <xf numFmtId="1" fontId="1" fillId="2" borderId="0" xfId="0" applyNumberFormat="1" applyFont="1" applyFill="1"/>
    <xf numFmtId="0" fontId="3" fillId="2" borderId="0" xfId="0" applyFont="1" applyFill="1"/>
    <xf numFmtId="0" fontId="1" fillId="7" borderId="0" xfId="0" applyFont="1" applyFill="1"/>
    <xf numFmtId="16" fontId="19" fillId="2" borderId="0" xfId="0" quotePrefix="1" applyNumberFormat="1" applyFont="1" applyFill="1"/>
    <xf numFmtId="0" fontId="0" fillId="6" borderId="4" xfId="0" applyFill="1" applyBorder="1" applyAlignment="1">
      <alignment horizontal="center" wrapText="1"/>
    </xf>
    <xf numFmtId="0" fontId="0" fillId="6" borderId="5" xfId="0" applyFill="1" applyBorder="1" applyAlignment="1">
      <alignment horizontal="center" wrapText="1"/>
    </xf>
    <xf numFmtId="0" fontId="18" fillId="6" borderId="0" xfId="0" applyFont="1" applyFill="1" applyAlignment="1">
      <alignment horizontal="center"/>
    </xf>
    <xf numFmtId="0" fontId="20" fillId="2" borderId="0" xfId="0" applyFont="1" applyFill="1"/>
    <xf numFmtId="0" fontId="20" fillId="2" borderId="7" xfId="0" applyFont="1" applyFill="1" applyBorder="1"/>
    <xf numFmtId="164" fontId="20" fillId="2" borderId="0" xfId="0" applyNumberFormat="1" applyFont="1" applyFill="1"/>
    <xf numFmtId="0" fontId="20" fillId="2" borderId="4" xfId="0" applyFont="1" applyFill="1" applyBorder="1" applyAlignment="1">
      <alignment wrapText="1"/>
    </xf>
    <xf numFmtId="0" fontId="20" fillId="2" borderId="4" xfId="0" applyFont="1" applyFill="1" applyBorder="1"/>
    <xf numFmtId="0" fontId="20" fillId="2" borderId="5" xfId="0" applyFont="1" applyFill="1" applyBorder="1"/>
    <xf numFmtId="164" fontId="20" fillId="2" borderId="5" xfId="0" applyNumberFormat="1" applyFont="1" applyFill="1" applyBorder="1"/>
    <xf numFmtId="164" fontId="20" fillId="2" borderId="7" xfId="0" applyNumberFormat="1" applyFont="1" applyFill="1" applyBorder="1"/>
    <xf numFmtId="1" fontId="20" fillId="2" borderId="0" xfId="0" applyNumberFormat="1" applyFont="1" applyFill="1"/>
    <xf numFmtId="1" fontId="20" fillId="2" borderId="4" xfId="0" applyNumberFormat="1" applyFont="1" applyFill="1" applyBorder="1" applyAlignment="1">
      <alignment wrapText="1"/>
    </xf>
    <xf numFmtId="1" fontId="20" fillId="2" borderId="5" xfId="0" applyNumberFormat="1" applyFont="1" applyFill="1" applyBorder="1"/>
    <xf numFmtId="1" fontId="20" fillId="2" borderId="7" xfId="0" applyNumberFormat="1" applyFont="1" applyFill="1" applyBorder="1"/>
    <xf numFmtId="0" fontId="21" fillId="2" borderId="0" xfId="0" applyFont="1" applyFill="1"/>
    <xf numFmtId="0" fontId="21" fillId="2" borderId="4" xfId="0" applyFont="1" applyFill="1" applyBorder="1"/>
    <xf numFmtId="0" fontId="20" fillId="2" borderId="5" xfId="0" quotePrefix="1" applyFont="1" applyFill="1" applyBorder="1" applyAlignment="1">
      <alignment horizontal="center"/>
    </xf>
    <xf numFmtId="0" fontId="20" fillId="2" borderId="5" xfId="0" applyFont="1" applyFill="1" applyBorder="1" applyAlignment="1">
      <alignment horizontal="center"/>
    </xf>
    <xf numFmtId="0" fontId="20" fillId="2" borderId="4" xfId="0" applyFont="1" applyFill="1" applyBorder="1" applyAlignment="1">
      <alignment horizontal="center" wrapText="1"/>
    </xf>
    <xf numFmtId="1" fontId="20" fillId="2" borderId="0" xfId="0" applyNumberFormat="1" applyFont="1" applyFill="1" applyAlignment="1">
      <alignment horizontal="center"/>
    </xf>
    <xf numFmtId="164" fontId="20" fillId="2" borderId="0" xfId="0" applyNumberFormat="1" applyFont="1" applyFill="1" applyAlignment="1">
      <alignment horizontal="center"/>
    </xf>
    <xf numFmtId="1" fontId="20" fillId="2" borderId="4" xfId="0" applyNumberFormat="1" applyFont="1" applyFill="1" applyBorder="1" applyAlignment="1">
      <alignment horizontal="center" wrapText="1"/>
    </xf>
    <xf numFmtId="0" fontId="20" fillId="2" borderId="4" xfId="0" applyFont="1" applyFill="1" applyBorder="1" applyAlignment="1">
      <alignment horizontal="center"/>
    </xf>
    <xf numFmtId="1" fontId="20" fillId="2" borderId="5" xfId="0" applyNumberFormat="1" applyFont="1" applyFill="1" applyBorder="1" applyAlignment="1">
      <alignment horizontal="center"/>
    </xf>
    <xf numFmtId="164" fontId="20" fillId="2" borderId="5" xfId="0" applyNumberFormat="1" applyFont="1" applyFill="1" applyBorder="1" applyAlignment="1">
      <alignment horizontal="center"/>
    </xf>
    <xf numFmtId="0" fontId="20" fillId="2" borderId="0" xfId="0" applyFont="1" applyFill="1" applyAlignment="1">
      <alignment horizontal="center"/>
    </xf>
    <xf numFmtId="1" fontId="20" fillId="2" borderId="7" xfId="0" applyNumberFormat="1" applyFont="1" applyFill="1" applyBorder="1" applyAlignment="1">
      <alignment horizontal="center"/>
    </xf>
    <xf numFmtId="164" fontId="20" fillId="2" borderId="7" xfId="0" applyNumberFormat="1" applyFont="1" applyFill="1" applyBorder="1" applyAlignment="1">
      <alignment horizontal="center"/>
    </xf>
    <xf numFmtId="0" fontId="20" fillId="2" borderId="0" xfId="0" applyFont="1" applyFill="1" applyAlignment="1">
      <alignment wrapText="1"/>
    </xf>
    <xf numFmtId="3" fontId="20" fillId="2" borderId="0" xfId="0" applyNumberFormat="1" applyFont="1" applyFill="1"/>
    <xf numFmtId="0" fontId="20" fillId="2" borderId="0" xfId="0" applyFont="1" applyFill="1" applyAlignment="1">
      <alignment horizontal="left" indent="1"/>
    </xf>
    <xf numFmtId="0" fontId="20" fillId="2" borderId="5" xfId="0" applyFont="1" applyFill="1" applyBorder="1" applyAlignment="1">
      <alignment horizontal="left" indent="1"/>
    </xf>
    <xf numFmtId="0" fontId="2" fillId="2" borderId="0" xfId="0" applyFont="1" applyFill="1" applyAlignment="1">
      <alignment horizontal="left" wrapText="1" readingOrder="1"/>
    </xf>
    <xf numFmtId="0" fontId="18" fillId="2" borderId="0" xfId="0" applyFont="1" applyFill="1" applyAlignment="1">
      <alignment horizontal="center"/>
    </xf>
    <xf numFmtId="0" fontId="12" fillId="2" borderId="0" xfId="0" applyFont="1" applyFill="1" applyAlignment="1">
      <alignment wrapText="1"/>
    </xf>
    <xf numFmtId="0" fontId="12" fillId="0" borderId="0" xfId="0" applyFont="1"/>
    <xf numFmtId="1" fontId="0" fillId="0" borderId="0" xfId="0" applyNumberFormat="1"/>
    <xf numFmtId="3" fontId="0" fillId="0" borderId="0" xfId="0" applyNumberFormat="1"/>
    <xf numFmtId="0" fontId="22" fillId="2" borderId="4" xfId="0" applyFont="1" applyFill="1" applyBorder="1" applyAlignment="1">
      <alignment horizontal="center"/>
    </xf>
    <xf numFmtId="0" fontId="22" fillId="2" borderId="4" xfId="0" applyFont="1" applyFill="1" applyBorder="1" applyAlignment="1">
      <alignment horizontal="center" wrapText="1"/>
    </xf>
    <xf numFmtId="0" fontId="22" fillId="2" borderId="0" xfId="0" applyFont="1" applyFill="1" applyAlignment="1">
      <alignment horizontal="center"/>
    </xf>
    <xf numFmtId="1" fontId="22" fillId="2" borderId="0" xfId="0" applyNumberFormat="1" applyFont="1" applyFill="1" applyAlignment="1">
      <alignment horizontal="center"/>
    </xf>
    <xf numFmtId="0" fontId="22" fillId="2" borderId="5" xfId="0" applyFont="1" applyFill="1" applyBorder="1" applyAlignment="1">
      <alignment horizontal="center"/>
    </xf>
    <xf numFmtId="1" fontId="22" fillId="2" borderId="5" xfId="0" applyNumberFormat="1" applyFont="1" applyFill="1" applyBorder="1" applyAlignment="1">
      <alignment horizontal="center"/>
    </xf>
    <xf numFmtId="0" fontId="22" fillId="2" borderId="0" xfId="0" applyFont="1" applyFill="1" applyAlignment="1">
      <alignment horizontal="left"/>
    </xf>
    <xf numFmtId="0" fontId="22" fillId="2" borderId="7" xfId="0" applyFont="1" applyFill="1" applyBorder="1" applyAlignment="1">
      <alignment horizontal="center"/>
    </xf>
    <xf numFmtId="0" fontId="22" fillId="2" borderId="7" xfId="0" applyFont="1" applyFill="1" applyBorder="1" applyAlignment="1">
      <alignment horizontal="center" wrapText="1"/>
    </xf>
    <xf numFmtId="0" fontId="22" fillId="2" borderId="0" xfId="0" applyFont="1" applyFill="1"/>
    <xf numFmtId="0" fontId="22" fillId="2" borderId="4" xfId="0" applyFont="1" applyFill="1" applyBorder="1"/>
    <xf numFmtId="0" fontId="22" fillId="2" borderId="5" xfId="0" applyFont="1" applyFill="1" applyBorder="1"/>
    <xf numFmtId="0" fontId="22" fillId="2" borderId="4" xfId="0" applyFont="1" applyFill="1" applyBorder="1" applyAlignment="1">
      <alignment wrapText="1"/>
    </xf>
    <xf numFmtId="0" fontId="23" fillId="2" borderId="1" xfId="0" applyFont="1" applyFill="1" applyBorder="1" applyAlignment="1">
      <alignment horizontal="left" wrapText="1" readingOrder="1"/>
    </xf>
    <xf numFmtId="0" fontId="24" fillId="2" borderId="0" xfId="0" applyFont="1" applyFill="1" applyAlignment="1">
      <alignment wrapText="1"/>
    </xf>
    <xf numFmtId="0" fontId="23" fillId="2" borderId="2" xfId="0" applyFont="1" applyFill="1" applyBorder="1" applyAlignment="1">
      <alignment horizontal="left" wrapText="1" readingOrder="1"/>
    </xf>
    <xf numFmtId="0" fontId="22" fillId="2" borderId="0" xfId="0" applyFont="1" applyFill="1" applyAlignment="1">
      <alignment wrapText="1"/>
    </xf>
    <xf numFmtId="0" fontId="22" fillId="2" borderId="5" xfId="0" applyFont="1" applyFill="1" applyBorder="1" applyAlignment="1">
      <alignment wrapText="1"/>
    </xf>
    <xf numFmtId="0" fontId="23" fillId="2" borderId="8" xfId="0" applyFont="1" applyFill="1" applyBorder="1" applyAlignment="1">
      <alignment horizontal="left" wrapText="1" readingOrder="1"/>
    </xf>
    <xf numFmtId="0" fontId="25" fillId="2" borderId="0" xfId="0" applyFont="1" applyFill="1"/>
    <xf numFmtId="0" fontId="24" fillId="2" borderId="0" xfId="0" applyFont="1" applyFill="1"/>
    <xf numFmtId="0" fontId="23" fillId="2" borderId="10" xfId="0" applyFont="1" applyFill="1" applyBorder="1" applyAlignment="1">
      <alignment horizontal="left" wrapText="1" readingOrder="1"/>
    </xf>
    <xf numFmtId="0" fontId="25" fillId="2" borderId="5" xfId="0" applyFont="1" applyFill="1" applyBorder="1"/>
    <xf numFmtId="0" fontId="22" fillId="2" borderId="5" xfId="0" applyFont="1" applyFill="1" applyBorder="1" applyAlignment="1">
      <alignment horizontal="center" wrapText="1"/>
    </xf>
    <xf numFmtId="0" fontId="25" fillId="2" borderId="4" xfId="0" applyFont="1" applyFill="1" applyBorder="1"/>
    <xf numFmtId="0" fontId="27" fillId="2" borderId="0" xfId="0" applyFont="1" applyFill="1" applyAlignment="1">
      <alignment wrapText="1"/>
    </xf>
    <xf numFmtId="0" fontId="28" fillId="2" borderId="0" xfId="0" applyFont="1" applyFill="1" applyAlignment="1">
      <alignment horizontal="center"/>
    </xf>
    <xf numFmtId="0" fontId="28" fillId="2" borderId="1" xfId="0" applyFont="1" applyFill="1" applyBorder="1" applyAlignment="1">
      <alignment horizontal="left" wrapText="1" readingOrder="1"/>
    </xf>
    <xf numFmtId="0" fontId="28" fillId="2" borderId="5" xfId="0" applyFont="1" applyFill="1" applyBorder="1" applyAlignment="1">
      <alignment wrapText="1"/>
    </xf>
  </cellXfs>
  <cellStyles count="2">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'Cons Dist by Age'!$D$3</c:f>
              <c:strCache>
                <c:ptCount val="1"/>
                <c:pt idx="0">
                  <c:v>Women</c:v>
                </c:pt>
              </c:strCache>
            </c:strRef>
          </c:tx>
          <c:spPr>
            <a:ln w="28575" cap="rnd">
              <a:solidFill>
                <a:schemeClr val="accent1"/>
              </a:solidFill>
              <a:round/>
            </a:ln>
            <a:effectLst/>
          </c:spPr>
          <c:marker>
            <c:symbol val="none"/>
          </c:marker>
          <c:cat>
            <c:strRef>
              <c:f>'Cons Dist by Age'!$C$4:$C$88</c:f>
              <c:strCache>
                <c:ptCount val="85"/>
                <c:pt idx="0">
                  <c:v>Y17</c:v>
                </c:pt>
                <c:pt idx="1">
                  <c:v>Y18</c:v>
                </c:pt>
                <c:pt idx="2">
                  <c:v>Y19</c:v>
                </c:pt>
                <c:pt idx="3">
                  <c:v>Y20</c:v>
                </c:pt>
                <c:pt idx="4">
                  <c:v>Y21</c:v>
                </c:pt>
                <c:pt idx="5">
                  <c:v>Y22</c:v>
                </c:pt>
                <c:pt idx="6">
                  <c:v>Y23</c:v>
                </c:pt>
                <c:pt idx="7">
                  <c:v>Y24</c:v>
                </c:pt>
                <c:pt idx="8">
                  <c:v>Y25</c:v>
                </c:pt>
                <c:pt idx="9">
                  <c:v>Y26</c:v>
                </c:pt>
                <c:pt idx="10">
                  <c:v>Y27</c:v>
                </c:pt>
                <c:pt idx="11">
                  <c:v>Y28</c:v>
                </c:pt>
                <c:pt idx="12">
                  <c:v>Y29</c:v>
                </c:pt>
                <c:pt idx="13">
                  <c:v>Y30</c:v>
                </c:pt>
                <c:pt idx="14">
                  <c:v>Y31</c:v>
                </c:pt>
                <c:pt idx="15">
                  <c:v>Y32</c:v>
                </c:pt>
                <c:pt idx="16">
                  <c:v>Y33</c:v>
                </c:pt>
                <c:pt idx="17">
                  <c:v>Y34</c:v>
                </c:pt>
                <c:pt idx="18">
                  <c:v>Y35</c:v>
                </c:pt>
                <c:pt idx="19">
                  <c:v>Y36</c:v>
                </c:pt>
                <c:pt idx="20">
                  <c:v>Y37</c:v>
                </c:pt>
                <c:pt idx="21">
                  <c:v>Y38</c:v>
                </c:pt>
                <c:pt idx="22">
                  <c:v>Y39</c:v>
                </c:pt>
                <c:pt idx="23">
                  <c:v>Y40</c:v>
                </c:pt>
                <c:pt idx="24">
                  <c:v>Y41</c:v>
                </c:pt>
                <c:pt idx="25">
                  <c:v>Y42</c:v>
                </c:pt>
                <c:pt idx="26">
                  <c:v>Y43</c:v>
                </c:pt>
                <c:pt idx="27">
                  <c:v>Y44</c:v>
                </c:pt>
                <c:pt idx="28">
                  <c:v>Y45</c:v>
                </c:pt>
                <c:pt idx="29">
                  <c:v>Y46</c:v>
                </c:pt>
                <c:pt idx="30">
                  <c:v>Y47</c:v>
                </c:pt>
                <c:pt idx="31">
                  <c:v>Y48</c:v>
                </c:pt>
                <c:pt idx="32">
                  <c:v>Y49</c:v>
                </c:pt>
                <c:pt idx="33">
                  <c:v>Y50</c:v>
                </c:pt>
                <c:pt idx="34">
                  <c:v>Y51</c:v>
                </c:pt>
                <c:pt idx="35">
                  <c:v>Y52</c:v>
                </c:pt>
                <c:pt idx="36">
                  <c:v>Y53</c:v>
                </c:pt>
                <c:pt idx="37">
                  <c:v>Y54</c:v>
                </c:pt>
                <c:pt idx="38">
                  <c:v>Y55</c:v>
                </c:pt>
                <c:pt idx="39">
                  <c:v>Y56</c:v>
                </c:pt>
                <c:pt idx="40">
                  <c:v>Y57</c:v>
                </c:pt>
                <c:pt idx="41">
                  <c:v>Y58</c:v>
                </c:pt>
                <c:pt idx="42">
                  <c:v>Y59</c:v>
                </c:pt>
                <c:pt idx="43">
                  <c:v>Y60</c:v>
                </c:pt>
                <c:pt idx="44">
                  <c:v>Y61</c:v>
                </c:pt>
                <c:pt idx="45">
                  <c:v>Y62</c:v>
                </c:pt>
                <c:pt idx="46">
                  <c:v>Y63</c:v>
                </c:pt>
                <c:pt idx="47">
                  <c:v>Y64</c:v>
                </c:pt>
                <c:pt idx="48">
                  <c:v>Y65</c:v>
                </c:pt>
                <c:pt idx="49">
                  <c:v>Y66</c:v>
                </c:pt>
                <c:pt idx="50">
                  <c:v>Y67</c:v>
                </c:pt>
                <c:pt idx="51">
                  <c:v>Y68</c:v>
                </c:pt>
                <c:pt idx="52">
                  <c:v>Y69</c:v>
                </c:pt>
                <c:pt idx="53">
                  <c:v>Y70</c:v>
                </c:pt>
                <c:pt idx="54">
                  <c:v>Y71</c:v>
                </c:pt>
                <c:pt idx="55">
                  <c:v>Y72</c:v>
                </c:pt>
                <c:pt idx="56">
                  <c:v>Y73</c:v>
                </c:pt>
                <c:pt idx="57">
                  <c:v>Y74</c:v>
                </c:pt>
                <c:pt idx="58">
                  <c:v>Y75</c:v>
                </c:pt>
                <c:pt idx="59">
                  <c:v>Y76</c:v>
                </c:pt>
                <c:pt idx="60">
                  <c:v>Y77</c:v>
                </c:pt>
                <c:pt idx="61">
                  <c:v>Y78</c:v>
                </c:pt>
                <c:pt idx="62">
                  <c:v>Y79</c:v>
                </c:pt>
                <c:pt idx="63">
                  <c:v>Y80</c:v>
                </c:pt>
                <c:pt idx="64">
                  <c:v>Y81</c:v>
                </c:pt>
                <c:pt idx="65">
                  <c:v>Y82</c:v>
                </c:pt>
                <c:pt idx="66">
                  <c:v>Y83</c:v>
                </c:pt>
                <c:pt idx="67">
                  <c:v>Y84</c:v>
                </c:pt>
                <c:pt idx="68">
                  <c:v>Y85</c:v>
                </c:pt>
                <c:pt idx="69">
                  <c:v>Y86</c:v>
                </c:pt>
                <c:pt idx="70">
                  <c:v>Y87</c:v>
                </c:pt>
                <c:pt idx="71">
                  <c:v>Y88</c:v>
                </c:pt>
                <c:pt idx="72">
                  <c:v>Y89</c:v>
                </c:pt>
                <c:pt idx="73">
                  <c:v>Y90</c:v>
                </c:pt>
                <c:pt idx="74">
                  <c:v>Y91</c:v>
                </c:pt>
                <c:pt idx="75">
                  <c:v>Y92</c:v>
                </c:pt>
                <c:pt idx="76">
                  <c:v>Y93</c:v>
                </c:pt>
                <c:pt idx="77">
                  <c:v>Y94</c:v>
                </c:pt>
                <c:pt idx="78">
                  <c:v>Y95</c:v>
                </c:pt>
                <c:pt idx="79">
                  <c:v>Y97</c:v>
                </c:pt>
                <c:pt idx="80">
                  <c:v>Y98</c:v>
                </c:pt>
                <c:pt idx="81">
                  <c:v>Y99</c:v>
                </c:pt>
                <c:pt idx="82">
                  <c:v>Y100</c:v>
                </c:pt>
                <c:pt idx="83">
                  <c:v>Y102</c:v>
                </c:pt>
                <c:pt idx="84">
                  <c:v>Y106</c:v>
                </c:pt>
              </c:strCache>
            </c:strRef>
          </c:cat>
          <c:val>
            <c:numRef>
              <c:f>'Cons Dist by Age'!$D$4:$D$88</c:f>
              <c:numCache>
                <c:formatCode>General</c:formatCode>
                <c:ptCount val="85"/>
                <c:pt idx="0">
                  <c:v>4621.8467000000001</c:v>
                </c:pt>
                <c:pt idx="1">
                  <c:v>2839.0479</c:v>
                </c:pt>
                <c:pt idx="2">
                  <c:v>5058.7106000000003</c:v>
                </c:pt>
                <c:pt idx="3">
                  <c:v>5157.2388000000001</c:v>
                </c:pt>
                <c:pt idx="4">
                  <c:v>8140.7087000000001</c:v>
                </c:pt>
                <c:pt idx="5">
                  <c:v>3626.11</c:v>
                </c:pt>
                <c:pt idx="6">
                  <c:v>4731.7951000000003</c:v>
                </c:pt>
                <c:pt idx="7">
                  <c:v>3696.9870999999998</c:v>
                </c:pt>
                <c:pt idx="8">
                  <c:v>3709.2411000000002</c:v>
                </c:pt>
                <c:pt idx="9">
                  <c:v>4222.9404999999997</c:v>
                </c:pt>
                <c:pt idx="10">
                  <c:v>3101.3224</c:v>
                </c:pt>
                <c:pt idx="11">
                  <c:v>3354.3658999999998</c:v>
                </c:pt>
                <c:pt idx="12">
                  <c:v>2903.7411999999999</c:v>
                </c:pt>
                <c:pt idx="13">
                  <c:v>3590.0868999999998</c:v>
                </c:pt>
                <c:pt idx="14">
                  <c:v>2953.0225999999998</c:v>
                </c:pt>
                <c:pt idx="15">
                  <c:v>2639.9308000000001</c:v>
                </c:pt>
                <c:pt idx="16">
                  <c:v>2973.3613999999998</c:v>
                </c:pt>
                <c:pt idx="17">
                  <c:v>2372.3409000000001</c:v>
                </c:pt>
                <c:pt idx="18">
                  <c:v>2559.2613999999999</c:v>
                </c:pt>
                <c:pt idx="19">
                  <c:v>2338.7487999999998</c:v>
                </c:pt>
                <c:pt idx="20">
                  <c:v>2346.9940999999999</c:v>
                </c:pt>
                <c:pt idx="21">
                  <c:v>2485.5025999999998</c:v>
                </c:pt>
                <c:pt idx="22">
                  <c:v>2090.1536000000001</c:v>
                </c:pt>
                <c:pt idx="23">
                  <c:v>2453.3168000000001</c:v>
                </c:pt>
                <c:pt idx="24">
                  <c:v>2105.6891000000001</c:v>
                </c:pt>
                <c:pt idx="25">
                  <c:v>2211.0706</c:v>
                </c:pt>
                <c:pt idx="26">
                  <c:v>2111.5122000000001</c:v>
                </c:pt>
                <c:pt idx="27">
                  <c:v>2402.6797000000001</c:v>
                </c:pt>
                <c:pt idx="28">
                  <c:v>2211.8382000000001</c:v>
                </c:pt>
                <c:pt idx="29">
                  <c:v>2322.3112000000001</c:v>
                </c:pt>
                <c:pt idx="30">
                  <c:v>2280.9607999999998</c:v>
                </c:pt>
                <c:pt idx="31">
                  <c:v>2360.6550000000002</c:v>
                </c:pt>
                <c:pt idx="32">
                  <c:v>2430.4955</c:v>
                </c:pt>
                <c:pt idx="33">
                  <c:v>2766.5904999999998</c:v>
                </c:pt>
                <c:pt idx="34">
                  <c:v>2532.0257000000001</c:v>
                </c:pt>
                <c:pt idx="35">
                  <c:v>2667.4715999999999</c:v>
                </c:pt>
                <c:pt idx="36">
                  <c:v>2833.3656999999998</c:v>
                </c:pt>
                <c:pt idx="37">
                  <c:v>2866.4324999999999</c:v>
                </c:pt>
                <c:pt idx="38">
                  <c:v>2926.2557000000002</c:v>
                </c:pt>
                <c:pt idx="39">
                  <c:v>3039.8818000000001</c:v>
                </c:pt>
                <c:pt idx="40">
                  <c:v>3253.6012999999998</c:v>
                </c:pt>
                <c:pt idx="41">
                  <c:v>3786.8117999999999</c:v>
                </c:pt>
                <c:pt idx="42">
                  <c:v>3526.8708000000001</c:v>
                </c:pt>
                <c:pt idx="43">
                  <c:v>3225.2329</c:v>
                </c:pt>
                <c:pt idx="44">
                  <c:v>3279.0614</c:v>
                </c:pt>
                <c:pt idx="45">
                  <c:v>3219.6055000000001</c:v>
                </c:pt>
                <c:pt idx="46">
                  <c:v>3319.3760000000002</c:v>
                </c:pt>
                <c:pt idx="47">
                  <c:v>3604.5349000000001</c:v>
                </c:pt>
                <c:pt idx="48">
                  <c:v>3913.2420999999999</c:v>
                </c:pt>
                <c:pt idx="49">
                  <c:v>4518.5014000000001</c:v>
                </c:pt>
                <c:pt idx="50">
                  <c:v>4368.6094999999996</c:v>
                </c:pt>
                <c:pt idx="51">
                  <c:v>3609.2453999999998</c:v>
                </c:pt>
                <c:pt idx="52">
                  <c:v>3590.1125000000002</c:v>
                </c:pt>
                <c:pt idx="53">
                  <c:v>4962.1233000000002</c:v>
                </c:pt>
                <c:pt idx="54">
                  <c:v>4882.5433999999996</c:v>
                </c:pt>
                <c:pt idx="55">
                  <c:v>4364.7101000000002</c:v>
                </c:pt>
                <c:pt idx="56">
                  <c:v>4040.2946000000002</c:v>
                </c:pt>
                <c:pt idx="57">
                  <c:v>3838.68</c:v>
                </c:pt>
                <c:pt idx="58">
                  <c:v>3886.6226999999999</c:v>
                </c:pt>
                <c:pt idx="59">
                  <c:v>4279.3116</c:v>
                </c:pt>
                <c:pt idx="60">
                  <c:v>4273.9462999999996</c:v>
                </c:pt>
                <c:pt idx="61">
                  <c:v>5871.6198000000004</c:v>
                </c:pt>
                <c:pt idx="62">
                  <c:v>4903.1390000000001</c:v>
                </c:pt>
                <c:pt idx="63">
                  <c:v>4437.6647000000003</c:v>
                </c:pt>
                <c:pt idx="64">
                  <c:v>3557.1803</c:v>
                </c:pt>
                <c:pt idx="65">
                  <c:v>3771.5846000000001</c:v>
                </c:pt>
                <c:pt idx="66">
                  <c:v>5615.7627000000002</c:v>
                </c:pt>
                <c:pt idx="67">
                  <c:v>4178.3266000000003</c:v>
                </c:pt>
                <c:pt idx="68">
                  <c:v>2837.6536000000001</c:v>
                </c:pt>
                <c:pt idx="69">
                  <c:v>4183.5029999999997</c:v>
                </c:pt>
                <c:pt idx="70">
                  <c:v>2254.2718</c:v>
                </c:pt>
                <c:pt idx="71">
                  <c:v>5695.4775</c:v>
                </c:pt>
                <c:pt idx="72">
                  <c:v>1778.1670999999999</c:v>
                </c:pt>
                <c:pt idx="73">
                  <c:v>3999.4065999999998</c:v>
                </c:pt>
                <c:pt idx="74">
                  <c:v>2543.2680999999998</c:v>
                </c:pt>
                <c:pt idx="75">
                  <c:v>2805.9733999999999</c:v>
                </c:pt>
                <c:pt idx="76">
                  <c:v>4345.7235000000001</c:v>
                </c:pt>
                <c:pt idx="77">
                  <c:v>4612.8444</c:v>
                </c:pt>
                <c:pt idx="78">
                  <c:v>1916.0353</c:v>
                </c:pt>
                <c:pt idx="79">
                  <c:v>3523.8926999999999</c:v>
                </c:pt>
                <c:pt idx="80">
                  <c:v>2584.4178000000002</c:v>
                </c:pt>
                <c:pt idx="81">
                  <c:v>1644.9429</c:v>
                </c:pt>
                <c:pt idx="82">
                  <c:v>1609.7014999999999</c:v>
                </c:pt>
                <c:pt idx="83">
                  <c:v>2108.7305000000001</c:v>
                </c:pt>
                <c:pt idx="84">
                  <c:v>1794.8362</c:v>
                </c:pt>
              </c:numCache>
            </c:numRef>
          </c:val>
          <c:smooth val="1"/>
          <c:extLst>
            <c:ext xmlns:c16="http://schemas.microsoft.com/office/drawing/2014/chart" uri="{C3380CC4-5D6E-409C-BE32-E72D297353CC}">
              <c16:uniqueId val="{00000000-A18D-4F05-922F-C845B872FE7C}"/>
            </c:ext>
          </c:extLst>
        </c:ser>
        <c:ser>
          <c:idx val="1"/>
          <c:order val="1"/>
          <c:tx>
            <c:strRef>
              <c:f>'Cons Dist by Age'!$E$3</c:f>
              <c:strCache>
                <c:ptCount val="1"/>
                <c:pt idx="0">
                  <c:v>Men</c:v>
                </c:pt>
              </c:strCache>
            </c:strRef>
          </c:tx>
          <c:spPr>
            <a:ln w="28575" cap="rnd">
              <a:solidFill>
                <a:schemeClr val="accent2"/>
              </a:solidFill>
              <a:round/>
            </a:ln>
            <a:effectLst/>
          </c:spPr>
          <c:marker>
            <c:symbol val="none"/>
          </c:marker>
          <c:cat>
            <c:strRef>
              <c:f>'Cons Dist by Age'!$C$4:$C$88</c:f>
              <c:strCache>
                <c:ptCount val="85"/>
                <c:pt idx="0">
                  <c:v>Y17</c:v>
                </c:pt>
                <c:pt idx="1">
                  <c:v>Y18</c:v>
                </c:pt>
                <c:pt idx="2">
                  <c:v>Y19</c:v>
                </c:pt>
                <c:pt idx="3">
                  <c:v>Y20</c:v>
                </c:pt>
                <c:pt idx="4">
                  <c:v>Y21</c:v>
                </c:pt>
                <c:pt idx="5">
                  <c:v>Y22</c:v>
                </c:pt>
                <c:pt idx="6">
                  <c:v>Y23</c:v>
                </c:pt>
                <c:pt idx="7">
                  <c:v>Y24</c:v>
                </c:pt>
                <c:pt idx="8">
                  <c:v>Y25</c:v>
                </c:pt>
                <c:pt idx="9">
                  <c:v>Y26</c:v>
                </c:pt>
                <c:pt idx="10">
                  <c:v>Y27</c:v>
                </c:pt>
                <c:pt idx="11">
                  <c:v>Y28</c:v>
                </c:pt>
                <c:pt idx="12">
                  <c:v>Y29</c:v>
                </c:pt>
                <c:pt idx="13">
                  <c:v>Y30</c:v>
                </c:pt>
                <c:pt idx="14">
                  <c:v>Y31</c:v>
                </c:pt>
                <c:pt idx="15">
                  <c:v>Y32</c:v>
                </c:pt>
                <c:pt idx="16">
                  <c:v>Y33</c:v>
                </c:pt>
                <c:pt idx="17">
                  <c:v>Y34</c:v>
                </c:pt>
                <c:pt idx="18">
                  <c:v>Y35</c:v>
                </c:pt>
                <c:pt idx="19">
                  <c:v>Y36</c:v>
                </c:pt>
                <c:pt idx="20">
                  <c:v>Y37</c:v>
                </c:pt>
                <c:pt idx="21">
                  <c:v>Y38</c:v>
                </c:pt>
                <c:pt idx="22">
                  <c:v>Y39</c:v>
                </c:pt>
                <c:pt idx="23">
                  <c:v>Y40</c:v>
                </c:pt>
                <c:pt idx="24">
                  <c:v>Y41</c:v>
                </c:pt>
                <c:pt idx="25">
                  <c:v>Y42</c:v>
                </c:pt>
                <c:pt idx="26">
                  <c:v>Y43</c:v>
                </c:pt>
                <c:pt idx="27">
                  <c:v>Y44</c:v>
                </c:pt>
                <c:pt idx="28">
                  <c:v>Y45</c:v>
                </c:pt>
                <c:pt idx="29">
                  <c:v>Y46</c:v>
                </c:pt>
                <c:pt idx="30">
                  <c:v>Y47</c:v>
                </c:pt>
                <c:pt idx="31">
                  <c:v>Y48</c:v>
                </c:pt>
                <c:pt idx="32">
                  <c:v>Y49</c:v>
                </c:pt>
                <c:pt idx="33">
                  <c:v>Y50</c:v>
                </c:pt>
                <c:pt idx="34">
                  <c:v>Y51</c:v>
                </c:pt>
                <c:pt idx="35">
                  <c:v>Y52</c:v>
                </c:pt>
                <c:pt idx="36">
                  <c:v>Y53</c:v>
                </c:pt>
                <c:pt idx="37">
                  <c:v>Y54</c:v>
                </c:pt>
                <c:pt idx="38">
                  <c:v>Y55</c:v>
                </c:pt>
                <c:pt idx="39">
                  <c:v>Y56</c:v>
                </c:pt>
                <c:pt idx="40">
                  <c:v>Y57</c:v>
                </c:pt>
                <c:pt idx="41">
                  <c:v>Y58</c:v>
                </c:pt>
                <c:pt idx="42">
                  <c:v>Y59</c:v>
                </c:pt>
                <c:pt idx="43">
                  <c:v>Y60</c:v>
                </c:pt>
                <c:pt idx="44">
                  <c:v>Y61</c:v>
                </c:pt>
                <c:pt idx="45">
                  <c:v>Y62</c:v>
                </c:pt>
                <c:pt idx="46">
                  <c:v>Y63</c:v>
                </c:pt>
                <c:pt idx="47">
                  <c:v>Y64</c:v>
                </c:pt>
                <c:pt idx="48">
                  <c:v>Y65</c:v>
                </c:pt>
                <c:pt idx="49">
                  <c:v>Y66</c:v>
                </c:pt>
                <c:pt idx="50">
                  <c:v>Y67</c:v>
                </c:pt>
                <c:pt idx="51">
                  <c:v>Y68</c:v>
                </c:pt>
                <c:pt idx="52">
                  <c:v>Y69</c:v>
                </c:pt>
                <c:pt idx="53">
                  <c:v>Y70</c:v>
                </c:pt>
                <c:pt idx="54">
                  <c:v>Y71</c:v>
                </c:pt>
                <c:pt idx="55">
                  <c:v>Y72</c:v>
                </c:pt>
                <c:pt idx="56">
                  <c:v>Y73</c:v>
                </c:pt>
                <c:pt idx="57">
                  <c:v>Y74</c:v>
                </c:pt>
                <c:pt idx="58">
                  <c:v>Y75</c:v>
                </c:pt>
                <c:pt idx="59">
                  <c:v>Y76</c:v>
                </c:pt>
                <c:pt idx="60">
                  <c:v>Y77</c:v>
                </c:pt>
                <c:pt idx="61">
                  <c:v>Y78</c:v>
                </c:pt>
                <c:pt idx="62">
                  <c:v>Y79</c:v>
                </c:pt>
                <c:pt idx="63">
                  <c:v>Y80</c:v>
                </c:pt>
                <c:pt idx="64">
                  <c:v>Y81</c:v>
                </c:pt>
                <c:pt idx="65">
                  <c:v>Y82</c:v>
                </c:pt>
                <c:pt idx="66">
                  <c:v>Y83</c:v>
                </c:pt>
                <c:pt idx="67">
                  <c:v>Y84</c:v>
                </c:pt>
                <c:pt idx="68">
                  <c:v>Y85</c:v>
                </c:pt>
                <c:pt idx="69">
                  <c:v>Y86</c:v>
                </c:pt>
                <c:pt idx="70">
                  <c:v>Y87</c:v>
                </c:pt>
                <c:pt idx="71">
                  <c:v>Y88</c:v>
                </c:pt>
                <c:pt idx="72">
                  <c:v>Y89</c:v>
                </c:pt>
                <c:pt idx="73">
                  <c:v>Y90</c:v>
                </c:pt>
                <c:pt idx="74">
                  <c:v>Y91</c:v>
                </c:pt>
                <c:pt idx="75">
                  <c:v>Y92</c:v>
                </c:pt>
                <c:pt idx="76">
                  <c:v>Y93</c:v>
                </c:pt>
                <c:pt idx="77">
                  <c:v>Y94</c:v>
                </c:pt>
                <c:pt idx="78">
                  <c:v>Y95</c:v>
                </c:pt>
                <c:pt idx="79">
                  <c:v>Y97</c:v>
                </c:pt>
                <c:pt idx="80">
                  <c:v>Y98</c:v>
                </c:pt>
                <c:pt idx="81">
                  <c:v>Y99</c:v>
                </c:pt>
                <c:pt idx="82">
                  <c:v>Y100</c:v>
                </c:pt>
                <c:pt idx="83">
                  <c:v>Y102</c:v>
                </c:pt>
                <c:pt idx="84">
                  <c:v>Y106</c:v>
                </c:pt>
              </c:strCache>
            </c:strRef>
          </c:cat>
          <c:val>
            <c:numRef>
              <c:f>'Cons Dist by Age'!$E$4:$E$88</c:f>
              <c:numCache>
                <c:formatCode>General</c:formatCode>
                <c:ptCount val="85"/>
                <c:pt idx="0">
                  <c:v>7546.0915333333332</c:v>
                </c:pt>
                <c:pt idx="1">
                  <c:v>10666.077599999999</c:v>
                </c:pt>
                <c:pt idx="2">
                  <c:v>10666.077599999999</c:v>
                </c:pt>
                <c:pt idx="3">
                  <c:v>10666.077599999999</c:v>
                </c:pt>
                <c:pt idx="4">
                  <c:v>10666.077600000001</c:v>
                </c:pt>
                <c:pt idx="5">
                  <c:v>1576.7371000000001</c:v>
                </c:pt>
                <c:pt idx="6">
                  <c:v>1035.5017</c:v>
                </c:pt>
                <c:pt idx="7">
                  <c:v>4476.9982</c:v>
                </c:pt>
                <c:pt idx="8">
                  <c:v>7700.3723</c:v>
                </c:pt>
                <c:pt idx="9">
                  <c:v>1133.9765</c:v>
                </c:pt>
                <c:pt idx="10">
                  <c:v>3811.0228000000002</c:v>
                </c:pt>
                <c:pt idx="11">
                  <c:v>5230.8530000000001</c:v>
                </c:pt>
                <c:pt idx="12">
                  <c:v>2303.4439000000002</c:v>
                </c:pt>
                <c:pt idx="13">
                  <c:v>1435.0527</c:v>
                </c:pt>
                <c:pt idx="14">
                  <c:v>2137.1855</c:v>
                </c:pt>
                <c:pt idx="15">
                  <c:v>2623.9236000000001</c:v>
                </c:pt>
                <c:pt idx="16">
                  <c:v>1941.806</c:v>
                </c:pt>
                <c:pt idx="17">
                  <c:v>2251.2379000000001</c:v>
                </c:pt>
                <c:pt idx="18">
                  <c:v>2617.7728999999999</c:v>
                </c:pt>
                <c:pt idx="19">
                  <c:v>2623.3914</c:v>
                </c:pt>
                <c:pt idx="20">
                  <c:v>3471.5855000000001</c:v>
                </c:pt>
                <c:pt idx="21">
                  <c:v>2754.8784000000001</c:v>
                </c:pt>
                <c:pt idx="22">
                  <c:v>2128.1698000000001</c:v>
                </c:pt>
                <c:pt idx="23">
                  <c:v>2245.6432</c:v>
                </c:pt>
                <c:pt idx="24">
                  <c:v>2453.9382000000001</c:v>
                </c:pt>
                <c:pt idx="25">
                  <c:v>2091.2591000000002</c:v>
                </c:pt>
                <c:pt idx="26">
                  <c:v>2381.2212</c:v>
                </c:pt>
                <c:pt idx="27">
                  <c:v>2851.848</c:v>
                </c:pt>
                <c:pt idx="28">
                  <c:v>3081.5756999999999</c:v>
                </c:pt>
                <c:pt idx="29">
                  <c:v>2470.8004000000001</c:v>
                </c:pt>
                <c:pt idx="30">
                  <c:v>2993.5122999999999</c:v>
                </c:pt>
                <c:pt idx="31">
                  <c:v>3349.3337999999999</c:v>
                </c:pt>
                <c:pt idx="32">
                  <c:v>2835.3472000000002</c:v>
                </c:pt>
                <c:pt idx="33">
                  <c:v>3024.6785</c:v>
                </c:pt>
                <c:pt idx="34">
                  <c:v>2888.0023999999999</c:v>
                </c:pt>
                <c:pt idx="35">
                  <c:v>3387.2177999999999</c:v>
                </c:pt>
                <c:pt idx="36">
                  <c:v>3861.8678</c:v>
                </c:pt>
                <c:pt idx="37">
                  <c:v>2995.3483999999999</c:v>
                </c:pt>
                <c:pt idx="38">
                  <c:v>3636.6970000000001</c:v>
                </c:pt>
                <c:pt idx="39">
                  <c:v>3327.3517999999999</c:v>
                </c:pt>
                <c:pt idx="40">
                  <c:v>3320.0030999999999</c:v>
                </c:pt>
                <c:pt idx="41">
                  <c:v>4482.4859999999999</c:v>
                </c:pt>
                <c:pt idx="42">
                  <c:v>3194.529</c:v>
                </c:pt>
                <c:pt idx="43">
                  <c:v>3263.0385999999999</c:v>
                </c:pt>
                <c:pt idx="44">
                  <c:v>3952.3643999999999</c:v>
                </c:pt>
                <c:pt idx="45">
                  <c:v>4107.0001000000002</c:v>
                </c:pt>
                <c:pt idx="46">
                  <c:v>4669.3427000000001</c:v>
                </c:pt>
                <c:pt idx="47">
                  <c:v>3074.5605999999998</c:v>
                </c:pt>
                <c:pt idx="48">
                  <c:v>4396.7674999999999</c:v>
                </c:pt>
                <c:pt idx="49">
                  <c:v>4969.1373999999996</c:v>
                </c:pt>
                <c:pt idx="50">
                  <c:v>4099.9732000000004</c:v>
                </c:pt>
                <c:pt idx="51">
                  <c:v>3697.7734</c:v>
                </c:pt>
                <c:pt idx="52">
                  <c:v>3707.527</c:v>
                </c:pt>
                <c:pt idx="53">
                  <c:v>3765.1904</c:v>
                </c:pt>
                <c:pt idx="54">
                  <c:v>5109.3361999999997</c:v>
                </c:pt>
                <c:pt idx="55">
                  <c:v>5727.7088999999996</c:v>
                </c:pt>
                <c:pt idx="56">
                  <c:v>4944.8311999999996</c:v>
                </c:pt>
                <c:pt idx="57">
                  <c:v>6098.8392000000003</c:v>
                </c:pt>
                <c:pt idx="58">
                  <c:v>4890.1836000000003</c:v>
                </c:pt>
                <c:pt idx="59">
                  <c:v>6308.5295999999998</c:v>
                </c:pt>
                <c:pt idx="60">
                  <c:v>5435.9960000000001</c:v>
                </c:pt>
                <c:pt idx="61">
                  <c:v>5150.9269000000004</c:v>
                </c:pt>
                <c:pt idx="62">
                  <c:v>4862.6448</c:v>
                </c:pt>
                <c:pt idx="63">
                  <c:v>4452.7239</c:v>
                </c:pt>
                <c:pt idx="64">
                  <c:v>6215.2165000000005</c:v>
                </c:pt>
                <c:pt idx="65">
                  <c:v>5055.2543999999998</c:v>
                </c:pt>
                <c:pt idx="66">
                  <c:v>4287.8262000000004</c:v>
                </c:pt>
                <c:pt idx="67">
                  <c:v>3496.8625000000002</c:v>
                </c:pt>
                <c:pt idx="68">
                  <c:v>4575.4256999999998</c:v>
                </c:pt>
                <c:pt idx="69">
                  <c:v>5027.8603999999996</c:v>
                </c:pt>
                <c:pt idx="70">
                  <c:v>4213.1154999999999</c:v>
                </c:pt>
                <c:pt idx="71">
                  <c:v>9522.3644999999997</c:v>
                </c:pt>
                <c:pt idx="72">
                  <c:v>4021.701</c:v>
                </c:pt>
                <c:pt idx="73">
                  <c:v>4108.8062</c:v>
                </c:pt>
                <c:pt idx="74">
                  <c:v>2777.9506999999999</c:v>
                </c:pt>
                <c:pt idx="75">
                  <c:v>2625.2318</c:v>
                </c:pt>
                <c:pt idx="76">
                  <c:v>3598.6435999999999</c:v>
                </c:pt>
                <c:pt idx="77">
                  <c:v>2510.7357999999999</c:v>
                </c:pt>
                <c:pt idx="78">
                  <c:v>4046.7489999999998</c:v>
                </c:pt>
                <c:pt idx="79">
                  <c:v>4271.3637500000004</c:v>
                </c:pt>
                <c:pt idx="80">
                  <c:v>4495.9785000000002</c:v>
                </c:pt>
                <c:pt idx="81">
                  <c:v>3416.1907499999998</c:v>
                </c:pt>
                <c:pt idx="82">
                  <c:v>2336.4029999999998</c:v>
                </c:pt>
                <c:pt idx="83">
                  <c:v>3729.0286000000001</c:v>
                </c:pt>
                <c:pt idx="84">
                  <c:v>3715.9522666666671</c:v>
                </c:pt>
              </c:numCache>
            </c:numRef>
          </c:val>
          <c:smooth val="1"/>
          <c:extLst>
            <c:ext xmlns:c16="http://schemas.microsoft.com/office/drawing/2014/chart" uri="{C3380CC4-5D6E-409C-BE32-E72D297353CC}">
              <c16:uniqueId val="{00000001-A18D-4F05-922F-C845B872FE7C}"/>
            </c:ext>
          </c:extLst>
        </c:ser>
        <c:dLbls>
          <c:showLegendKey val="0"/>
          <c:showVal val="0"/>
          <c:showCatName val="0"/>
          <c:showSerName val="0"/>
          <c:showPercent val="0"/>
          <c:showBubbleSize val="0"/>
        </c:dLbls>
        <c:smooth val="0"/>
        <c:axId val="229846016"/>
        <c:axId val="229868288"/>
      </c:lineChart>
      <c:catAx>
        <c:axId val="22984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68288"/>
        <c:crosses val="autoZero"/>
        <c:auto val="1"/>
        <c:lblAlgn val="ctr"/>
        <c:lblOffset val="100"/>
        <c:noMultiLvlLbl val="0"/>
      </c:catAx>
      <c:valAx>
        <c:axId val="22986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46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'Cons Dist by Age'!$Y$112</c:f>
              <c:strCache>
                <c:ptCount val="1"/>
                <c:pt idx="0">
                  <c:v>3644</c:v>
                </c:pt>
              </c:strCache>
            </c:strRef>
          </c:tx>
          <c:spPr>
            <a:ln w="28575" cap="rnd">
              <a:solidFill>
                <a:schemeClr val="accent1"/>
              </a:solidFill>
              <a:round/>
            </a:ln>
            <a:effectLst/>
          </c:spPr>
          <c:marker>
            <c:symbol val="none"/>
          </c:marker>
          <c:cat>
            <c:strRef>
              <c:f>'Cons Dist by Age'!$X$94:$X$111</c:f>
              <c:strCache>
                <c:ptCount val="18"/>
                <c:pt idx="0">
                  <c:v>Y15</c:v>
                </c:pt>
                <c:pt idx="1">
                  <c:v>Y20</c:v>
                </c:pt>
                <c:pt idx="2">
                  <c:v>Y25</c:v>
                </c:pt>
                <c:pt idx="3">
                  <c:v>Y30</c:v>
                </c:pt>
                <c:pt idx="4">
                  <c:v>Y35</c:v>
                </c:pt>
                <c:pt idx="5">
                  <c:v>Y40</c:v>
                </c:pt>
                <c:pt idx="6">
                  <c:v>Y45</c:v>
                </c:pt>
                <c:pt idx="7">
                  <c:v>Y50</c:v>
                </c:pt>
                <c:pt idx="8">
                  <c:v>Y55</c:v>
                </c:pt>
                <c:pt idx="9">
                  <c:v>Y60</c:v>
                </c:pt>
                <c:pt idx="10">
                  <c:v>Y65</c:v>
                </c:pt>
                <c:pt idx="11">
                  <c:v>Y70</c:v>
                </c:pt>
                <c:pt idx="12">
                  <c:v>Y75</c:v>
                </c:pt>
                <c:pt idx="13">
                  <c:v>Y80</c:v>
                </c:pt>
                <c:pt idx="14">
                  <c:v>Y85</c:v>
                </c:pt>
                <c:pt idx="15">
                  <c:v>Y90</c:v>
                </c:pt>
                <c:pt idx="16">
                  <c:v>Y95</c:v>
                </c:pt>
                <c:pt idx="17">
                  <c:v>Y100</c:v>
                </c:pt>
              </c:strCache>
            </c:strRef>
          </c:cat>
          <c:val>
            <c:numRef>
              <c:f>'Cons Dist by Age'!$X$112</c:f>
              <c:numCache>
                <c:formatCode>General</c:formatCode>
                <c:ptCount val="1"/>
                <c:pt idx="0">
                  <c:v>0</c:v>
                </c:pt>
              </c:numCache>
            </c:numRef>
          </c:val>
          <c:smooth val="0"/>
          <c:extLst>
            <c:ext xmlns:c16="http://schemas.microsoft.com/office/drawing/2014/chart" uri="{C3380CC4-5D6E-409C-BE32-E72D297353CC}">
              <c16:uniqueId val="{00000000-09B0-46C5-AF61-9B91ACACB049}"/>
            </c:ext>
          </c:extLst>
        </c:ser>
        <c:dLbls>
          <c:showLegendKey val="0"/>
          <c:showVal val="0"/>
          <c:showCatName val="0"/>
          <c:showSerName val="0"/>
          <c:showPercent val="0"/>
          <c:showBubbleSize val="0"/>
        </c:dLbls>
        <c:smooth val="0"/>
        <c:axId val="229897728"/>
        <c:axId val="229899264"/>
      </c:lineChart>
      <c:catAx>
        <c:axId val="22989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99264"/>
        <c:crosses val="autoZero"/>
        <c:auto val="1"/>
        <c:lblAlgn val="ctr"/>
        <c:lblOffset val="100"/>
        <c:noMultiLvlLbl val="0"/>
      </c:catAx>
      <c:valAx>
        <c:axId val="22989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9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'Cons Dist by Age'!$Y$112</c:f>
              <c:strCache>
                <c:ptCount val="1"/>
                <c:pt idx="0">
                  <c:v>3644</c:v>
                </c:pt>
              </c:strCache>
            </c:strRef>
          </c:tx>
          <c:spPr>
            <a:ln w="28575" cap="rnd">
              <a:solidFill>
                <a:schemeClr val="accent1"/>
              </a:solidFill>
              <a:round/>
            </a:ln>
            <a:effectLst/>
          </c:spPr>
          <c:marker>
            <c:symbol val="none"/>
          </c:marker>
          <c:cat>
            <c:strRef>
              <c:f>'Cons Dist by Age'!$X$93:$X$111</c:f>
              <c:strCache>
                <c:ptCount val="19"/>
                <c:pt idx="0">
                  <c:v>Age</c:v>
                </c:pt>
                <c:pt idx="1">
                  <c:v>Y15</c:v>
                </c:pt>
                <c:pt idx="2">
                  <c:v>Y20</c:v>
                </c:pt>
                <c:pt idx="3">
                  <c:v>Y25</c:v>
                </c:pt>
                <c:pt idx="4">
                  <c:v>Y30</c:v>
                </c:pt>
                <c:pt idx="5">
                  <c:v>Y35</c:v>
                </c:pt>
                <c:pt idx="6">
                  <c:v>Y40</c:v>
                </c:pt>
                <c:pt idx="7">
                  <c:v>Y45</c:v>
                </c:pt>
                <c:pt idx="8">
                  <c:v>Y50</c:v>
                </c:pt>
                <c:pt idx="9">
                  <c:v>Y55</c:v>
                </c:pt>
                <c:pt idx="10">
                  <c:v>Y60</c:v>
                </c:pt>
                <c:pt idx="11">
                  <c:v>Y65</c:v>
                </c:pt>
                <c:pt idx="12">
                  <c:v>Y70</c:v>
                </c:pt>
                <c:pt idx="13">
                  <c:v>Y75</c:v>
                </c:pt>
                <c:pt idx="14">
                  <c:v>Y80</c:v>
                </c:pt>
                <c:pt idx="15">
                  <c:v>Y85</c:v>
                </c:pt>
                <c:pt idx="16">
                  <c:v>Y90</c:v>
                </c:pt>
                <c:pt idx="17">
                  <c:v>Y95</c:v>
                </c:pt>
                <c:pt idx="18">
                  <c:v>Y100</c:v>
                </c:pt>
              </c:strCache>
            </c:strRef>
          </c:cat>
          <c:val>
            <c:numRef>
              <c:f>'Cons Dist by Age'!$X$112</c:f>
              <c:numCache>
                <c:formatCode>General</c:formatCode>
                <c:ptCount val="1"/>
                <c:pt idx="0">
                  <c:v>0</c:v>
                </c:pt>
              </c:numCache>
            </c:numRef>
          </c:val>
          <c:smooth val="0"/>
          <c:extLst>
            <c:ext xmlns:c16="http://schemas.microsoft.com/office/drawing/2014/chart" uri="{C3380CC4-5D6E-409C-BE32-E72D297353CC}">
              <c16:uniqueId val="{00000000-D596-4844-9EE9-EA0CEAAFF720}"/>
            </c:ext>
          </c:extLst>
        </c:ser>
        <c:dLbls>
          <c:showLegendKey val="0"/>
          <c:showVal val="0"/>
          <c:showCatName val="0"/>
          <c:showSerName val="0"/>
          <c:showPercent val="0"/>
          <c:showBubbleSize val="0"/>
        </c:dLbls>
        <c:smooth val="0"/>
        <c:axId val="230100352"/>
        <c:axId val="230102144"/>
      </c:lineChart>
      <c:catAx>
        <c:axId val="23010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102144"/>
        <c:crosses val="autoZero"/>
        <c:auto val="1"/>
        <c:lblAlgn val="ctr"/>
        <c:lblOffset val="100"/>
        <c:noMultiLvlLbl val="0"/>
      </c:catAx>
      <c:valAx>
        <c:axId val="23010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10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'Cons Dist by Age'!$Y$93</c:f>
              <c:strCache>
                <c:ptCount val="1"/>
                <c:pt idx="0">
                  <c:v>PCE</c:v>
                </c:pt>
              </c:strCache>
            </c:strRef>
          </c:tx>
          <c:spPr>
            <a:ln w="28575" cap="rnd">
              <a:solidFill>
                <a:schemeClr val="accent1"/>
              </a:solidFill>
              <a:round/>
            </a:ln>
            <a:effectLst/>
          </c:spPr>
          <c:marker>
            <c:symbol val="none"/>
          </c:marker>
          <c:cat>
            <c:strRef>
              <c:f>'Cons Dist by Age'!$X$94:$X$112</c:f>
              <c:strCache>
                <c:ptCount val="19"/>
                <c:pt idx="0">
                  <c:v>Y15</c:v>
                </c:pt>
                <c:pt idx="1">
                  <c:v>Y20</c:v>
                </c:pt>
                <c:pt idx="2">
                  <c:v>Y25</c:v>
                </c:pt>
                <c:pt idx="3">
                  <c:v>Y30</c:v>
                </c:pt>
                <c:pt idx="4">
                  <c:v>Y35</c:v>
                </c:pt>
                <c:pt idx="5">
                  <c:v>Y40</c:v>
                </c:pt>
                <c:pt idx="6">
                  <c:v>Y45</c:v>
                </c:pt>
                <c:pt idx="7">
                  <c:v>Y50</c:v>
                </c:pt>
                <c:pt idx="8">
                  <c:v>Y55</c:v>
                </c:pt>
                <c:pt idx="9">
                  <c:v>Y60</c:v>
                </c:pt>
                <c:pt idx="10">
                  <c:v>Y65</c:v>
                </c:pt>
                <c:pt idx="11">
                  <c:v>Y70</c:v>
                </c:pt>
                <c:pt idx="12">
                  <c:v>Y75</c:v>
                </c:pt>
                <c:pt idx="13">
                  <c:v>Y80</c:v>
                </c:pt>
                <c:pt idx="14">
                  <c:v>Y85</c:v>
                </c:pt>
                <c:pt idx="15">
                  <c:v>Y90</c:v>
                </c:pt>
                <c:pt idx="16">
                  <c:v>Y95</c:v>
                </c:pt>
                <c:pt idx="17">
                  <c:v>Y100</c:v>
                </c:pt>
                <c:pt idx="18">
                  <c:v>Y105</c:v>
                </c:pt>
              </c:strCache>
            </c:strRef>
          </c:cat>
          <c:val>
            <c:numRef>
              <c:f>'Cons Dist by Age'!$Y$94:$Y$112</c:f>
              <c:numCache>
                <c:formatCode>0</c:formatCode>
                <c:ptCount val="19"/>
                <c:pt idx="0">
                  <c:v>4111.6512878477206</c:v>
                </c:pt>
                <c:pt idx="1">
                  <c:v>3885.0067490210713</c:v>
                </c:pt>
                <c:pt idx="2">
                  <c:v>3700.3400506857524</c:v>
                </c:pt>
                <c:pt idx="3">
                  <c:v>3552.759839454332</c:v>
                </c:pt>
                <c:pt idx="4">
                  <c:v>3438.4635219726097</c:v>
                </c:pt>
                <c:pt idx="5">
                  <c:v>3563.149059064282</c:v>
                </c:pt>
                <c:pt idx="6">
                  <c:v>3504.1385787350205</c:v>
                </c:pt>
                <c:pt idx="7">
                  <c:v>3473.7848034785898</c:v>
                </c:pt>
                <c:pt idx="8">
                  <c:v>3471.3540049948815</c:v>
                </c:pt>
                <c:pt idx="9">
                  <c:v>3496.7876089394422</c:v>
                </c:pt>
                <c:pt idx="10">
                  <c:v>3550.6998362061349</c:v>
                </c:pt>
                <c:pt idx="11">
                  <c:v>3634.4024915812424</c:v>
                </c:pt>
                <c:pt idx="12">
                  <c:v>3964.8369067709828</c:v>
                </c:pt>
                <c:pt idx="13">
                  <c:v>3948.8117900642187</c:v>
                </c:pt>
                <c:pt idx="14">
                  <c:v>3917.1514589591029</c:v>
                </c:pt>
                <c:pt idx="15">
                  <c:v>3870.2330351037026</c:v>
                </c:pt>
                <c:pt idx="16">
                  <c:v>3808.6116294837216</c:v>
                </c:pt>
                <c:pt idx="17">
                  <c:v>3733.009411223718</c:v>
                </c:pt>
                <c:pt idx="18">
                  <c:v>3644.3015229379066</c:v>
                </c:pt>
              </c:numCache>
            </c:numRef>
          </c:val>
          <c:smooth val="1"/>
          <c:extLst>
            <c:ext xmlns:c16="http://schemas.microsoft.com/office/drawing/2014/chart" uri="{C3380CC4-5D6E-409C-BE32-E72D297353CC}">
              <c16:uniqueId val="{00000000-59D6-48B3-9DFE-A447FF9E15D2}"/>
            </c:ext>
          </c:extLst>
        </c:ser>
        <c:dLbls>
          <c:showLegendKey val="0"/>
          <c:showVal val="0"/>
          <c:showCatName val="0"/>
          <c:showSerName val="0"/>
          <c:showPercent val="0"/>
          <c:showBubbleSize val="0"/>
        </c:dLbls>
        <c:smooth val="0"/>
        <c:axId val="230123008"/>
        <c:axId val="230124544"/>
      </c:lineChart>
      <c:catAx>
        <c:axId val="23012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124544"/>
        <c:crosses val="autoZero"/>
        <c:auto val="1"/>
        <c:lblAlgn val="ctr"/>
        <c:lblOffset val="100"/>
        <c:noMultiLvlLbl val="0"/>
      </c:catAx>
      <c:valAx>
        <c:axId val="230124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12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consumption and income versus predicted consumption </a:t>
            </a:r>
          </a:p>
          <a:p>
            <a:pPr>
              <a:defRPr/>
            </a:pPr>
            <a:r>
              <a:rPr lang="en-US"/>
              <a:t>(All households)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'Cons Dist by Age'!$C$117</c:f>
              <c:strCache>
                <c:ptCount val="1"/>
                <c:pt idx="0">
                  <c:v>Observed income</c:v>
                </c:pt>
              </c:strCache>
            </c:strRef>
          </c:tx>
          <c:spPr>
            <a:ln w="28575" cap="rnd">
              <a:solidFill>
                <a:schemeClr val="accent1"/>
              </a:solidFill>
              <a:prstDash val="dash"/>
              <a:round/>
            </a:ln>
            <a:effectLst/>
          </c:spPr>
          <c:marker>
            <c:symbol val="none"/>
          </c:marker>
          <c:cat>
            <c:strRef>
              <c:f>'Cons Dist by Age'!$B$118:$B$130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Age'!$C$118:$C$130</c:f>
              <c:numCache>
                <c:formatCode>General</c:formatCode>
                <c:ptCount val="13"/>
                <c:pt idx="0">
                  <c:v>2370.4229999999998</c:v>
                </c:pt>
                <c:pt idx="1">
                  <c:v>2072.1840000000002</c:v>
                </c:pt>
                <c:pt idx="2">
                  <c:v>1802.154</c:v>
                </c:pt>
                <c:pt idx="3">
                  <c:v>1549.693</c:v>
                </c:pt>
                <c:pt idx="4">
                  <c:v>1584.471</c:v>
                </c:pt>
                <c:pt idx="5">
                  <c:v>1748.223</c:v>
                </c:pt>
                <c:pt idx="6">
                  <c:v>2085.0030000000002</c:v>
                </c:pt>
                <c:pt idx="7">
                  <c:v>2603.402</c:v>
                </c:pt>
                <c:pt idx="8">
                  <c:v>2924.1350000000002</c:v>
                </c:pt>
                <c:pt idx="9">
                  <c:v>3306.12</c:v>
                </c:pt>
                <c:pt idx="10">
                  <c:v>3348.3040000000001</c:v>
                </c:pt>
                <c:pt idx="11">
                  <c:v>3376.9409999999998</c:v>
                </c:pt>
                <c:pt idx="12">
                  <c:v>2962.2420000000002</c:v>
                </c:pt>
              </c:numCache>
            </c:numRef>
          </c:val>
          <c:smooth val="0"/>
          <c:extLst>
            <c:ext xmlns:c16="http://schemas.microsoft.com/office/drawing/2014/chart" uri="{C3380CC4-5D6E-409C-BE32-E72D297353CC}">
              <c16:uniqueId val="{00000000-B155-4457-85FF-AEA33BF6DE74}"/>
            </c:ext>
          </c:extLst>
        </c:ser>
        <c:ser>
          <c:idx val="2"/>
          <c:order val="1"/>
          <c:tx>
            <c:strRef>
              <c:f>'Cons Dist by Age'!$E$117</c:f>
              <c:strCache>
                <c:ptCount val="1"/>
                <c:pt idx="0">
                  <c:v>Actual consumption w/out outliers</c:v>
                </c:pt>
              </c:strCache>
            </c:strRef>
          </c:tx>
          <c:spPr>
            <a:ln w="38100" cap="rnd">
              <a:solidFill>
                <a:schemeClr val="accent3"/>
              </a:solidFill>
              <a:prstDash val="lgDash"/>
              <a:round/>
            </a:ln>
            <a:effectLst/>
          </c:spPr>
          <c:marker>
            <c:symbol val="none"/>
          </c:marker>
          <c:cat>
            <c:strRef>
              <c:f>'Cons Dist by Age'!$B$118:$B$130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Age'!$E$118:$E$130</c:f>
              <c:numCache>
                <c:formatCode>General</c:formatCode>
                <c:ptCount val="13"/>
                <c:pt idx="0">
                  <c:v>3824.442</c:v>
                </c:pt>
                <c:pt idx="1">
                  <c:v>3064.2440000000001</c:v>
                </c:pt>
                <c:pt idx="2">
                  <c:v>2616.9340000000002</c:v>
                </c:pt>
                <c:pt idx="3">
                  <c:v>2283.8069999999998</c:v>
                </c:pt>
                <c:pt idx="4">
                  <c:v>2192.8580000000002</c:v>
                </c:pt>
                <c:pt idx="5">
                  <c:v>2306.431</c:v>
                </c:pt>
                <c:pt idx="6">
                  <c:v>2589.3850000000002</c:v>
                </c:pt>
                <c:pt idx="7">
                  <c:v>3099.5279999999998</c:v>
                </c:pt>
                <c:pt idx="8">
                  <c:v>3199.6770000000001</c:v>
                </c:pt>
                <c:pt idx="9">
                  <c:v>3626.19</c:v>
                </c:pt>
                <c:pt idx="10">
                  <c:v>3852.9279999999999</c:v>
                </c:pt>
                <c:pt idx="11">
                  <c:v>3833.2779999999998</c:v>
                </c:pt>
                <c:pt idx="12">
                  <c:v>3131.68</c:v>
                </c:pt>
              </c:numCache>
            </c:numRef>
          </c:val>
          <c:smooth val="0"/>
          <c:extLst>
            <c:ext xmlns:c16="http://schemas.microsoft.com/office/drawing/2014/chart" uri="{C3380CC4-5D6E-409C-BE32-E72D297353CC}">
              <c16:uniqueId val="{00000004-B155-4457-85FF-AEA33BF6DE74}"/>
            </c:ext>
          </c:extLst>
        </c:ser>
        <c:ser>
          <c:idx val="3"/>
          <c:order val="2"/>
          <c:tx>
            <c:strRef>
              <c:f>'Cons Dist by Age'!$F$117</c:f>
              <c:strCache>
                <c:ptCount val="1"/>
                <c:pt idx="0">
                  <c:v>Predicted Current</c:v>
                </c:pt>
              </c:strCache>
            </c:strRef>
          </c:tx>
          <c:spPr>
            <a:ln w="28575" cap="rnd">
              <a:solidFill>
                <a:schemeClr val="accent4"/>
              </a:solidFill>
              <a:round/>
            </a:ln>
            <a:effectLst/>
          </c:spPr>
          <c:marker>
            <c:symbol val="none"/>
          </c:marker>
          <c:cat>
            <c:strRef>
              <c:f>'Cons Dist by Age'!$B$118:$B$130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Age'!$F$118:$F$130</c:f>
              <c:numCache>
                <c:formatCode>General</c:formatCode>
                <c:ptCount val="13"/>
                <c:pt idx="0">
                  <c:v>3084.6729999999998</c:v>
                </c:pt>
                <c:pt idx="1">
                  <c:v>2839.1669999999999</c:v>
                </c:pt>
                <c:pt idx="2">
                  <c:v>2486.681</c:v>
                </c:pt>
                <c:pt idx="3">
                  <c:v>2164.2759999999998</c:v>
                </c:pt>
                <c:pt idx="4">
                  <c:v>2009.5239999999999</c:v>
                </c:pt>
                <c:pt idx="5">
                  <c:v>2100.9630000000002</c:v>
                </c:pt>
                <c:pt idx="6">
                  <c:v>2410.3220000000001</c:v>
                </c:pt>
                <c:pt idx="7">
                  <c:v>2913.645</c:v>
                </c:pt>
                <c:pt idx="8">
                  <c:v>3256.1179999999999</c:v>
                </c:pt>
                <c:pt idx="9">
                  <c:v>3567.3330000000001</c:v>
                </c:pt>
                <c:pt idx="10">
                  <c:v>3522.799</c:v>
                </c:pt>
                <c:pt idx="11">
                  <c:v>3548.645</c:v>
                </c:pt>
                <c:pt idx="12">
                  <c:v>3324.239</c:v>
                </c:pt>
              </c:numCache>
            </c:numRef>
          </c:val>
          <c:smooth val="0"/>
          <c:extLst>
            <c:ext xmlns:c16="http://schemas.microsoft.com/office/drawing/2014/chart" uri="{C3380CC4-5D6E-409C-BE32-E72D297353CC}">
              <c16:uniqueId val="{00000005-B155-4457-85FF-AEA33BF6DE74}"/>
            </c:ext>
          </c:extLst>
        </c:ser>
        <c:ser>
          <c:idx val="4"/>
          <c:order val="3"/>
          <c:tx>
            <c:strRef>
              <c:f>'Cons Dist by Age'!$G$117</c:f>
              <c:strCache>
                <c:ptCount val="1"/>
                <c:pt idx="0">
                  <c:v>Predicted Revised</c:v>
                </c:pt>
              </c:strCache>
            </c:strRef>
          </c:tx>
          <c:spPr>
            <a:ln w="28575" cap="rnd">
              <a:solidFill>
                <a:schemeClr val="accent5"/>
              </a:solidFill>
              <a:round/>
            </a:ln>
            <a:effectLst/>
          </c:spPr>
          <c:marker>
            <c:symbol val="none"/>
          </c:marker>
          <c:cat>
            <c:strRef>
              <c:f>'Cons Dist by Age'!$B$118:$B$130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Age'!$G$118:$G$130</c:f>
              <c:numCache>
                <c:formatCode>General</c:formatCode>
                <c:ptCount val="13"/>
                <c:pt idx="0">
                  <c:v>3128.3220000000001</c:v>
                </c:pt>
                <c:pt idx="1">
                  <c:v>2832.9549999999999</c:v>
                </c:pt>
                <c:pt idx="2">
                  <c:v>2435.6680000000001</c:v>
                </c:pt>
                <c:pt idx="3">
                  <c:v>2210.944</c:v>
                </c:pt>
                <c:pt idx="4">
                  <c:v>2028.749</c:v>
                </c:pt>
                <c:pt idx="5">
                  <c:v>2097.7130000000002</c:v>
                </c:pt>
                <c:pt idx="6">
                  <c:v>2399.0189999999998</c:v>
                </c:pt>
                <c:pt idx="7">
                  <c:v>2893.172</c:v>
                </c:pt>
                <c:pt idx="8">
                  <c:v>3235.6219999999998</c:v>
                </c:pt>
                <c:pt idx="9">
                  <c:v>3547.82</c:v>
                </c:pt>
                <c:pt idx="10">
                  <c:v>3561.8420000000001</c:v>
                </c:pt>
                <c:pt idx="11">
                  <c:v>3580.5610000000001</c:v>
                </c:pt>
                <c:pt idx="12">
                  <c:v>3047.7260000000001</c:v>
                </c:pt>
              </c:numCache>
            </c:numRef>
          </c:val>
          <c:smooth val="0"/>
          <c:extLst>
            <c:ext xmlns:c16="http://schemas.microsoft.com/office/drawing/2014/chart" uri="{C3380CC4-5D6E-409C-BE32-E72D297353CC}">
              <c16:uniqueId val="{00000006-B155-4457-85FF-AEA33BF6DE74}"/>
            </c:ext>
          </c:extLst>
        </c:ser>
        <c:dLbls>
          <c:showLegendKey val="0"/>
          <c:showVal val="0"/>
          <c:showCatName val="0"/>
          <c:showSerName val="0"/>
          <c:showPercent val="0"/>
          <c:showBubbleSize val="0"/>
        </c:dLbls>
        <c:smooth val="0"/>
        <c:axId val="231162624"/>
        <c:axId val="231164160"/>
      </c:lineChart>
      <c:catAx>
        <c:axId val="23116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64160"/>
        <c:crosses val="autoZero"/>
        <c:auto val="1"/>
        <c:lblAlgn val="ctr"/>
        <c:lblOffset val="100"/>
        <c:noMultiLvlLbl val="0"/>
      </c:catAx>
      <c:valAx>
        <c:axId val="231164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62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consumption and income versus predicted consumption </a:t>
            </a:r>
          </a:p>
          <a:p>
            <a:pPr>
              <a:defRPr/>
            </a:pPr>
            <a:r>
              <a:rPr lang="en-US"/>
              <a:t>(single person households only N=540)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'Cons Dist by Age'!$L$117</c:f>
              <c:strCache>
                <c:ptCount val="1"/>
                <c:pt idx="0">
                  <c:v>Observed income</c:v>
                </c:pt>
              </c:strCache>
            </c:strRef>
          </c:tx>
          <c:spPr>
            <a:ln w="28575" cap="rnd">
              <a:solidFill>
                <a:schemeClr val="accent1"/>
              </a:solidFill>
              <a:prstDash val="dash"/>
              <a:round/>
            </a:ln>
            <a:effectLst/>
          </c:spPr>
          <c:marker>
            <c:symbol val="none"/>
          </c:marker>
          <c:cat>
            <c:strRef>
              <c:f>'Cons Dist by Age'!$K$118:$K$130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Age'!$L$118:$L$130</c:f>
              <c:numCache>
                <c:formatCode>General</c:formatCode>
                <c:ptCount val="13"/>
                <c:pt idx="0">
                  <c:v>4042.2310000000002</c:v>
                </c:pt>
                <c:pt idx="1">
                  <c:v>4695.2730000000001</c:v>
                </c:pt>
                <c:pt idx="2">
                  <c:v>5455.7650000000003</c:v>
                </c:pt>
                <c:pt idx="3">
                  <c:v>6246.5039999999999</c:v>
                </c:pt>
                <c:pt idx="4">
                  <c:v>4293.759</c:v>
                </c:pt>
                <c:pt idx="5">
                  <c:v>4355.4279999999999</c:v>
                </c:pt>
                <c:pt idx="6">
                  <c:v>3389.7289999999998</c:v>
                </c:pt>
                <c:pt idx="7">
                  <c:v>3870.3919999999998</c:v>
                </c:pt>
                <c:pt idx="8">
                  <c:v>4889.232</c:v>
                </c:pt>
                <c:pt idx="9">
                  <c:v>2674.2379999999998</c:v>
                </c:pt>
                <c:pt idx="10">
                  <c:v>4028.2310000000002</c:v>
                </c:pt>
                <c:pt idx="11">
                  <c:v>3142.1860000000001</c:v>
                </c:pt>
                <c:pt idx="12">
                  <c:v>3265.1</c:v>
                </c:pt>
              </c:numCache>
            </c:numRef>
          </c:val>
          <c:smooth val="1"/>
          <c:extLst>
            <c:ext xmlns:c16="http://schemas.microsoft.com/office/drawing/2014/chart" uri="{C3380CC4-5D6E-409C-BE32-E72D297353CC}">
              <c16:uniqueId val="{00000000-A1F5-45DD-8D82-BE35B831E8CD}"/>
            </c:ext>
          </c:extLst>
        </c:ser>
        <c:ser>
          <c:idx val="2"/>
          <c:order val="1"/>
          <c:tx>
            <c:strRef>
              <c:f>'Cons Dist by Age'!$M$117</c:f>
              <c:strCache>
                <c:ptCount val="1"/>
                <c:pt idx="0">
                  <c:v>Actual consumption w/o outliers</c:v>
                </c:pt>
              </c:strCache>
            </c:strRef>
          </c:tx>
          <c:spPr>
            <a:ln w="34925" cap="rnd">
              <a:solidFill>
                <a:schemeClr val="accent3"/>
              </a:solidFill>
              <a:prstDash val="lgDash"/>
              <a:round/>
            </a:ln>
            <a:effectLst/>
          </c:spPr>
          <c:marker>
            <c:symbol val="none"/>
          </c:marker>
          <c:cat>
            <c:strRef>
              <c:f>'Cons Dist by Age'!$K$118:$K$130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Age'!$M$118:$M$130</c:f>
              <c:numCache>
                <c:formatCode>General</c:formatCode>
                <c:ptCount val="13"/>
                <c:pt idx="0">
                  <c:v>6984.8450000000003</c:v>
                </c:pt>
                <c:pt idx="1">
                  <c:v>6717.3379999999997</c:v>
                </c:pt>
                <c:pt idx="2">
                  <c:v>5315.7</c:v>
                </c:pt>
                <c:pt idx="3">
                  <c:v>5399.4840000000004</c:v>
                </c:pt>
                <c:pt idx="4">
                  <c:v>5503.6239999999998</c:v>
                </c:pt>
                <c:pt idx="5">
                  <c:v>4794.5649999999996</c:v>
                </c:pt>
                <c:pt idx="6">
                  <c:v>4543.99</c:v>
                </c:pt>
                <c:pt idx="7">
                  <c:v>4356.7309999999998</c:v>
                </c:pt>
                <c:pt idx="8">
                  <c:v>5565.3</c:v>
                </c:pt>
                <c:pt idx="9">
                  <c:v>4447.7870000000003</c:v>
                </c:pt>
                <c:pt idx="10">
                  <c:v>5038.8879999999999</c:v>
                </c:pt>
                <c:pt idx="11">
                  <c:v>4899.6149999999998</c:v>
                </c:pt>
                <c:pt idx="12">
                  <c:v>4101.116</c:v>
                </c:pt>
              </c:numCache>
            </c:numRef>
          </c:val>
          <c:smooth val="1"/>
          <c:extLst>
            <c:ext xmlns:c16="http://schemas.microsoft.com/office/drawing/2014/chart" uri="{C3380CC4-5D6E-409C-BE32-E72D297353CC}">
              <c16:uniqueId val="{00000001-A1F5-45DD-8D82-BE35B831E8CD}"/>
            </c:ext>
          </c:extLst>
        </c:ser>
        <c:ser>
          <c:idx val="3"/>
          <c:order val="2"/>
          <c:tx>
            <c:strRef>
              <c:f>'Cons Dist by Age'!$N$117</c:f>
              <c:strCache>
                <c:ptCount val="1"/>
                <c:pt idx="0">
                  <c:v>Predicted Current</c:v>
                </c:pt>
              </c:strCache>
            </c:strRef>
          </c:tx>
          <c:spPr>
            <a:ln w="28575" cap="rnd">
              <a:solidFill>
                <a:schemeClr val="accent4"/>
              </a:solidFill>
              <a:round/>
            </a:ln>
            <a:effectLst/>
          </c:spPr>
          <c:marker>
            <c:symbol val="none"/>
          </c:marker>
          <c:cat>
            <c:strRef>
              <c:f>'Cons Dist by Age'!$K$118:$K$130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Age'!$N$118:$N$130</c:f>
              <c:numCache>
                <c:formatCode>General</c:formatCode>
                <c:ptCount val="13"/>
                <c:pt idx="0">
                  <c:v>5584.6729999999998</c:v>
                </c:pt>
                <c:pt idx="1">
                  <c:v>6062.2910000000002</c:v>
                </c:pt>
                <c:pt idx="2">
                  <c:v>5898.0309999999999</c:v>
                </c:pt>
                <c:pt idx="3">
                  <c:v>6665.2629999999999</c:v>
                </c:pt>
                <c:pt idx="4">
                  <c:v>5217.0860000000002</c:v>
                </c:pt>
                <c:pt idx="5">
                  <c:v>5376.3969999999999</c:v>
                </c:pt>
                <c:pt idx="6">
                  <c:v>5147.1989999999996</c:v>
                </c:pt>
                <c:pt idx="7">
                  <c:v>5510.3239999999996</c:v>
                </c:pt>
                <c:pt idx="8">
                  <c:v>5843.48</c:v>
                </c:pt>
                <c:pt idx="9">
                  <c:v>4335.1710000000003</c:v>
                </c:pt>
                <c:pt idx="10">
                  <c:v>4863.2759999999998</c:v>
                </c:pt>
                <c:pt idx="11">
                  <c:v>4765.3310000000001</c:v>
                </c:pt>
                <c:pt idx="12">
                  <c:v>6044.4949999999999</c:v>
                </c:pt>
              </c:numCache>
            </c:numRef>
          </c:val>
          <c:smooth val="1"/>
          <c:extLst>
            <c:ext xmlns:c16="http://schemas.microsoft.com/office/drawing/2014/chart" uri="{C3380CC4-5D6E-409C-BE32-E72D297353CC}">
              <c16:uniqueId val="{00000002-A1F5-45DD-8D82-BE35B831E8CD}"/>
            </c:ext>
          </c:extLst>
        </c:ser>
        <c:ser>
          <c:idx val="4"/>
          <c:order val="3"/>
          <c:tx>
            <c:strRef>
              <c:f>'Cons Dist by Age'!$O$117</c:f>
              <c:strCache>
                <c:ptCount val="1"/>
                <c:pt idx="0">
                  <c:v>Predicted Revised</c:v>
                </c:pt>
              </c:strCache>
            </c:strRef>
          </c:tx>
          <c:spPr>
            <a:ln w="28575" cap="rnd">
              <a:solidFill>
                <a:schemeClr val="accent5"/>
              </a:solidFill>
              <a:round/>
            </a:ln>
            <a:effectLst/>
          </c:spPr>
          <c:marker>
            <c:symbol val="none"/>
          </c:marker>
          <c:cat>
            <c:strRef>
              <c:f>'Cons Dist by Age'!$K$118:$K$130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Age'!$O$118:$O$130</c:f>
              <c:numCache>
                <c:formatCode>General</c:formatCode>
                <c:ptCount val="13"/>
                <c:pt idx="0">
                  <c:v>5693.4319999999998</c:v>
                </c:pt>
                <c:pt idx="1">
                  <c:v>6081.2420000000002</c:v>
                </c:pt>
                <c:pt idx="2">
                  <c:v>5855.8040000000001</c:v>
                </c:pt>
                <c:pt idx="3">
                  <c:v>7005.4809999999998</c:v>
                </c:pt>
                <c:pt idx="4">
                  <c:v>5396.2709999999997</c:v>
                </c:pt>
                <c:pt idx="5">
                  <c:v>5450.7629999999999</c:v>
                </c:pt>
                <c:pt idx="6">
                  <c:v>5201.4639999999999</c:v>
                </c:pt>
                <c:pt idx="7">
                  <c:v>5516.4319999999998</c:v>
                </c:pt>
                <c:pt idx="8">
                  <c:v>5722.8220000000001</c:v>
                </c:pt>
                <c:pt idx="9">
                  <c:v>4226.9229999999998</c:v>
                </c:pt>
                <c:pt idx="10">
                  <c:v>4856.5559999999996</c:v>
                </c:pt>
                <c:pt idx="11">
                  <c:v>4743.4979999999996</c:v>
                </c:pt>
                <c:pt idx="12">
                  <c:v>5499.1530000000002</c:v>
                </c:pt>
              </c:numCache>
            </c:numRef>
          </c:val>
          <c:smooth val="1"/>
          <c:extLst>
            <c:ext xmlns:c16="http://schemas.microsoft.com/office/drawing/2014/chart" uri="{C3380CC4-5D6E-409C-BE32-E72D297353CC}">
              <c16:uniqueId val="{00000003-A1F5-45DD-8D82-BE35B831E8CD}"/>
            </c:ext>
          </c:extLst>
        </c:ser>
        <c:dLbls>
          <c:showLegendKey val="0"/>
          <c:showVal val="0"/>
          <c:showCatName val="0"/>
          <c:showSerName val="0"/>
          <c:showPercent val="0"/>
          <c:showBubbleSize val="0"/>
        </c:dLbls>
        <c:smooth val="0"/>
        <c:axId val="231197696"/>
        <c:axId val="231203584"/>
      </c:lineChart>
      <c:catAx>
        <c:axId val="23119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203584"/>
        <c:crosses val="autoZero"/>
        <c:auto val="1"/>
        <c:lblAlgn val="ctr"/>
        <c:lblOffset val="100"/>
        <c:noMultiLvlLbl val="0"/>
      </c:catAx>
      <c:valAx>
        <c:axId val="23120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97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'Cons Dist by Age'!$E$117</c:f>
              <c:strCache>
                <c:ptCount val="1"/>
                <c:pt idx="0">
                  <c:v>Actual consumption w/out outliers</c:v>
                </c:pt>
              </c:strCache>
            </c:strRef>
          </c:tx>
          <c:spPr>
            <a:ln w="34925" cap="rnd">
              <a:solidFill>
                <a:schemeClr val="accent3"/>
              </a:solidFill>
              <a:prstDash val="dash"/>
              <a:round/>
            </a:ln>
            <a:effectLst/>
          </c:spPr>
          <c:marker>
            <c:symbol val="none"/>
          </c:marker>
          <c:cat>
            <c:strRef>
              <c:f>'Cons Dist by Age'!$B$118:$B$130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Age'!$E$118:$E$130</c:f>
              <c:numCache>
                <c:formatCode>General</c:formatCode>
                <c:ptCount val="13"/>
                <c:pt idx="0">
                  <c:v>3824.442</c:v>
                </c:pt>
                <c:pt idx="1">
                  <c:v>3064.2440000000001</c:v>
                </c:pt>
                <c:pt idx="2">
                  <c:v>2616.9340000000002</c:v>
                </c:pt>
                <c:pt idx="3">
                  <c:v>2283.8069999999998</c:v>
                </c:pt>
                <c:pt idx="4">
                  <c:v>2192.8580000000002</c:v>
                </c:pt>
                <c:pt idx="5">
                  <c:v>2306.431</c:v>
                </c:pt>
                <c:pt idx="6">
                  <c:v>2589.3850000000002</c:v>
                </c:pt>
                <c:pt idx="7">
                  <c:v>3099.5279999999998</c:v>
                </c:pt>
                <c:pt idx="8">
                  <c:v>3199.6770000000001</c:v>
                </c:pt>
                <c:pt idx="9">
                  <c:v>3626.19</c:v>
                </c:pt>
                <c:pt idx="10">
                  <c:v>3852.9279999999999</c:v>
                </c:pt>
                <c:pt idx="11">
                  <c:v>3833.2779999999998</c:v>
                </c:pt>
                <c:pt idx="12">
                  <c:v>3131.68</c:v>
                </c:pt>
              </c:numCache>
            </c:numRef>
          </c:val>
          <c:smooth val="0"/>
          <c:extLst>
            <c:ext xmlns:c16="http://schemas.microsoft.com/office/drawing/2014/chart" uri="{C3380CC4-5D6E-409C-BE32-E72D297353CC}">
              <c16:uniqueId val="{00000002-DCA4-4967-A0D1-57A4FDE9B075}"/>
            </c:ext>
          </c:extLst>
        </c:ser>
        <c:ser>
          <c:idx val="3"/>
          <c:order val="1"/>
          <c:tx>
            <c:strRef>
              <c:f>'Cons Dist by Age'!$F$117</c:f>
              <c:strCache>
                <c:ptCount val="1"/>
                <c:pt idx="0">
                  <c:v>Predicted Current</c:v>
                </c:pt>
              </c:strCache>
            </c:strRef>
          </c:tx>
          <c:spPr>
            <a:ln w="28575" cap="rnd">
              <a:solidFill>
                <a:schemeClr val="accent4"/>
              </a:solidFill>
              <a:round/>
            </a:ln>
            <a:effectLst/>
          </c:spPr>
          <c:marker>
            <c:symbol val="none"/>
          </c:marker>
          <c:cat>
            <c:strRef>
              <c:f>'Cons Dist by Age'!$B$118:$B$130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Age'!$F$118:$F$130</c:f>
              <c:numCache>
                <c:formatCode>General</c:formatCode>
                <c:ptCount val="13"/>
                <c:pt idx="0">
                  <c:v>3084.6729999999998</c:v>
                </c:pt>
                <c:pt idx="1">
                  <c:v>2839.1669999999999</c:v>
                </c:pt>
                <c:pt idx="2">
                  <c:v>2486.681</c:v>
                </c:pt>
                <c:pt idx="3">
                  <c:v>2164.2759999999998</c:v>
                </c:pt>
                <c:pt idx="4">
                  <c:v>2009.5239999999999</c:v>
                </c:pt>
                <c:pt idx="5">
                  <c:v>2100.9630000000002</c:v>
                </c:pt>
                <c:pt idx="6">
                  <c:v>2410.3220000000001</c:v>
                </c:pt>
                <c:pt idx="7">
                  <c:v>2913.645</c:v>
                </c:pt>
                <c:pt idx="8">
                  <c:v>3256.1179999999999</c:v>
                </c:pt>
                <c:pt idx="9">
                  <c:v>3567.3330000000001</c:v>
                </c:pt>
                <c:pt idx="10">
                  <c:v>3522.799</c:v>
                </c:pt>
                <c:pt idx="11">
                  <c:v>3548.645</c:v>
                </c:pt>
                <c:pt idx="12">
                  <c:v>3324.239</c:v>
                </c:pt>
              </c:numCache>
            </c:numRef>
          </c:val>
          <c:smooth val="0"/>
          <c:extLst>
            <c:ext xmlns:c16="http://schemas.microsoft.com/office/drawing/2014/chart" uri="{C3380CC4-5D6E-409C-BE32-E72D297353CC}">
              <c16:uniqueId val="{00000003-DCA4-4967-A0D1-57A4FDE9B075}"/>
            </c:ext>
          </c:extLst>
        </c:ser>
        <c:ser>
          <c:idx val="4"/>
          <c:order val="2"/>
          <c:tx>
            <c:strRef>
              <c:f>'Cons Dist by Age'!$G$117</c:f>
              <c:strCache>
                <c:ptCount val="1"/>
                <c:pt idx="0">
                  <c:v>Predicted Revised</c:v>
                </c:pt>
              </c:strCache>
            </c:strRef>
          </c:tx>
          <c:spPr>
            <a:ln w="28575" cap="rnd">
              <a:solidFill>
                <a:schemeClr val="accent5"/>
              </a:solidFill>
              <a:round/>
            </a:ln>
            <a:effectLst/>
          </c:spPr>
          <c:marker>
            <c:symbol val="none"/>
          </c:marker>
          <c:cat>
            <c:strRef>
              <c:f>'Cons Dist by Age'!$B$118:$B$130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Age'!$G$118:$G$130</c:f>
              <c:numCache>
                <c:formatCode>General</c:formatCode>
                <c:ptCount val="13"/>
                <c:pt idx="0">
                  <c:v>3128.3220000000001</c:v>
                </c:pt>
                <c:pt idx="1">
                  <c:v>2832.9549999999999</c:v>
                </c:pt>
                <c:pt idx="2">
                  <c:v>2435.6680000000001</c:v>
                </c:pt>
                <c:pt idx="3">
                  <c:v>2210.944</c:v>
                </c:pt>
                <c:pt idx="4">
                  <c:v>2028.749</c:v>
                </c:pt>
                <c:pt idx="5">
                  <c:v>2097.7130000000002</c:v>
                </c:pt>
                <c:pt idx="6">
                  <c:v>2399.0189999999998</c:v>
                </c:pt>
                <c:pt idx="7">
                  <c:v>2893.172</c:v>
                </c:pt>
                <c:pt idx="8">
                  <c:v>3235.6219999999998</c:v>
                </c:pt>
                <c:pt idx="9">
                  <c:v>3547.82</c:v>
                </c:pt>
                <c:pt idx="10">
                  <c:v>3561.8420000000001</c:v>
                </c:pt>
                <c:pt idx="11">
                  <c:v>3580.5610000000001</c:v>
                </c:pt>
                <c:pt idx="12">
                  <c:v>3047.7260000000001</c:v>
                </c:pt>
              </c:numCache>
            </c:numRef>
          </c:val>
          <c:smooth val="0"/>
          <c:extLst>
            <c:ext xmlns:c16="http://schemas.microsoft.com/office/drawing/2014/chart" uri="{C3380CC4-5D6E-409C-BE32-E72D297353CC}">
              <c16:uniqueId val="{00000004-DCA4-4967-A0D1-57A4FDE9B075}"/>
            </c:ext>
          </c:extLst>
        </c:ser>
        <c:ser>
          <c:idx val="5"/>
          <c:order val="3"/>
          <c:tx>
            <c:strRef>
              <c:f>'Cons Dist by Age'!$H$117</c:f>
              <c:strCache>
                <c:ptCount val="1"/>
                <c:pt idx="0">
                  <c:v>Predicted Revised Dummy</c:v>
                </c:pt>
              </c:strCache>
            </c:strRef>
          </c:tx>
          <c:spPr>
            <a:ln w="28575" cap="rnd">
              <a:solidFill>
                <a:schemeClr val="accent6"/>
              </a:solidFill>
              <a:round/>
            </a:ln>
            <a:effectLst/>
          </c:spPr>
          <c:marker>
            <c:symbol val="none"/>
          </c:marker>
          <c:cat>
            <c:strRef>
              <c:f>'Cons Dist by Age'!$B$118:$B$130</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Age'!$H$118:$H$130</c:f>
              <c:numCache>
                <c:formatCode>General</c:formatCode>
                <c:ptCount val="13"/>
                <c:pt idx="0">
                  <c:v>3064.4209999999998</c:v>
                </c:pt>
                <c:pt idx="1">
                  <c:v>2838.2570000000001</c:v>
                </c:pt>
                <c:pt idx="2">
                  <c:v>2490.25</c:v>
                </c:pt>
                <c:pt idx="3">
                  <c:v>2169.15</c:v>
                </c:pt>
                <c:pt idx="4">
                  <c:v>2018.162</c:v>
                </c:pt>
                <c:pt idx="5">
                  <c:v>2090.998</c:v>
                </c:pt>
                <c:pt idx="6">
                  <c:v>2403.5479999999998</c:v>
                </c:pt>
                <c:pt idx="7">
                  <c:v>2905.9029999999998</c:v>
                </c:pt>
                <c:pt idx="8">
                  <c:v>3249.0439999999999</c:v>
                </c:pt>
                <c:pt idx="9">
                  <c:v>3595.4169999999999</c:v>
                </c:pt>
                <c:pt idx="10">
                  <c:v>3530.9639999999999</c:v>
                </c:pt>
                <c:pt idx="11">
                  <c:v>3523.866</c:v>
                </c:pt>
                <c:pt idx="12">
                  <c:v>3311.259</c:v>
                </c:pt>
              </c:numCache>
            </c:numRef>
          </c:val>
          <c:smooth val="0"/>
          <c:extLst>
            <c:ext xmlns:c16="http://schemas.microsoft.com/office/drawing/2014/chart" uri="{C3380CC4-5D6E-409C-BE32-E72D297353CC}">
              <c16:uniqueId val="{00000005-DCA4-4967-A0D1-57A4FDE9B075}"/>
            </c:ext>
          </c:extLst>
        </c:ser>
        <c:dLbls>
          <c:showLegendKey val="0"/>
          <c:showVal val="0"/>
          <c:showCatName val="0"/>
          <c:showSerName val="0"/>
          <c:showPercent val="0"/>
          <c:showBubbleSize val="0"/>
        </c:dLbls>
        <c:smooth val="0"/>
        <c:axId val="230986880"/>
        <c:axId val="230988416"/>
      </c:lineChart>
      <c:catAx>
        <c:axId val="23098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988416"/>
        <c:crosses val="autoZero"/>
        <c:auto val="1"/>
        <c:lblAlgn val="ctr"/>
        <c:lblOffset val="100"/>
        <c:noMultiLvlLbl val="0"/>
      </c:catAx>
      <c:valAx>
        <c:axId val="230988416"/>
        <c:scaling>
          <c:orientation val="minMax"/>
          <c:min val="15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986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and predicted consumption for all</a:t>
            </a:r>
            <a:r>
              <a:rPr lang="en-US" baseline="0"/>
              <a:t> households and single person households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'Cons Dist by Age'!$G$183</c:f>
              <c:strCache>
                <c:ptCount val="1"/>
                <c:pt idx="0">
                  <c:v>Actual consumption w/out outliers</c:v>
                </c:pt>
              </c:strCache>
            </c:strRef>
          </c:tx>
          <c:spPr>
            <a:ln w="50800" cap="rnd">
              <a:solidFill>
                <a:schemeClr val="accent1"/>
              </a:solidFill>
              <a:prstDash val="dash"/>
              <a:round/>
            </a:ln>
            <a:effectLst/>
          </c:spPr>
          <c:marker>
            <c:symbol val="none"/>
          </c:marker>
          <c:cat>
            <c:strRef>
              <c:f>'Cons Dist by Age'!$F$184:$F$196</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Age'!$G$184:$G$196</c:f>
              <c:numCache>
                <c:formatCode>0</c:formatCode>
                <c:ptCount val="13"/>
                <c:pt idx="0">
                  <c:v>3824.442</c:v>
                </c:pt>
                <c:pt idx="1">
                  <c:v>3064.2440000000001</c:v>
                </c:pt>
                <c:pt idx="2">
                  <c:v>2616.9340000000002</c:v>
                </c:pt>
                <c:pt idx="3">
                  <c:v>2283.8069999999998</c:v>
                </c:pt>
                <c:pt idx="4">
                  <c:v>2192.8580000000002</c:v>
                </c:pt>
                <c:pt idx="5">
                  <c:v>2306.431</c:v>
                </c:pt>
                <c:pt idx="6">
                  <c:v>2589.3850000000002</c:v>
                </c:pt>
                <c:pt idx="7">
                  <c:v>3099.5279999999998</c:v>
                </c:pt>
                <c:pt idx="8">
                  <c:v>3199.6770000000001</c:v>
                </c:pt>
                <c:pt idx="9">
                  <c:v>3626.19</c:v>
                </c:pt>
                <c:pt idx="10">
                  <c:v>3852.9279999999999</c:v>
                </c:pt>
                <c:pt idx="11">
                  <c:v>3833.2779999999998</c:v>
                </c:pt>
                <c:pt idx="12">
                  <c:v>3131.68</c:v>
                </c:pt>
              </c:numCache>
            </c:numRef>
          </c:val>
          <c:smooth val="0"/>
          <c:extLst>
            <c:ext xmlns:c16="http://schemas.microsoft.com/office/drawing/2014/chart" uri="{C3380CC4-5D6E-409C-BE32-E72D297353CC}">
              <c16:uniqueId val="{00000000-3DAC-433E-82DB-BB5AB4E4D7AF}"/>
            </c:ext>
          </c:extLst>
        </c:ser>
        <c:ser>
          <c:idx val="1"/>
          <c:order val="1"/>
          <c:tx>
            <c:strRef>
              <c:f>'Cons Dist by Age'!$H$183</c:f>
              <c:strCache>
                <c:ptCount val="1"/>
                <c:pt idx="0">
                  <c:v>Predicted Current</c:v>
                </c:pt>
              </c:strCache>
            </c:strRef>
          </c:tx>
          <c:spPr>
            <a:ln w="28575" cap="rnd">
              <a:solidFill>
                <a:schemeClr val="accent2"/>
              </a:solidFill>
              <a:round/>
            </a:ln>
            <a:effectLst/>
          </c:spPr>
          <c:marker>
            <c:symbol val="none"/>
          </c:marker>
          <c:cat>
            <c:strRef>
              <c:f>'Cons Dist by Age'!$F$184:$F$196</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Age'!$H$184:$H$196</c:f>
              <c:numCache>
                <c:formatCode>0</c:formatCode>
                <c:ptCount val="13"/>
                <c:pt idx="0">
                  <c:v>3084.6729999999998</c:v>
                </c:pt>
                <c:pt idx="1">
                  <c:v>2839.1669999999999</c:v>
                </c:pt>
                <c:pt idx="2">
                  <c:v>2486.681</c:v>
                </c:pt>
                <c:pt idx="3">
                  <c:v>2164.2759999999998</c:v>
                </c:pt>
                <c:pt idx="4">
                  <c:v>2009.5239999999999</c:v>
                </c:pt>
                <c:pt idx="5">
                  <c:v>2100.9630000000002</c:v>
                </c:pt>
                <c:pt idx="6">
                  <c:v>2410.3220000000001</c:v>
                </c:pt>
                <c:pt idx="7">
                  <c:v>2913.645</c:v>
                </c:pt>
                <c:pt idx="8">
                  <c:v>3256.1179999999999</c:v>
                </c:pt>
                <c:pt idx="9">
                  <c:v>3567.3330000000001</c:v>
                </c:pt>
                <c:pt idx="10">
                  <c:v>3522.799</c:v>
                </c:pt>
                <c:pt idx="11">
                  <c:v>3548.645</c:v>
                </c:pt>
                <c:pt idx="12">
                  <c:v>3324.239</c:v>
                </c:pt>
              </c:numCache>
            </c:numRef>
          </c:val>
          <c:smooth val="0"/>
          <c:extLst>
            <c:ext xmlns:c16="http://schemas.microsoft.com/office/drawing/2014/chart" uri="{C3380CC4-5D6E-409C-BE32-E72D297353CC}">
              <c16:uniqueId val="{00000001-3DAC-433E-82DB-BB5AB4E4D7AF}"/>
            </c:ext>
          </c:extLst>
        </c:ser>
        <c:ser>
          <c:idx val="2"/>
          <c:order val="2"/>
          <c:tx>
            <c:strRef>
              <c:f>'Cons Dist by Age'!$I$183</c:f>
              <c:strCache>
                <c:ptCount val="1"/>
                <c:pt idx="0">
                  <c:v>Actual Consumption w/o Outliers (Singles)</c:v>
                </c:pt>
              </c:strCache>
            </c:strRef>
          </c:tx>
          <c:spPr>
            <a:ln w="47625" cap="rnd">
              <a:solidFill>
                <a:schemeClr val="accent3"/>
              </a:solidFill>
              <a:prstDash val="dash"/>
              <a:round/>
            </a:ln>
            <a:effectLst/>
          </c:spPr>
          <c:marker>
            <c:symbol val="none"/>
          </c:marker>
          <c:cat>
            <c:strRef>
              <c:f>'Cons Dist by Age'!$F$184:$F$196</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Age'!$I$184:$I$196</c:f>
              <c:numCache>
                <c:formatCode>0</c:formatCode>
                <c:ptCount val="13"/>
                <c:pt idx="0">
                  <c:v>6984.8450000000003</c:v>
                </c:pt>
                <c:pt idx="1">
                  <c:v>6717.3379999999997</c:v>
                </c:pt>
                <c:pt idx="2">
                  <c:v>5315.7</c:v>
                </c:pt>
                <c:pt idx="3">
                  <c:v>5399.4840000000004</c:v>
                </c:pt>
                <c:pt idx="4">
                  <c:v>5503.6239999999998</c:v>
                </c:pt>
                <c:pt idx="5">
                  <c:v>4794.5649999999996</c:v>
                </c:pt>
                <c:pt idx="6">
                  <c:v>4543.99</c:v>
                </c:pt>
                <c:pt idx="7">
                  <c:v>4356.7309999999998</c:v>
                </c:pt>
                <c:pt idx="8">
                  <c:v>5565.3</c:v>
                </c:pt>
                <c:pt idx="9">
                  <c:v>4447.7870000000003</c:v>
                </c:pt>
                <c:pt idx="10">
                  <c:v>5038.8879999999999</c:v>
                </c:pt>
                <c:pt idx="11">
                  <c:v>4899.6149999999998</c:v>
                </c:pt>
                <c:pt idx="12">
                  <c:v>4101.116</c:v>
                </c:pt>
              </c:numCache>
            </c:numRef>
          </c:val>
          <c:smooth val="0"/>
          <c:extLst>
            <c:ext xmlns:c16="http://schemas.microsoft.com/office/drawing/2014/chart" uri="{C3380CC4-5D6E-409C-BE32-E72D297353CC}">
              <c16:uniqueId val="{00000002-3DAC-433E-82DB-BB5AB4E4D7AF}"/>
            </c:ext>
          </c:extLst>
        </c:ser>
        <c:ser>
          <c:idx val="3"/>
          <c:order val="3"/>
          <c:tx>
            <c:strRef>
              <c:f>'Cons Dist by Age'!$J$183</c:f>
              <c:strCache>
                <c:ptCount val="1"/>
                <c:pt idx="0">
                  <c:v>Predicted Current (singles)</c:v>
                </c:pt>
              </c:strCache>
            </c:strRef>
          </c:tx>
          <c:spPr>
            <a:ln w="28575" cap="rnd">
              <a:solidFill>
                <a:schemeClr val="accent4"/>
              </a:solidFill>
              <a:round/>
            </a:ln>
            <a:effectLst/>
          </c:spPr>
          <c:marker>
            <c:symbol val="none"/>
          </c:marker>
          <c:cat>
            <c:strRef>
              <c:f>'Cons Dist by Age'!$F$184:$F$196</c:f>
              <c:strCache>
                <c:ptCount val="13"/>
                <c:pt idx="0">
                  <c:v>Y25</c:v>
                </c:pt>
                <c:pt idx="1">
                  <c:v>Y30</c:v>
                </c:pt>
                <c:pt idx="2">
                  <c:v>Y35</c:v>
                </c:pt>
                <c:pt idx="3">
                  <c:v>Y40</c:v>
                </c:pt>
                <c:pt idx="4">
                  <c:v>Y45</c:v>
                </c:pt>
                <c:pt idx="5">
                  <c:v>Y50</c:v>
                </c:pt>
                <c:pt idx="6">
                  <c:v>Y55</c:v>
                </c:pt>
                <c:pt idx="7">
                  <c:v>Y60</c:v>
                </c:pt>
                <c:pt idx="8">
                  <c:v>Y65</c:v>
                </c:pt>
                <c:pt idx="9">
                  <c:v>Y70</c:v>
                </c:pt>
                <c:pt idx="10">
                  <c:v>Y80</c:v>
                </c:pt>
                <c:pt idx="11">
                  <c:v>Y90</c:v>
                </c:pt>
                <c:pt idx="12">
                  <c:v>Y100</c:v>
                </c:pt>
              </c:strCache>
            </c:strRef>
          </c:cat>
          <c:val>
            <c:numRef>
              <c:f>'Cons Dist by Age'!$J$184:$J$196</c:f>
              <c:numCache>
                <c:formatCode>0</c:formatCode>
                <c:ptCount val="13"/>
                <c:pt idx="0">
                  <c:v>5584.6729999999998</c:v>
                </c:pt>
                <c:pt idx="1">
                  <c:v>6062.2910000000002</c:v>
                </c:pt>
                <c:pt idx="2">
                  <c:v>5898.0309999999999</c:v>
                </c:pt>
                <c:pt idx="3">
                  <c:v>6665.2629999999999</c:v>
                </c:pt>
                <c:pt idx="4">
                  <c:v>5217.0860000000002</c:v>
                </c:pt>
                <c:pt idx="5">
                  <c:v>5376.3969999999999</c:v>
                </c:pt>
                <c:pt idx="6">
                  <c:v>5147.1989999999996</c:v>
                </c:pt>
                <c:pt idx="7">
                  <c:v>5510.3239999999996</c:v>
                </c:pt>
                <c:pt idx="8">
                  <c:v>5843.48</c:v>
                </c:pt>
                <c:pt idx="9">
                  <c:v>4335.1710000000003</c:v>
                </c:pt>
                <c:pt idx="10">
                  <c:v>4863.2759999999998</c:v>
                </c:pt>
                <c:pt idx="11">
                  <c:v>4765.3310000000001</c:v>
                </c:pt>
                <c:pt idx="12">
                  <c:v>6044.4949999999999</c:v>
                </c:pt>
              </c:numCache>
            </c:numRef>
          </c:val>
          <c:smooth val="0"/>
          <c:extLst>
            <c:ext xmlns:c16="http://schemas.microsoft.com/office/drawing/2014/chart" uri="{C3380CC4-5D6E-409C-BE32-E72D297353CC}">
              <c16:uniqueId val="{00000003-3DAC-433E-82DB-BB5AB4E4D7AF}"/>
            </c:ext>
          </c:extLst>
        </c:ser>
        <c:dLbls>
          <c:showLegendKey val="0"/>
          <c:showVal val="0"/>
          <c:showCatName val="0"/>
          <c:showSerName val="0"/>
          <c:showPercent val="0"/>
          <c:showBubbleSize val="0"/>
        </c:dLbls>
        <c:smooth val="0"/>
        <c:axId val="231123584"/>
        <c:axId val="231125376"/>
      </c:lineChart>
      <c:catAx>
        <c:axId val="23112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25376"/>
        <c:crosses val="autoZero"/>
        <c:auto val="1"/>
        <c:lblAlgn val="ctr"/>
        <c:lblOffset val="100"/>
        <c:noMultiLvlLbl val="0"/>
      </c:catAx>
      <c:valAx>
        <c:axId val="2311253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23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536574</xdr:colOff>
      <xdr:row>66</xdr:row>
      <xdr:rowOff>57150</xdr:rowOff>
    </xdr:from>
    <xdr:to>
      <xdr:col>17</xdr:col>
      <xdr:colOff>298449</xdr:colOff>
      <xdr:row>89</xdr:row>
      <xdr:rowOff>57150</xdr:rowOff>
    </xdr:to>
    <xdr:graphicFrame macro="">
      <xdr:nvGraphicFramePr>
        <xdr:cNvPr id="4" name="Chart 3">
          <a:extLst>
            <a:ext uri="{FF2B5EF4-FFF2-40B4-BE49-F238E27FC236}">
              <a16:creationId xmlns:a16="http://schemas.microsoft.com/office/drawing/2014/main" id="{3C267DA5-E600-4B0C-B44C-4904CACE5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476724</xdr:colOff>
      <xdr:row>92</xdr:row>
      <xdr:rowOff>163773</xdr:rowOff>
    </xdr:from>
    <xdr:to>
      <xdr:col>18</xdr:col>
      <xdr:colOff>196187</xdr:colOff>
      <xdr:row>108</xdr:row>
      <xdr:rowOff>25779</xdr:rowOff>
    </xdr:to>
    <xdr:graphicFrame macro="">
      <xdr:nvGraphicFramePr>
        <xdr:cNvPr id="5" name="Chart 4">
          <a:extLst>
            <a:ext uri="{FF2B5EF4-FFF2-40B4-BE49-F238E27FC236}">
              <a16:creationId xmlns:a16="http://schemas.microsoft.com/office/drawing/2014/main" id="{BB9919A1-FCE9-4E1F-B4BD-48040E6A4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476724</xdr:colOff>
      <xdr:row>92</xdr:row>
      <xdr:rowOff>163773</xdr:rowOff>
    </xdr:from>
    <xdr:to>
      <xdr:col>18</xdr:col>
      <xdr:colOff>196187</xdr:colOff>
      <xdr:row>108</xdr:row>
      <xdr:rowOff>25779</xdr:rowOff>
    </xdr:to>
    <xdr:graphicFrame macro="">
      <xdr:nvGraphicFramePr>
        <xdr:cNvPr id="6" name="Chart 5">
          <a:extLst>
            <a:ext uri="{FF2B5EF4-FFF2-40B4-BE49-F238E27FC236}">
              <a16:creationId xmlns:a16="http://schemas.microsoft.com/office/drawing/2014/main" id="{A4D421E4-FE09-4F90-9BF4-F85F39ABDC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552544</xdr:colOff>
      <xdr:row>91</xdr:row>
      <xdr:rowOff>59519</xdr:rowOff>
    </xdr:from>
    <xdr:to>
      <xdr:col>17</xdr:col>
      <xdr:colOff>303283</xdr:colOff>
      <xdr:row>106</xdr:row>
      <xdr:rowOff>101600</xdr:rowOff>
    </xdr:to>
    <xdr:graphicFrame macro="">
      <xdr:nvGraphicFramePr>
        <xdr:cNvPr id="7" name="Chart 6">
          <a:extLst>
            <a:ext uri="{FF2B5EF4-FFF2-40B4-BE49-F238E27FC236}">
              <a16:creationId xmlns:a16="http://schemas.microsoft.com/office/drawing/2014/main" id="{334A4F44-422F-46FC-ABA5-436E896320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246415</xdr:colOff>
      <xdr:row>112</xdr:row>
      <xdr:rowOff>50033</xdr:rowOff>
    </xdr:from>
    <xdr:to>
      <xdr:col>23</xdr:col>
      <xdr:colOff>113728</xdr:colOff>
      <xdr:row>136</xdr:row>
      <xdr:rowOff>123203</xdr:rowOff>
    </xdr:to>
    <xdr:graphicFrame macro="">
      <xdr:nvGraphicFramePr>
        <xdr:cNvPr id="8" name="Chart 7">
          <a:extLst>
            <a:ext uri="{FF2B5EF4-FFF2-40B4-BE49-F238E27FC236}">
              <a16:creationId xmlns:a16="http://schemas.microsoft.com/office/drawing/2014/main" id="{51EC55EC-790E-40D8-A041-03AFC3E16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xdr:colOff>
      <xdr:row>112</xdr:row>
      <xdr:rowOff>66344</xdr:rowOff>
    </xdr:from>
    <xdr:to>
      <xdr:col>32</xdr:col>
      <xdr:colOff>224621</xdr:colOff>
      <xdr:row>137</xdr:row>
      <xdr:rowOff>0</xdr:rowOff>
    </xdr:to>
    <xdr:graphicFrame macro="">
      <xdr:nvGraphicFramePr>
        <xdr:cNvPr id="9" name="Chart 8">
          <a:extLst>
            <a:ext uri="{FF2B5EF4-FFF2-40B4-BE49-F238E27FC236}">
              <a16:creationId xmlns:a16="http://schemas.microsoft.com/office/drawing/2014/main" id="{187EAEE0-E077-422D-98AC-E14703EB7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400902</xdr:colOff>
      <xdr:row>125</xdr:row>
      <xdr:rowOff>142165</xdr:rowOff>
    </xdr:from>
    <xdr:to>
      <xdr:col>21</xdr:col>
      <xdr:colOff>265372</xdr:colOff>
      <xdr:row>157</xdr:row>
      <xdr:rowOff>113732</xdr:rowOff>
    </xdr:to>
    <xdr:graphicFrame macro="">
      <xdr:nvGraphicFramePr>
        <xdr:cNvPr id="10" name="Chart 9">
          <a:extLst>
            <a:ext uri="{FF2B5EF4-FFF2-40B4-BE49-F238E27FC236}">
              <a16:creationId xmlns:a16="http://schemas.microsoft.com/office/drawing/2014/main" id="{C7287785-6CB8-4749-8E35-80855E44F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268216</xdr:colOff>
      <xdr:row>181</xdr:row>
      <xdr:rowOff>18956</xdr:rowOff>
    </xdr:from>
    <xdr:to>
      <xdr:col>19</xdr:col>
      <xdr:colOff>473881</xdr:colOff>
      <xdr:row>212</xdr:row>
      <xdr:rowOff>47387</xdr:rowOff>
    </xdr:to>
    <xdr:graphicFrame macro="">
      <xdr:nvGraphicFramePr>
        <xdr:cNvPr id="11" name="Chart 10">
          <a:extLst>
            <a:ext uri="{FF2B5EF4-FFF2-40B4-BE49-F238E27FC236}">
              <a16:creationId xmlns:a16="http://schemas.microsoft.com/office/drawing/2014/main" id="{C79FDECA-7F1B-4877-9DC1-9E9F22B5A0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4"/>
  <sheetViews>
    <sheetView topLeftCell="A55" zoomScale="90" zoomScaleNormal="90" workbookViewId="0">
      <selection activeCell="B2" sqref="B2"/>
    </sheetView>
  </sheetViews>
  <sheetFormatPr defaultColWidth="13.453125" defaultRowHeight="14.5" x14ac:dyDescent="0.35"/>
  <cols>
    <col min="1" max="3" width="13.453125" style="4"/>
    <col min="4" max="4" width="59.453125" style="4" customWidth="1"/>
    <col min="5" max="5" width="19.1796875" style="4" customWidth="1"/>
    <col min="6" max="16384" width="13.453125" style="4"/>
  </cols>
  <sheetData>
    <row r="2" spans="2:7" ht="16.5" customHeight="1" x14ac:dyDescent="0.35">
      <c r="B2" s="4" t="s">
        <v>162</v>
      </c>
    </row>
    <row r="3" spans="2:7" ht="16.5" customHeight="1" x14ac:dyDescent="0.35">
      <c r="D3" s="17" t="s">
        <v>572</v>
      </c>
      <c r="E3" s="12"/>
    </row>
    <row r="4" spans="2:7" ht="16.5" customHeight="1" x14ac:dyDescent="0.35">
      <c r="D4" s="10"/>
      <c r="E4" s="5" t="s">
        <v>105</v>
      </c>
    </row>
    <row r="5" spans="2:7" ht="40.5" customHeight="1" x14ac:dyDescent="0.35">
      <c r="D5" s="4" t="s">
        <v>97</v>
      </c>
      <c r="E5" s="15" t="s">
        <v>96</v>
      </c>
    </row>
    <row r="6" spans="2:7" ht="40.5" customHeight="1" x14ac:dyDescent="0.35">
      <c r="D6" s="9"/>
      <c r="E6" s="11" t="s">
        <v>161</v>
      </c>
    </row>
    <row r="7" spans="2:7" ht="16.5" customHeight="1" thickBot="1" x14ac:dyDescent="0.4">
      <c r="D7" s="6" t="s">
        <v>56</v>
      </c>
      <c r="E7" s="5"/>
    </row>
    <row r="8" spans="2:7" ht="16.5" customHeight="1" thickBot="1" x14ac:dyDescent="0.4">
      <c r="C8" s="4" t="s">
        <v>0</v>
      </c>
      <c r="D8" s="1" t="s">
        <v>44</v>
      </c>
      <c r="E8" s="5" t="s">
        <v>201</v>
      </c>
      <c r="F8" s="4" t="s">
        <v>1</v>
      </c>
      <c r="G8" s="4">
        <v>-1.7076899999999999E-2</v>
      </c>
    </row>
    <row r="9" spans="2:7" ht="16.5" customHeight="1" thickBot="1" x14ac:dyDescent="0.4">
      <c r="C9" s="4" t="s">
        <v>2</v>
      </c>
      <c r="D9" s="1" t="s">
        <v>45</v>
      </c>
      <c r="E9" s="5" t="s">
        <v>202</v>
      </c>
      <c r="G9" s="4">
        <v>1.6430000000000001E-4</v>
      </c>
    </row>
    <row r="10" spans="2:7" ht="16.5" customHeight="1" thickBot="1" x14ac:dyDescent="0.4">
      <c r="D10" s="7" t="s">
        <v>46</v>
      </c>
      <c r="E10" s="5"/>
    </row>
    <row r="11" spans="2:7" ht="16.5" customHeight="1" thickBot="1" x14ac:dyDescent="0.4">
      <c r="C11" s="4" t="s">
        <v>3</v>
      </c>
      <c r="D11" s="1" t="s">
        <v>47</v>
      </c>
      <c r="E11" s="5" t="s">
        <v>203</v>
      </c>
      <c r="G11" s="4">
        <v>0.1244914</v>
      </c>
    </row>
    <row r="12" spans="2:7" ht="16.5" customHeight="1" thickBot="1" x14ac:dyDescent="0.4">
      <c r="C12" s="4" t="s">
        <v>4</v>
      </c>
      <c r="D12" s="1" t="s">
        <v>48</v>
      </c>
      <c r="E12" s="5">
        <v>-0.1049026</v>
      </c>
      <c r="F12" s="4" t="s">
        <v>1</v>
      </c>
      <c r="G12" s="4">
        <v>-0.1049026</v>
      </c>
    </row>
    <row r="13" spans="2:7" ht="16.5" customHeight="1" thickBot="1" x14ac:dyDescent="0.4">
      <c r="C13" s="4" t="s">
        <v>5</v>
      </c>
      <c r="D13" s="1" t="s">
        <v>49</v>
      </c>
      <c r="E13" s="5">
        <v>-8.4728100000000001E-2</v>
      </c>
      <c r="F13" s="4" t="s">
        <v>1</v>
      </c>
      <c r="G13" s="4">
        <v>-8.4728100000000001E-2</v>
      </c>
    </row>
    <row r="14" spans="2:7" ht="16.5" customHeight="1" thickBot="1" x14ac:dyDescent="0.4">
      <c r="C14" s="4" t="s">
        <v>6</v>
      </c>
      <c r="D14" s="1" t="s">
        <v>50</v>
      </c>
      <c r="E14" s="5">
        <v>-5.9893799999999997E-2</v>
      </c>
      <c r="F14" s="4" t="s">
        <v>1</v>
      </c>
      <c r="G14" s="4">
        <v>-5.9893799999999997E-2</v>
      </c>
    </row>
    <row r="15" spans="2:7" ht="16.5" customHeight="1" x14ac:dyDescent="0.35">
      <c r="C15" s="4" t="s">
        <v>7</v>
      </c>
      <c r="D15" s="2" t="s">
        <v>54</v>
      </c>
      <c r="E15" s="5">
        <v>-5.9027999999999997E-3</v>
      </c>
      <c r="F15" s="4" t="s">
        <v>1</v>
      </c>
      <c r="G15" s="4">
        <v>-5.9027999999999997E-3</v>
      </c>
    </row>
    <row r="16" spans="2:7" ht="16.5" customHeight="1" thickBot="1" x14ac:dyDescent="0.4">
      <c r="D16" s="7" t="s">
        <v>51</v>
      </c>
      <c r="E16" s="5"/>
    </row>
    <row r="17" spans="3:7" ht="16.5" customHeight="1" thickBot="1" x14ac:dyDescent="0.4">
      <c r="C17" s="4" t="s">
        <v>8</v>
      </c>
      <c r="D17" s="1" t="s">
        <v>52</v>
      </c>
      <c r="E17" s="13" t="s">
        <v>204</v>
      </c>
      <c r="G17" s="4">
        <v>6.5511E-2</v>
      </c>
    </row>
    <row r="18" spans="3:7" ht="16.5" customHeight="1" thickBot="1" x14ac:dyDescent="0.4">
      <c r="C18" s="4" t="s">
        <v>9</v>
      </c>
      <c r="D18" s="1" t="s">
        <v>53</v>
      </c>
      <c r="E18" s="13" t="s">
        <v>205</v>
      </c>
      <c r="G18" s="4">
        <v>0.1168975</v>
      </c>
    </row>
    <row r="19" spans="3:7" ht="16.5" customHeight="1" x14ac:dyDescent="0.35">
      <c r="C19" s="4" t="s">
        <v>10</v>
      </c>
      <c r="D19" s="3" t="s">
        <v>55</v>
      </c>
      <c r="E19" s="14" t="s">
        <v>206</v>
      </c>
      <c r="G19" s="4">
        <v>0.2516505</v>
      </c>
    </row>
    <row r="20" spans="3:7" ht="16.5" customHeight="1" x14ac:dyDescent="0.35">
      <c r="D20" s="6" t="s">
        <v>57</v>
      </c>
      <c r="E20" s="15"/>
    </row>
    <row r="21" spans="3:7" ht="16.5" customHeight="1" x14ac:dyDescent="0.35">
      <c r="C21" s="4" t="s">
        <v>11</v>
      </c>
      <c r="D21" s="6" t="s">
        <v>58</v>
      </c>
      <c r="E21" s="15">
        <v>1.73513E-2</v>
      </c>
      <c r="G21" s="4">
        <v>1.73513E-2</v>
      </c>
    </row>
    <row r="22" spans="3:7" ht="16.5" customHeight="1" x14ac:dyDescent="0.35">
      <c r="C22" s="4" t="s">
        <v>12</v>
      </c>
      <c r="D22" s="6" t="s">
        <v>59</v>
      </c>
      <c r="E22" s="15" t="s">
        <v>207</v>
      </c>
      <c r="F22" s="4" t="s">
        <v>1</v>
      </c>
      <c r="G22" s="4">
        <v>-0.21348780000000001</v>
      </c>
    </row>
    <row r="23" spans="3:7" ht="16.5" customHeight="1" x14ac:dyDescent="0.35">
      <c r="C23" s="4" t="s">
        <v>13</v>
      </c>
      <c r="D23" s="6" t="s">
        <v>60</v>
      </c>
      <c r="E23" s="15" t="s">
        <v>208</v>
      </c>
      <c r="G23" s="4">
        <v>0.1909071</v>
      </c>
    </row>
    <row r="24" spans="3:7" ht="16.5" customHeight="1" x14ac:dyDescent="0.35">
      <c r="C24" s="4" t="s">
        <v>14</v>
      </c>
      <c r="D24" s="6" t="s">
        <v>61</v>
      </c>
      <c r="E24" s="15" t="s">
        <v>209</v>
      </c>
      <c r="G24" s="4">
        <v>0.1428238</v>
      </c>
    </row>
    <row r="25" spans="3:7" ht="16.5" customHeight="1" x14ac:dyDescent="0.35">
      <c r="C25" s="4" t="s">
        <v>15</v>
      </c>
      <c r="D25" s="6" t="s">
        <v>62</v>
      </c>
      <c r="E25" s="15">
        <v>1.1118299999999999E-2</v>
      </c>
      <c r="G25" s="4">
        <v>1.1118299999999999E-2</v>
      </c>
    </row>
    <row r="26" spans="3:7" ht="16.5" customHeight="1" x14ac:dyDescent="0.35">
      <c r="C26" s="4" t="s">
        <v>16</v>
      </c>
      <c r="D26" s="6" t="s">
        <v>63</v>
      </c>
      <c r="E26" s="15" t="s">
        <v>210</v>
      </c>
      <c r="F26" s="4" t="s">
        <v>1</v>
      </c>
      <c r="G26" s="4">
        <v>-0.1573329</v>
      </c>
    </row>
    <row r="27" spans="3:7" ht="16.5" customHeight="1" x14ac:dyDescent="0.35">
      <c r="C27" s="4" t="s">
        <v>17</v>
      </c>
      <c r="D27" s="6" t="s">
        <v>64</v>
      </c>
      <c r="E27" s="15" t="s">
        <v>211</v>
      </c>
      <c r="G27" s="4">
        <v>4.9204000000000001E-3</v>
      </c>
    </row>
    <row r="28" spans="3:7" ht="16.5" customHeight="1" x14ac:dyDescent="0.35">
      <c r="C28" s="4" t="s">
        <v>18</v>
      </c>
      <c r="D28" s="6" t="s">
        <v>65</v>
      </c>
      <c r="E28" s="15" t="s">
        <v>212</v>
      </c>
      <c r="F28" s="4" t="s">
        <v>1</v>
      </c>
      <c r="G28" s="4">
        <v>-0.1771036</v>
      </c>
    </row>
    <row r="29" spans="3:7" ht="16.5" customHeight="1" x14ac:dyDescent="0.35">
      <c r="D29" s="9"/>
      <c r="E29" s="11"/>
    </row>
    <row r="30" spans="3:7" ht="16.5" customHeight="1" x14ac:dyDescent="0.35">
      <c r="D30" s="6" t="s">
        <v>92</v>
      </c>
      <c r="E30" s="15"/>
    </row>
    <row r="31" spans="3:7" ht="16.5" customHeight="1" x14ac:dyDescent="0.35">
      <c r="C31" s="4" t="s">
        <v>19</v>
      </c>
      <c r="D31" s="6" t="s">
        <v>67</v>
      </c>
      <c r="E31" s="15" t="s">
        <v>213</v>
      </c>
      <c r="F31" s="4" t="s">
        <v>1</v>
      </c>
      <c r="G31" s="4">
        <v>-0.48626000000000003</v>
      </c>
    </row>
    <row r="32" spans="3:7" ht="16.5" customHeight="1" x14ac:dyDescent="0.35">
      <c r="C32" s="4" t="s">
        <v>20</v>
      </c>
      <c r="D32" s="6" t="s">
        <v>66</v>
      </c>
      <c r="E32" s="15" t="s">
        <v>214</v>
      </c>
      <c r="G32" s="4">
        <v>6.5049999999999997E-2</v>
      </c>
    </row>
    <row r="33" spans="3:7" ht="16.5" customHeight="1" x14ac:dyDescent="0.35">
      <c r="C33" s="4" t="s">
        <v>21</v>
      </c>
      <c r="D33" s="6" t="s">
        <v>68</v>
      </c>
      <c r="E33" s="15" t="s">
        <v>215</v>
      </c>
      <c r="G33" s="4">
        <v>1.0430999999999999E-3</v>
      </c>
    </row>
    <row r="34" spans="3:7" ht="16.5" customHeight="1" x14ac:dyDescent="0.35">
      <c r="C34" s="4" t="s">
        <v>22</v>
      </c>
      <c r="D34" s="6" t="s">
        <v>69</v>
      </c>
      <c r="E34" s="15" t="s">
        <v>216</v>
      </c>
      <c r="G34" s="4">
        <v>6.0091199999999997E-2</v>
      </c>
    </row>
    <row r="35" spans="3:7" ht="16.5" customHeight="1" x14ac:dyDescent="0.35">
      <c r="C35" s="4" t="s">
        <v>99</v>
      </c>
      <c r="D35" s="6" t="s">
        <v>102</v>
      </c>
      <c r="E35" s="15" t="s">
        <v>217</v>
      </c>
      <c r="G35" s="4">
        <v>0.43683539999999998</v>
      </c>
    </row>
    <row r="36" spans="3:7" ht="16.5" customHeight="1" x14ac:dyDescent="0.35">
      <c r="C36" s="4" t="s">
        <v>23</v>
      </c>
      <c r="D36" s="6" t="s">
        <v>70</v>
      </c>
      <c r="E36" s="15" t="s">
        <v>218</v>
      </c>
      <c r="G36" s="4">
        <v>0.27002999999999999</v>
      </c>
    </row>
    <row r="37" spans="3:7" ht="16.5" customHeight="1" x14ac:dyDescent="0.35">
      <c r="C37" s="4" t="s">
        <v>100</v>
      </c>
      <c r="D37" s="6" t="s">
        <v>103</v>
      </c>
      <c r="E37" s="15" t="s">
        <v>219</v>
      </c>
      <c r="F37" s="4" t="s">
        <v>1</v>
      </c>
      <c r="G37" s="4">
        <v>-3.0684400000000001E-2</v>
      </c>
    </row>
    <row r="38" spans="3:7" ht="16.5" customHeight="1" x14ac:dyDescent="0.35">
      <c r="C38" s="4" t="s">
        <v>101</v>
      </c>
      <c r="D38" s="6" t="s">
        <v>104</v>
      </c>
      <c r="E38" s="15" t="s">
        <v>220</v>
      </c>
      <c r="G38" s="4">
        <v>4.216E-4</v>
      </c>
    </row>
    <row r="39" spans="3:7" ht="16.5" customHeight="1" x14ac:dyDescent="0.35">
      <c r="C39" s="4" t="s">
        <v>24</v>
      </c>
      <c r="D39" s="6" t="s">
        <v>71</v>
      </c>
      <c r="E39" s="15" t="s">
        <v>221</v>
      </c>
      <c r="G39" s="4">
        <v>0.1829113</v>
      </c>
    </row>
    <row r="40" spans="3:7" ht="16.5" customHeight="1" x14ac:dyDescent="0.35">
      <c r="C40" s="4" t="s">
        <v>25</v>
      </c>
      <c r="D40" s="6" t="s">
        <v>72</v>
      </c>
      <c r="E40" s="15">
        <v>1.5967599999999998E-2</v>
      </c>
      <c r="G40" s="4">
        <v>1.5967599999999998E-2</v>
      </c>
    </row>
    <row r="41" spans="3:7" ht="16.5" customHeight="1" x14ac:dyDescent="0.35">
      <c r="C41" s="4" t="s">
        <v>26</v>
      </c>
      <c r="D41" s="6" t="s">
        <v>73</v>
      </c>
      <c r="E41" s="15" t="s">
        <v>222</v>
      </c>
      <c r="G41" s="4">
        <v>0.1135722</v>
      </c>
    </row>
    <row r="42" spans="3:7" ht="16.5" customHeight="1" x14ac:dyDescent="0.35">
      <c r="D42" s="8" t="s">
        <v>93</v>
      </c>
      <c r="E42" s="16"/>
    </row>
    <row r="43" spans="3:7" ht="16.5" customHeight="1" x14ac:dyDescent="0.35">
      <c r="C43" s="4" t="s">
        <v>27</v>
      </c>
      <c r="D43" s="6" t="s">
        <v>74</v>
      </c>
      <c r="E43" s="15" t="s">
        <v>223</v>
      </c>
      <c r="G43" s="4">
        <v>6.91856E-2</v>
      </c>
    </row>
    <row r="44" spans="3:7" ht="16.5" customHeight="1" x14ac:dyDescent="0.35">
      <c r="C44" s="4" t="s">
        <v>28</v>
      </c>
      <c r="D44" s="6" t="s">
        <v>75</v>
      </c>
      <c r="E44" s="15" t="s">
        <v>224</v>
      </c>
      <c r="G44" s="4">
        <v>5.7270999999999997E-3</v>
      </c>
    </row>
    <row r="45" spans="3:7" ht="16.5" customHeight="1" x14ac:dyDescent="0.35">
      <c r="C45" s="4" t="s">
        <v>29</v>
      </c>
      <c r="D45" s="9" t="s">
        <v>76</v>
      </c>
      <c r="E45" s="11" t="s">
        <v>225</v>
      </c>
      <c r="G45" s="4">
        <v>0.14457829999999999</v>
      </c>
    </row>
    <row r="46" spans="3:7" ht="16.5" customHeight="1" thickBot="1" x14ac:dyDescent="0.4">
      <c r="D46" s="8" t="s">
        <v>95</v>
      </c>
      <c r="E46" s="16"/>
    </row>
    <row r="47" spans="3:7" ht="16.5" customHeight="1" thickBot="1" x14ac:dyDescent="0.4">
      <c r="C47" s="4" t="s">
        <v>30</v>
      </c>
      <c r="D47" s="1" t="s">
        <v>77</v>
      </c>
      <c r="E47" s="13" t="s">
        <v>226</v>
      </c>
      <c r="F47" s="4" t="s">
        <v>1</v>
      </c>
      <c r="G47" s="4">
        <v>-8.4526400000000002E-2</v>
      </c>
    </row>
    <row r="48" spans="3:7" ht="16.5" customHeight="1" thickBot="1" x14ac:dyDescent="0.4">
      <c r="C48" s="4" t="s">
        <v>31</v>
      </c>
      <c r="D48" s="1" t="s">
        <v>78</v>
      </c>
      <c r="E48" s="13" t="s">
        <v>227</v>
      </c>
      <c r="F48" s="4" t="s">
        <v>1</v>
      </c>
      <c r="G48" s="4">
        <v>-0.16769999999999999</v>
      </c>
    </row>
    <row r="49" spans="3:7" ht="16.5" customHeight="1" thickBot="1" x14ac:dyDescent="0.4">
      <c r="C49" s="4" t="s">
        <v>32</v>
      </c>
      <c r="D49" s="1" t="s">
        <v>79</v>
      </c>
      <c r="E49" s="13" t="s">
        <v>228</v>
      </c>
      <c r="G49" s="4">
        <v>4.1517600000000002E-2</v>
      </c>
    </row>
    <row r="50" spans="3:7" ht="16.5" customHeight="1" thickBot="1" x14ac:dyDescent="0.4">
      <c r="C50" s="4" t="s">
        <v>33</v>
      </c>
      <c r="D50" s="1" t="s">
        <v>80</v>
      </c>
      <c r="E50" s="13">
        <v>4.1304000000000002E-3</v>
      </c>
      <c r="F50" s="4" t="s">
        <v>1</v>
      </c>
      <c r="G50" s="4">
        <v>4.1304000000000002E-3</v>
      </c>
    </row>
    <row r="51" spans="3:7" ht="16.5" customHeight="1" thickBot="1" x14ac:dyDescent="0.4">
      <c r="C51" s="4" t="s">
        <v>34</v>
      </c>
      <c r="D51" s="1" t="s">
        <v>81</v>
      </c>
      <c r="E51" s="13" t="s">
        <v>229</v>
      </c>
      <c r="F51" s="4" t="s">
        <v>1</v>
      </c>
      <c r="G51" s="4">
        <v>-8.0950400000000006E-2</v>
      </c>
    </row>
    <row r="52" spans="3:7" ht="16.5" customHeight="1" thickBot="1" x14ac:dyDescent="0.4">
      <c r="C52" s="4" t="s">
        <v>35</v>
      </c>
      <c r="D52" s="1" t="s">
        <v>82</v>
      </c>
      <c r="E52" s="13" t="s">
        <v>230</v>
      </c>
      <c r="F52" s="4" t="s">
        <v>1</v>
      </c>
      <c r="G52" s="4">
        <v>-0.22120609999999999</v>
      </c>
    </row>
    <row r="53" spans="3:7" ht="16.5" customHeight="1" thickBot="1" x14ac:dyDescent="0.4">
      <c r="C53" s="4" t="s">
        <v>36</v>
      </c>
      <c r="D53" s="1" t="s">
        <v>83</v>
      </c>
      <c r="E53" s="13" t="s">
        <v>231</v>
      </c>
      <c r="F53" s="4" t="s">
        <v>1</v>
      </c>
      <c r="G53" s="4">
        <v>-0.1122707</v>
      </c>
    </row>
    <row r="54" spans="3:7" ht="16.5" customHeight="1" thickBot="1" x14ac:dyDescent="0.4">
      <c r="C54" s="4" t="s">
        <v>37</v>
      </c>
      <c r="D54" s="1" t="s">
        <v>84</v>
      </c>
      <c r="E54" s="13" t="s">
        <v>232</v>
      </c>
      <c r="F54" s="4" t="s">
        <v>1</v>
      </c>
      <c r="G54" s="4">
        <v>-0.1162204</v>
      </c>
    </row>
    <row r="55" spans="3:7" ht="16.5" customHeight="1" thickBot="1" x14ac:dyDescent="0.4">
      <c r="C55" s="4" t="s">
        <v>38</v>
      </c>
      <c r="D55" s="1" t="s">
        <v>85</v>
      </c>
      <c r="E55" s="13" t="s">
        <v>233</v>
      </c>
      <c r="F55" s="4" t="s">
        <v>1</v>
      </c>
      <c r="G55" s="4">
        <v>-0.25899290000000003</v>
      </c>
    </row>
    <row r="56" spans="3:7" ht="16.5" customHeight="1" thickBot="1" x14ac:dyDescent="0.4">
      <c r="C56" s="4" t="s">
        <v>39</v>
      </c>
      <c r="D56" s="1" t="s">
        <v>86</v>
      </c>
      <c r="E56" s="13" t="s">
        <v>234</v>
      </c>
      <c r="F56" s="4" t="s">
        <v>1</v>
      </c>
      <c r="G56" s="4">
        <v>-0.20096720000000001</v>
      </c>
    </row>
    <row r="57" spans="3:7" ht="16.5" customHeight="1" thickBot="1" x14ac:dyDescent="0.4">
      <c r="C57" s="4" t="s">
        <v>40</v>
      </c>
      <c r="D57" s="1" t="s">
        <v>87</v>
      </c>
      <c r="E57" s="13" t="s">
        <v>235</v>
      </c>
      <c r="F57" s="4" t="s">
        <v>1</v>
      </c>
      <c r="G57" s="4">
        <v>-0.10064579999999999</v>
      </c>
    </row>
    <row r="58" spans="3:7" ht="16.5" customHeight="1" x14ac:dyDescent="0.35">
      <c r="C58" s="4" t="s">
        <v>41</v>
      </c>
      <c r="D58" s="3" t="s">
        <v>88</v>
      </c>
      <c r="E58" s="14" t="s">
        <v>236</v>
      </c>
      <c r="F58" s="4" t="s">
        <v>1</v>
      </c>
      <c r="G58" s="4">
        <v>-0.14277999999999999</v>
      </c>
    </row>
    <row r="59" spans="3:7" ht="16.5" customHeight="1" x14ac:dyDescent="0.35">
      <c r="C59" s="4" t="s">
        <v>43</v>
      </c>
      <c r="D59" s="6" t="s">
        <v>89</v>
      </c>
      <c r="E59" s="15" t="s">
        <v>237</v>
      </c>
      <c r="G59" s="4">
        <v>7.8713353000000001</v>
      </c>
    </row>
    <row r="60" spans="3:7" ht="16.5" customHeight="1" x14ac:dyDescent="0.35">
      <c r="D60" s="6"/>
      <c r="E60" s="15"/>
    </row>
    <row r="61" spans="3:7" ht="16.5" customHeight="1" x14ac:dyDescent="0.35">
      <c r="D61" s="8" t="s">
        <v>90</v>
      </c>
      <c r="E61" s="16">
        <v>0.64159180000000005</v>
      </c>
    </row>
    <row r="62" spans="3:7" ht="16.5" customHeight="1" x14ac:dyDescent="0.35">
      <c r="D62" s="9" t="s">
        <v>91</v>
      </c>
      <c r="E62" s="11">
        <v>4549</v>
      </c>
    </row>
    <row r="63" spans="3:7" ht="16.5" customHeight="1" x14ac:dyDescent="0.35">
      <c r="D63" s="6"/>
      <c r="E63" s="15"/>
    </row>
    <row r="64" spans="3:7" ht="16.5" customHeight="1" x14ac:dyDescent="0.35">
      <c r="D64" s="6"/>
      <c r="E64" s="5"/>
    </row>
    <row r="65" spans="4:4" ht="16.5" customHeight="1" x14ac:dyDescent="0.35">
      <c r="D65" s="6"/>
    </row>
    <row r="66" spans="4:4" ht="16.5" customHeight="1" x14ac:dyDescent="0.35">
      <c r="D66" s="6"/>
    </row>
    <row r="67" spans="4:4" ht="16.5" customHeight="1" x14ac:dyDescent="0.35">
      <c r="D67" s="6"/>
    </row>
    <row r="68" spans="4:4" ht="16.5" customHeight="1" x14ac:dyDescent="0.35">
      <c r="D68" s="6"/>
    </row>
    <row r="69" spans="4:4" ht="16.5" customHeight="1" x14ac:dyDescent="0.35">
      <c r="D69" s="6"/>
    </row>
    <row r="70" spans="4:4" ht="16.5" customHeight="1" x14ac:dyDescent="0.35">
      <c r="D70" s="6"/>
    </row>
    <row r="71" spans="4:4" ht="16.5" customHeight="1" x14ac:dyDescent="0.35">
      <c r="D71" s="6"/>
    </row>
    <row r="72" spans="4:4" ht="16.5" customHeight="1" x14ac:dyDescent="0.35">
      <c r="D72" s="6"/>
    </row>
    <row r="73" spans="4:4" ht="16.5" customHeight="1" x14ac:dyDescent="0.35">
      <c r="D73" s="6"/>
    </row>
    <row r="74" spans="4:4" ht="16.5" customHeight="1" x14ac:dyDescent="0.35">
      <c r="D74"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5:G9"/>
  <sheetViews>
    <sheetView workbookViewId="0">
      <selection activeCell="I16" sqref="I16"/>
    </sheetView>
  </sheetViews>
  <sheetFormatPr defaultColWidth="10.81640625" defaultRowHeight="14.5" x14ac:dyDescent="0.35"/>
  <cols>
    <col min="5" max="5" width="23.1796875" customWidth="1"/>
    <col min="6" max="7" width="19.1796875" customWidth="1"/>
  </cols>
  <sheetData>
    <row r="5" spans="4:7" x14ac:dyDescent="0.35">
      <c r="F5" s="42" t="s">
        <v>244</v>
      </c>
    </row>
    <row r="6" spans="4:7" x14ac:dyDescent="0.35">
      <c r="F6" t="s">
        <v>245</v>
      </c>
      <c r="G6" t="s">
        <v>248</v>
      </c>
    </row>
    <row r="7" spans="4:7" x14ac:dyDescent="0.35">
      <c r="D7" s="42" t="s">
        <v>242</v>
      </c>
      <c r="E7" t="s">
        <v>243</v>
      </c>
      <c r="F7" t="s">
        <v>249</v>
      </c>
    </row>
    <row r="8" spans="4:7" x14ac:dyDescent="0.35">
      <c r="E8" t="s">
        <v>247</v>
      </c>
      <c r="F8" t="s">
        <v>249</v>
      </c>
    </row>
    <row r="9" spans="4:7" x14ac:dyDescent="0.35">
      <c r="E9" t="s">
        <v>246</v>
      </c>
      <c r="F9" t="s">
        <v>249</v>
      </c>
      <c r="G9" t="s">
        <v>249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E71"/>
  <sheetViews>
    <sheetView zoomScale="70" zoomScaleNormal="70" workbookViewId="0">
      <selection activeCell="A3" sqref="A3"/>
    </sheetView>
  </sheetViews>
  <sheetFormatPr defaultColWidth="8.54296875" defaultRowHeight="14.5" x14ac:dyDescent="0.35"/>
  <cols>
    <col min="1" max="1" width="27.453125" style="4" customWidth="1"/>
    <col min="2" max="2" width="16.453125" style="4" customWidth="1"/>
    <col min="3" max="3" width="37.453125" style="4" customWidth="1"/>
    <col min="4" max="4" width="86.54296875" style="4" customWidth="1"/>
    <col min="5" max="5" width="58.453125" style="4" customWidth="1"/>
    <col min="6" max="16384" width="8.54296875" style="4"/>
  </cols>
  <sheetData>
    <row r="3" spans="1:5" x14ac:dyDescent="0.35">
      <c r="A3" s="17" t="s">
        <v>107</v>
      </c>
      <c r="B3" s="17"/>
      <c r="C3" s="17" t="s">
        <v>107</v>
      </c>
      <c r="D3" s="17"/>
    </row>
    <row r="4" spans="1:5" x14ac:dyDescent="0.35">
      <c r="A4" s="24" t="s">
        <v>114</v>
      </c>
      <c r="B4" s="24"/>
      <c r="C4" s="24" t="s">
        <v>113</v>
      </c>
      <c r="D4" s="24" t="s">
        <v>106</v>
      </c>
    </row>
    <row r="5" spans="1:5" x14ac:dyDescent="0.35">
      <c r="A5" s="22"/>
      <c r="B5" s="22"/>
      <c r="C5" s="23" t="s">
        <v>56</v>
      </c>
      <c r="D5" s="23"/>
    </row>
    <row r="6" spans="1:5" x14ac:dyDescent="0.35">
      <c r="A6" s="18" t="s">
        <v>0</v>
      </c>
      <c r="B6" s="18" t="s">
        <v>125</v>
      </c>
      <c r="C6" s="20" t="s">
        <v>44</v>
      </c>
      <c r="D6" s="20" t="s">
        <v>108</v>
      </c>
    </row>
    <row r="7" spans="1:5" x14ac:dyDescent="0.35">
      <c r="A7" s="18" t="s">
        <v>2</v>
      </c>
      <c r="B7" s="18" t="s">
        <v>126</v>
      </c>
      <c r="C7" s="20" t="s">
        <v>45</v>
      </c>
      <c r="D7" s="20" t="s">
        <v>109</v>
      </c>
    </row>
    <row r="8" spans="1:5" ht="29" x14ac:dyDescent="0.35">
      <c r="A8" s="18" t="s">
        <v>3</v>
      </c>
      <c r="B8" s="18" t="s">
        <v>124</v>
      </c>
      <c r="C8" s="20" t="s">
        <v>47</v>
      </c>
      <c r="D8" s="20" t="s">
        <v>110</v>
      </c>
    </row>
    <row r="9" spans="1:5" ht="29" x14ac:dyDescent="0.35">
      <c r="A9" s="18"/>
      <c r="B9" s="18"/>
      <c r="C9" s="25" t="s">
        <v>133</v>
      </c>
      <c r="D9" s="20" t="s">
        <v>134</v>
      </c>
    </row>
    <row r="10" spans="1:5" x14ac:dyDescent="0.35">
      <c r="A10" s="18"/>
      <c r="B10" s="18"/>
      <c r="C10" s="26" t="s">
        <v>135</v>
      </c>
      <c r="D10" s="27" t="s">
        <v>128</v>
      </c>
    </row>
    <row r="11" spans="1:5" x14ac:dyDescent="0.35">
      <c r="A11" s="18" t="s">
        <v>4</v>
      </c>
      <c r="B11" s="18" t="s">
        <v>124</v>
      </c>
      <c r="C11" s="26" t="s">
        <v>48</v>
      </c>
      <c r="D11" s="26" t="s">
        <v>136</v>
      </c>
    </row>
    <row r="12" spans="1:5" x14ac:dyDescent="0.35">
      <c r="A12" s="18" t="s">
        <v>5</v>
      </c>
      <c r="B12" s="18" t="s">
        <v>124</v>
      </c>
      <c r="C12" s="26" t="s">
        <v>49</v>
      </c>
      <c r="D12" s="26" t="s">
        <v>137</v>
      </c>
    </row>
    <row r="13" spans="1:5" x14ac:dyDescent="0.35">
      <c r="A13" s="18" t="s">
        <v>6</v>
      </c>
      <c r="B13" s="18" t="s">
        <v>124</v>
      </c>
      <c r="C13" s="26" t="s">
        <v>50</v>
      </c>
      <c r="D13" s="26" t="s">
        <v>138</v>
      </c>
    </row>
    <row r="14" spans="1:5" x14ac:dyDescent="0.35">
      <c r="A14" s="18" t="s">
        <v>7</v>
      </c>
      <c r="B14" s="18" t="s">
        <v>124</v>
      </c>
      <c r="C14" s="20" t="s">
        <v>54</v>
      </c>
      <c r="D14" s="20" t="s">
        <v>111</v>
      </c>
    </row>
    <row r="15" spans="1:5" ht="58" x14ac:dyDescent="0.35">
      <c r="A15" s="18"/>
      <c r="B15" s="18"/>
      <c r="C15" s="21" t="s">
        <v>115</v>
      </c>
      <c r="D15" s="19" t="s">
        <v>112</v>
      </c>
    </row>
    <row r="16" spans="1:5" x14ac:dyDescent="0.35">
      <c r="A16" s="18"/>
      <c r="B16" s="18"/>
      <c r="C16" s="19" t="s">
        <v>127</v>
      </c>
      <c r="D16" s="19" t="s">
        <v>128</v>
      </c>
      <c r="E16" s="6" t="s">
        <v>238</v>
      </c>
    </row>
    <row r="17" spans="1:5" ht="29" x14ac:dyDescent="0.35">
      <c r="A17" s="18" t="s">
        <v>8</v>
      </c>
      <c r="B17" s="18" t="s">
        <v>124</v>
      </c>
      <c r="C17" s="41" t="s">
        <v>52</v>
      </c>
      <c r="D17" s="20" t="s">
        <v>117</v>
      </c>
      <c r="E17" s="6" t="s">
        <v>239</v>
      </c>
    </row>
    <row r="18" spans="1:5" ht="43.5" x14ac:dyDescent="0.35">
      <c r="A18" s="18" t="s">
        <v>9</v>
      </c>
      <c r="B18" s="18" t="s">
        <v>124</v>
      </c>
      <c r="C18" s="41" t="s">
        <v>53</v>
      </c>
      <c r="D18" s="20" t="s">
        <v>116</v>
      </c>
      <c r="E18" s="6" t="s">
        <v>240</v>
      </c>
    </row>
    <row r="19" spans="1:5" ht="72.5" x14ac:dyDescent="0.35">
      <c r="A19" s="18" t="s">
        <v>10</v>
      </c>
      <c r="B19" s="18" t="s">
        <v>124</v>
      </c>
      <c r="C19" s="20" t="s">
        <v>55</v>
      </c>
      <c r="D19" s="20" t="s">
        <v>118</v>
      </c>
      <c r="E19" s="6" t="s">
        <v>241</v>
      </c>
    </row>
    <row r="20" spans="1:5" x14ac:dyDescent="0.35">
      <c r="A20" s="22"/>
      <c r="B20" s="22"/>
      <c r="C20" s="23" t="s">
        <v>57</v>
      </c>
      <c r="D20" s="23"/>
    </row>
    <row r="21" spans="1:5" x14ac:dyDescent="0.35">
      <c r="A21" s="18" t="s">
        <v>11</v>
      </c>
      <c r="B21" s="18" t="s">
        <v>123</v>
      </c>
      <c r="C21" s="19" t="s">
        <v>58</v>
      </c>
      <c r="D21" s="19" t="s">
        <v>119</v>
      </c>
    </row>
    <row r="22" spans="1:5" ht="43.5" x14ac:dyDescent="0.35">
      <c r="A22" s="18" t="s">
        <v>12</v>
      </c>
      <c r="B22" s="18" t="s">
        <v>121</v>
      </c>
      <c r="C22" s="19" t="s">
        <v>59</v>
      </c>
      <c r="D22" s="19" t="s">
        <v>122</v>
      </c>
    </row>
    <row r="23" spans="1:5" ht="43.5" x14ac:dyDescent="0.35">
      <c r="A23" s="18" t="s">
        <v>13</v>
      </c>
      <c r="B23" s="18" t="s">
        <v>121</v>
      </c>
      <c r="C23" s="19" t="s">
        <v>60</v>
      </c>
      <c r="D23" s="19" t="s">
        <v>181</v>
      </c>
    </row>
    <row r="24" spans="1:5" ht="43.5" x14ac:dyDescent="0.35">
      <c r="A24" s="18" t="s">
        <v>14</v>
      </c>
      <c r="B24" s="18" t="s">
        <v>121</v>
      </c>
      <c r="C24" s="19" t="s">
        <v>61</v>
      </c>
      <c r="D24" s="19" t="s">
        <v>183</v>
      </c>
    </row>
    <row r="25" spans="1:5" ht="43.5" x14ac:dyDescent="0.35">
      <c r="A25" s="18" t="s">
        <v>15</v>
      </c>
      <c r="B25" s="18" t="s">
        <v>121</v>
      </c>
      <c r="C25" s="19" t="s">
        <v>62</v>
      </c>
      <c r="D25" s="19" t="s">
        <v>182</v>
      </c>
    </row>
    <row r="26" spans="1:5" x14ac:dyDescent="0.35">
      <c r="A26" s="18" t="s">
        <v>16</v>
      </c>
      <c r="B26" s="18" t="s">
        <v>120</v>
      </c>
      <c r="C26" s="19" t="s">
        <v>63</v>
      </c>
      <c r="D26" s="19" t="s">
        <v>129</v>
      </c>
    </row>
    <row r="27" spans="1:5" x14ac:dyDescent="0.35">
      <c r="A27" s="18" t="s">
        <v>17</v>
      </c>
      <c r="B27" s="18" t="s">
        <v>120</v>
      </c>
      <c r="C27" s="19" t="s">
        <v>64</v>
      </c>
      <c r="D27" s="19" t="s">
        <v>130</v>
      </c>
    </row>
    <row r="28" spans="1:5" ht="43.5" x14ac:dyDescent="0.35">
      <c r="A28" s="18" t="s">
        <v>18</v>
      </c>
      <c r="B28" s="18" t="s">
        <v>123</v>
      </c>
      <c r="C28" s="19" t="s">
        <v>65</v>
      </c>
      <c r="D28" s="19" t="s">
        <v>131</v>
      </c>
    </row>
    <row r="29" spans="1:5" x14ac:dyDescent="0.35">
      <c r="A29" s="22"/>
      <c r="B29" s="22"/>
      <c r="C29" s="23" t="s">
        <v>92</v>
      </c>
      <c r="D29" s="23"/>
    </row>
    <row r="30" spans="1:5" ht="29" x14ac:dyDescent="0.35">
      <c r="A30" s="18" t="s">
        <v>19</v>
      </c>
      <c r="B30" s="18" t="s">
        <v>124</v>
      </c>
      <c r="C30" s="19" t="s">
        <v>67</v>
      </c>
      <c r="D30" s="19" t="s">
        <v>184</v>
      </c>
    </row>
    <row r="31" spans="1:5" ht="58" x14ac:dyDescent="0.35">
      <c r="A31" s="18" t="s">
        <v>20</v>
      </c>
      <c r="B31" s="18"/>
      <c r="C31" s="19" t="s">
        <v>66</v>
      </c>
      <c r="D31" s="32" t="s">
        <v>185</v>
      </c>
    </row>
    <row r="32" spans="1:5" ht="43.5" x14ac:dyDescent="0.35">
      <c r="A32" s="18" t="s">
        <v>21</v>
      </c>
      <c r="B32" s="18" t="s">
        <v>124</v>
      </c>
      <c r="C32" s="19" t="s">
        <v>68</v>
      </c>
      <c r="D32" s="19" t="s">
        <v>139</v>
      </c>
    </row>
    <row r="33" spans="1:4" ht="43.5" x14ac:dyDescent="0.35">
      <c r="A33" s="18" t="s">
        <v>22</v>
      </c>
      <c r="B33" s="18" t="s">
        <v>124</v>
      </c>
      <c r="C33" s="19" t="s">
        <v>69</v>
      </c>
      <c r="D33" s="19" t="s">
        <v>186</v>
      </c>
    </row>
    <row r="34" spans="1:4" x14ac:dyDescent="0.35">
      <c r="A34" s="18" t="s">
        <v>99</v>
      </c>
      <c r="B34" s="18" t="s">
        <v>124</v>
      </c>
      <c r="C34" s="19" t="s">
        <v>102</v>
      </c>
      <c r="D34" s="19" t="s">
        <v>140</v>
      </c>
    </row>
    <row r="35" spans="1:4" ht="29" x14ac:dyDescent="0.35">
      <c r="A35" s="18" t="s">
        <v>23</v>
      </c>
      <c r="B35" s="18"/>
      <c r="C35" s="19" t="s">
        <v>70</v>
      </c>
      <c r="D35" s="19" t="s">
        <v>141</v>
      </c>
    </row>
    <row r="36" spans="1:4" ht="29" x14ac:dyDescent="0.35">
      <c r="A36" s="18" t="s">
        <v>100</v>
      </c>
      <c r="B36" s="18" t="s">
        <v>123</v>
      </c>
      <c r="C36" s="19" t="s">
        <v>103</v>
      </c>
      <c r="D36" s="19" t="s">
        <v>143</v>
      </c>
    </row>
    <row r="37" spans="1:4" x14ac:dyDescent="0.35">
      <c r="A37" s="18" t="s">
        <v>101</v>
      </c>
      <c r="B37" s="18" t="s">
        <v>123</v>
      </c>
      <c r="C37" s="19" t="s">
        <v>104</v>
      </c>
      <c r="D37" s="19" t="s">
        <v>142</v>
      </c>
    </row>
    <row r="38" spans="1:4" x14ac:dyDescent="0.35">
      <c r="A38" s="18" t="s">
        <v>24</v>
      </c>
      <c r="B38" s="18"/>
      <c r="C38" s="19" t="s">
        <v>71</v>
      </c>
      <c r="D38" s="19" t="s">
        <v>144</v>
      </c>
    </row>
    <row r="39" spans="1:4" ht="29" x14ac:dyDescent="0.35">
      <c r="A39" s="18" t="s">
        <v>25</v>
      </c>
      <c r="B39" s="18" t="s">
        <v>124</v>
      </c>
      <c r="C39" s="19" t="s">
        <v>72</v>
      </c>
      <c r="D39" s="19" t="s">
        <v>145</v>
      </c>
    </row>
    <row r="40" spans="1:4" x14ac:dyDescent="0.35">
      <c r="A40" s="18" t="s">
        <v>26</v>
      </c>
      <c r="B40" s="18" t="s">
        <v>124</v>
      </c>
      <c r="C40" s="19" t="s">
        <v>73</v>
      </c>
      <c r="D40" s="19" t="s">
        <v>146</v>
      </c>
    </row>
    <row r="41" spans="1:4" x14ac:dyDescent="0.35">
      <c r="A41" s="22"/>
      <c r="B41" s="22"/>
      <c r="C41" s="23" t="s">
        <v>93</v>
      </c>
      <c r="D41" s="23"/>
    </row>
    <row r="42" spans="1:4" ht="29" x14ac:dyDescent="0.35">
      <c r="A42" s="18" t="s">
        <v>27</v>
      </c>
      <c r="B42" s="18" t="s">
        <v>124</v>
      </c>
      <c r="C42" s="19" t="s">
        <v>74</v>
      </c>
      <c r="D42" s="19" t="s">
        <v>147</v>
      </c>
    </row>
    <row r="43" spans="1:4" ht="29" x14ac:dyDescent="0.35">
      <c r="A43" s="18" t="s">
        <v>28</v>
      </c>
      <c r="B43" s="18"/>
      <c r="C43" s="19" t="s">
        <v>75</v>
      </c>
      <c r="D43" s="19" t="s">
        <v>148</v>
      </c>
    </row>
    <row r="44" spans="1:4" ht="43.5" x14ac:dyDescent="0.35">
      <c r="A44" s="18" t="s">
        <v>29</v>
      </c>
      <c r="B44" s="18"/>
      <c r="C44" s="19" t="s">
        <v>76</v>
      </c>
      <c r="D44" s="32" t="s">
        <v>187</v>
      </c>
    </row>
    <row r="45" spans="1:4" x14ac:dyDescent="0.35">
      <c r="A45" s="22"/>
      <c r="B45" s="22"/>
      <c r="C45" s="23" t="s">
        <v>94</v>
      </c>
      <c r="D45" s="23"/>
    </row>
    <row r="46" spans="1:4" ht="72.5" x14ac:dyDescent="0.35">
      <c r="A46" s="18" t="s">
        <v>42</v>
      </c>
      <c r="B46" s="18" t="s">
        <v>123</v>
      </c>
      <c r="C46" s="19" t="s">
        <v>188</v>
      </c>
      <c r="D46" s="32" t="s">
        <v>163</v>
      </c>
    </row>
    <row r="47" spans="1:4" x14ac:dyDescent="0.35">
      <c r="A47" s="22"/>
      <c r="B47" s="22"/>
      <c r="C47" s="23" t="s">
        <v>95</v>
      </c>
      <c r="D47" s="23"/>
    </row>
    <row r="48" spans="1:4" x14ac:dyDescent="0.35">
      <c r="A48" s="18" t="s">
        <v>30</v>
      </c>
      <c r="B48" s="18" t="s">
        <v>124</v>
      </c>
      <c r="C48" s="20" t="s">
        <v>189</v>
      </c>
      <c r="D48" s="20" t="s">
        <v>149</v>
      </c>
    </row>
    <row r="49" spans="1:4" x14ac:dyDescent="0.35">
      <c r="A49" s="18" t="s">
        <v>31</v>
      </c>
      <c r="B49" s="18" t="s">
        <v>124</v>
      </c>
      <c r="C49" s="20" t="s">
        <v>190</v>
      </c>
      <c r="D49" s="20" t="s">
        <v>160</v>
      </c>
    </row>
    <row r="50" spans="1:4" x14ac:dyDescent="0.35">
      <c r="A50" s="18" t="s">
        <v>32</v>
      </c>
      <c r="B50" s="18" t="s">
        <v>124</v>
      </c>
      <c r="C50" s="20" t="s">
        <v>191</v>
      </c>
      <c r="D50" s="20" t="s">
        <v>159</v>
      </c>
    </row>
    <row r="51" spans="1:4" x14ac:dyDescent="0.35">
      <c r="A51" s="18" t="s">
        <v>33</v>
      </c>
      <c r="B51" s="18" t="s">
        <v>124</v>
      </c>
      <c r="C51" s="20" t="s">
        <v>192</v>
      </c>
      <c r="D51" s="20" t="s">
        <v>150</v>
      </c>
    </row>
    <row r="52" spans="1:4" x14ac:dyDescent="0.35">
      <c r="A52" s="18" t="s">
        <v>34</v>
      </c>
      <c r="B52" s="18" t="s">
        <v>124</v>
      </c>
      <c r="C52" s="20" t="s">
        <v>193</v>
      </c>
      <c r="D52" s="20" t="s">
        <v>158</v>
      </c>
    </row>
    <row r="53" spans="1:4" x14ac:dyDescent="0.35">
      <c r="A53" s="18" t="s">
        <v>35</v>
      </c>
      <c r="B53" s="18" t="s">
        <v>124</v>
      </c>
      <c r="C53" s="20" t="s">
        <v>194</v>
      </c>
      <c r="D53" s="20" t="s">
        <v>157</v>
      </c>
    </row>
    <row r="54" spans="1:4" x14ac:dyDescent="0.35">
      <c r="A54" s="18" t="s">
        <v>36</v>
      </c>
      <c r="B54" s="18" t="s">
        <v>124</v>
      </c>
      <c r="C54" s="20" t="s">
        <v>195</v>
      </c>
      <c r="D54" s="20" t="s">
        <v>156</v>
      </c>
    </row>
    <row r="55" spans="1:4" x14ac:dyDescent="0.35">
      <c r="A55" s="18" t="s">
        <v>37</v>
      </c>
      <c r="B55" s="18" t="s">
        <v>124</v>
      </c>
      <c r="C55" s="20" t="s">
        <v>196</v>
      </c>
      <c r="D55" s="20" t="s">
        <v>155</v>
      </c>
    </row>
    <row r="56" spans="1:4" x14ac:dyDescent="0.35">
      <c r="A56" s="18" t="s">
        <v>38</v>
      </c>
      <c r="B56" s="18" t="s">
        <v>124</v>
      </c>
      <c r="C56" s="20" t="s">
        <v>197</v>
      </c>
      <c r="D56" s="20" t="s">
        <v>154</v>
      </c>
    </row>
    <row r="57" spans="1:4" x14ac:dyDescent="0.35">
      <c r="A57" s="18" t="s">
        <v>39</v>
      </c>
      <c r="B57" s="18" t="s">
        <v>124</v>
      </c>
      <c r="C57" s="20" t="s">
        <v>198</v>
      </c>
      <c r="D57" s="20" t="s">
        <v>153</v>
      </c>
    </row>
    <row r="58" spans="1:4" x14ac:dyDescent="0.35">
      <c r="A58" s="18" t="s">
        <v>40</v>
      </c>
      <c r="B58" s="18" t="s">
        <v>124</v>
      </c>
      <c r="C58" s="20" t="s">
        <v>199</v>
      </c>
      <c r="D58" s="20" t="s">
        <v>152</v>
      </c>
    </row>
    <row r="59" spans="1:4" x14ac:dyDescent="0.35">
      <c r="A59" s="18" t="s">
        <v>41</v>
      </c>
      <c r="B59" s="18" t="s">
        <v>124</v>
      </c>
      <c r="C59" s="20" t="s">
        <v>200</v>
      </c>
      <c r="D59" s="20" t="s">
        <v>151</v>
      </c>
    </row>
    <row r="60" spans="1:4" x14ac:dyDescent="0.35">
      <c r="A60" s="18" t="s">
        <v>43</v>
      </c>
      <c r="B60" s="18"/>
      <c r="C60" s="19" t="s">
        <v>89</v>
      </c>
      <c r="D60" s="19" t="s">
        <v>132</v>
      </c>
    </row>
    <row r="61" spans="1:4" x14ac:dyDescent="0.35">
      <c r="C61" s="6"/>
      <c r="D61" s="6"/>
    </row>
    <row r="62" spans="1:4" x14ac:dyDescent="0.35">
      <c r="C62" s="6"/>
      <c r="D62" s="6"/>
    </row>
    <row r="63" spans="1:4" x14ac:dyDescent="0.35">
      <c r="C63" s="6"/>
      <c r="D63" s="6"/>
    </row>
    <row r="64" spans="1:4" x14ac:dyDescent="0.35">
      <c r="C64" s="6"/>
      <c r="D64" s="6"/>
    </row>
    <row r="65" spans="3:4" x14ac:dyDescent="0.35">
      <c r="C65" s="6"/>
      <c r="D65" s="6"/>
    </row>
    <row r="66" spans="3:4" x14ac:dyDescent="0.35">
      <c r="C66" s="6"/>
      <c r="D66" s="6"/>
    </row>
    <row r="67" spans="3:4" x14ac:dyDescent="0.35">
      <c r="C67" s="6"/>
      <c r="D67" s="6"/>
    </row>
    <row r="68" spans="3:4" x14ac:dyDescent="0.35">
      <c r="C68" s="6"/>
      <c r="D68" s="6"/>
    </row>
    <row r="69" spans="3:4" x14ac:dyDescent="0.35">
      <c r="C69" s="6"/>
      <c r="D69" s="6"/>
    </row>
    <row r="70" spans="3:4" x14ac:dyDescent="0.35">
      <c r="C70" s="6"/>
      <c r="D70" s="6"/>
    </row>
    <row r="71" spans="3:4" x14ac:dyDescent="0.35">
      <c r="C71" s="6"/>
      <c r="D71"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L71"/>
  <sheetViews>
    <sheetView topLeftCell="B1" zoomScale="70" zoomScaleNormal="70" workbookViewId="0">
      <selection activeCell="F61" sqref="F61"/>
    </sheetView>
  </sheetViews>
  <sheetFormatPr defaultColWidth="13.453125" defaultRowHeight="14.5" x14ac:dyDescent="0.35"/>
  <cols>
    <col min="1" max="3" width="13.453125" style="4"/>
    <col min="4" max="4" width="59.453125" style="4" customWidth="1"/>
    <col min="5" max="5" width="22.1796875" style="5" customWidth="1"/>
    <col min="6" max="6" width="29" style="5" customWidth="1"/>
    <col min="7" max="7" width="19.1796875" style="4" customWidth="1"/>
    <col min="8" max="8" width="24.453125" style="5" customWidth="1"/>
    <col min="9" max="9" width="21.453125" style="4" customWidth="1"/>
    <col min="10" max="10" width="20.453125" style="4" customWidth="1"/>
    <col min="11" max="11" width="21.453125" style="4" customWidth="1"/>
    <col min="12" max="12" width="20.81640625" style="4" customWidth="1"/>
    <col min="13" max="16384" width="13.453125" style="4"/>
  </cols>
  <sheetData>
    <row r="2" spans="3:12" ht="16.5" customHeight="1" x14ac:dyDescent="0.35">
      <c r="D2" s="10" t="s">
        <v>167</v>
      </c>
    </row>
    <row r="3" spans="3:12" ht="16.5" customHeight="1" x14ac:dyDescent="0.35">
      <c r="D3" s="17"/>
      <c r="E3" s="36" t="s">
        <v>178</v>
      </c>
      <c r="F3" s="36" t="s">
        <v>179</v>
      </c>
      <c r="G3" s="37"/>
      <c r="H3" s="36" t="s">
        <v>177</v>
      </c>
      <c r="I3" s="38" t="s">
        <v>173</v>
      </c>
      <c r="J3" s="38" t="s">
        <v>174</v>
      </c>
      <c r="K3" s="38" t="s">
        <v>175</v>
      </c>
      <c r="L3" s="38" t="s">
        <v>176</v>
      </c>
    </row>
    <row r="4" spans="3:12" ht="65.5" customHeight="1" x14ac:dyDescent="0.35">
      <c r="D4" s="10"/>
      <c r="E4" s="29" t="s">
        <v>172</v>
      </c>
      <c r="F4" s="29" t="s">
        <v>180</v>
      </c>
      <c r="G4" s="28" t="s">
        <v>165</v>
      </c>
      <c r="H4" s="29" t="s">
        <v>166</v>
      </c>
      <c r="I4" s="29" t="s">
        <v>168</v>
      </c>
      <c r="J4" s="29" t="s">
        <v>169</v>
      </c>
      <c r="K4" s="29" t="s">
        <v>170</v>
      </c>
      <c r="L4" s="29" t="s">
        <v>171</v>
      </c>
    </row>
    <row r="5" spans="3:12" ht="40.5" customHeight="1" x14ac:dyDescent="0.35">
      <c r="D5" s="10"/>
      <c r="E5" s="29"/>
      <c r="F5" s="29"/>
      <c r="G5" s="5" t="s">
        <v>105</v>
      </c>
    </row>
    <row r="6" spans="3:12" ht="40.5" customHeight="1" x14ac:dyDescent="0.35">
      <c r="D6" s="4" t="s">
        <v>164</v>
      </c>
      <c r="G6" s="15" t="s">
        <v>96</v>
      </c>
    </row>
    <row r="7" spans="3:12" ht="40.5" customHeight="1" x14ac:dyDescent="0.35">
      <c r="D7" s="9"/>
      <c r="E7" s="11"/>
      <c r="F7" s="11"/>
      <c r="G7" s="11" t="s">
        <v>161</v>
      </c>
      <c r="H7" s="12"/>
      <c r="I7" s="39"/>
      <c r="J7" s="39"/>
      <c r="K7" s="39"/>
      <c r="L7" s="39"/>
    </row>
    <row r="8" spans="3:12" ht="16.5" customHeight="1" thickBot="1" x14ac:dyDescent="0.4">
      <c r="D8" s="6" t="s">
        <v>56</v>
      </c>
      <c r="E8" s="15"/>
      <c r="F8" s="15"/>
      <c r="G8" s="5"/>
      <c r="I8" s="5"/>
      <c r="J8" s="5"/>
      <c r="K8" s="5"/>
      <c r="L8" s="5"/>
    </row>
    <row r="9" spans="3:12" ht="16.5" customHeight="1" thickBot="1" x14ac:dyDescent="0.4">
      <c r="C9" s="4" t="s">
        <v>0</v>
      </c>
      <c r="D9" s="1" t="s">
        <v>44</v>
      </c>
      <c r="E9" s="30">
        <v>40</v>
      </c>
      <c r="F9" s="30">
        <f>E9</f>
        <v>40</v>
      </c>
      <c r="G9" s="5">
        <v>-1.7076899999999999E-2</v>
      </c>
      <c r="H9" s="5">
        <f>F9*G9</f>
        <v>-0.68307600000000002</v>
      </c>
      <c r="I9" s="40">
        <f>SUM(H9:H60)</f>
        <v>8.2726151599640971</v>
      </c>
      <c r="J9" s="40">
        <f>EXP(I9)</f>
        <v>3915.1744231613243</v>
      </c>
      <c r="K9" s="40">
        <f>J9*F27/12</f>
        <v>1631.3226763172186</v>
      </c>
      <c r="L9" s="40">
        <f>K9*0.65</f>
        <v>1060.3597396061921</v>
      </c>
    </row>
    <row r="10" spans="3:12" ht="16.5" customHeight="1" thickBot="1" x14ac:dyDescent="0.4">
      <c r="C10" s="4" t="s">
        <v>2</v>
      </c>
      <c r="D10" s="1" t="s">
        <v>45</v>
      </c>
      <c r="E10" s="30"/>
      <c r="F10" s="35">
        <f>F9^2</f>
        <v>1600</v>
      </c>
      <c r="G10" s="5">
        <v>1.6430000000000001E-4</v>
      </c>
      <c r="H10" s="5">
        <f t="shared" ref="H10:H60" si="0">F10*G10</f>
        <v>0.26288</v>
      </c>
    </row>
    <row r="11" spans="3:12" ht="16.5" customHeight="1" thickBot="1" x14ac:dyDescent="0.4">
      <c r="D11" s="7" t="s">
        <v>46</v>
      </c>
      <c r="E11" s="31"/>
      <c r="F11" s="31">
        <f t="shared" ref="F11:F60" si="1">E11</f>
        <v>0</v>
      </c>
      <c r="G11" s="5"/>
      <c r="H11" s="5">
        <f t="shared" si="0"/>
        <v>0</v>
      </c>
    </row>
    <row r="12" spans="3:12" ht="16.5" customHeight="1" thickBot="1" x14ac:dyDescent="0.4">
      <c r="C12" s="4" t="s">
        <v>3</v>
      </c>
      <c r="D12" s="1" t="s">
        <v>47</v>
      </c>
      <c r="E12" s="30">
        <v>1</v>
      </c>
      <c r="F12" s="30">
        <f t="shared" si="1"/>
        <v>1</v>
      </c>
      <c r="G12" s="5">
        <v>0.1244914</v>
      </c>
      <c r="H12" s="5">
        <f t="shared" si="0"/>
        <v>0.1244914</v>
      </c>
    </row>
    <row r="13" spans="3:12" ht="16.5" customHeight="1" thickBot="1" x14ac:dyDescent="0.4">
      <c r="C13" s="4" t="s">
        <v>4</v>
      </c>
      <c r="D13" s="1" t="s">
        <v>48</v>
      </c>
      <c r="E13" s="30">
        <v>0</v>
      </c>
      <c r="F13" s="30">
        <f t="shared" si="1"/>
        <v>0</v>
      </c>
      <c r="G13" s="5">
        <v>-0.1049026</v>
      </c>
      <c r="H13" s="5">
        <f t="shared" si="0"/>
        <v>0</v>
      </c>
    </row>
    <row r="14" spans="3:12" ht="16.5" customHeight="1" thickBot="1" x14ac:dyDescent="0.4">
      <c r="C14" s="4" t="s">
        <v>5</v>
      </c>
      <c r="D14" s="1" t="s">
        <v>49</v>
      </c>
      <c r="E14" s="30">
        <v>1</v>
      </c>
      <c r="F14" s="30">
        <f t="shared" si="1"/>
        <v>1</v>
      </c>
      <c r="G14" s="5">
        <v>-8.4728100000000001E-2</v>
      </c>
      <c r="H14" s="5">
        <f t="shared" si="0"/>
        <v>-8.4728100000000001E-2</v>
      </c>
    </row>
    <row r="15" spans="3:12" ht="16.5" customHeight="1" thickBot="1" x14ac:dyDescent="0.4">
      <c r="C15" s="4" t="s">
        <v>6</v>
      </c>
      <c r="D15" s="1" t="s">
        <v>50</v>
      </c>
      <c r="E15" s="30">
        <v>0</v>
      </c>
      <c r="F15" s="30">
        <f t="shared" si="1"/>
        <v>0</v>
      </c>
      <c r="G15" s="5">
        <v>-5.9893799999999997E-2</v>
      </c>
      <c r="H15" s="5">
        <f t="shared" si="0"/>
        <v>0</v>
      </c>
    </row>
    <row r="16" spans="3:12" ht="16.5" customHeight="1" x14ac:dyDescent="0.35">
      <c r="C16" s="4" t="s">
        <v>7</v>
      </c>
      <c r="D16" s="2" t="s">
        <v>54</v>
      </c>
      <c r="E16" s="30">
        <v>1</v>
      </c>
      <c r="F16" s="30">
        <f t="shared" si="1"/>
        <v>1</v>
      </c>
      <c r="G16" s="5">
        <v>-5.9027999999999997E-3</v>
      </c>
      <c r="H16" s="5">
        <f t="shared" si="0"/>
        <v>-5.9027999999999997E-3</v>
      </c>
    </row>
    <row r="17" spans="3:8" ht="16.5" customHeight="1" thickBot="1" x14ac:dyDescent="0.4">
      <c r="D17" s="7" t="s">
        <v>51</v>
      </c>
      <c r="E17" s="31"/>
      <c r="F17" s="31">
        <f t="shared" si="1"/>
        <v>0</v>
      </c>
      <c r="G17" s="5"/>
      <c r="H17" s="5">
        <f t="shared" si="0"/>
        <v>0</v>
      </c>
    </row>
    <row r="18" spans="3:8" ht="16.5" customHeight="1" thickBot="1" x14ac:dyDescent="0.4">
      <c r="C18" s="4" t="s">
        <v>8</v>
      </c>
      <c r="D18" s="1" t="s">
        <v>52</v>
      </c>
      <c r="E18" s="13">
        <v>0</v>
      </c>
      <c r="F18" s="13">
        <f t="shared" si="1"/>
        <v>0</v>
      </c>
      <c r="G18" s="13">
        <v>6.5511E-2</v>
      </c>
      <c r="H18" s="5">
        <f t="shared" si="0"/>
        <v>0</v>
      </c>
    </row>
    <row r="19" spans="3:8" ht="16.5" customHeight="1" thickBot="1" x14ac:dyDescent="0.4">
      <c r="C19" s="4" t="s">
        <v>9</v>
      </c>
      <c r="D19" s="1" t="s">
        <v>53</v>
      </c>
      <c r="E19" s="13">
        <v>0</v>
      </c>
      <c r="F19" s="13">
        <f t="shared" si="1"/>
        <v>0</v>
      </c>
      <c r="G19" s="13">
        <v>0.1168975</v>
      </c>
      <c r="H19" s="5">
        <f t="shared" si="0"/>
        <v>0</v>
      </c>
    </row>
    <row r="20" spans="3:8" ht="16.5" customHeight="1" x14ac:dyDescent="0.35">
      <c r="C20" s="4" t="s">
        <v>10</v>
      </c>
      <c r="D20" s="3" t="s">
        <v>55</v>
      </c>
      <c r="E20" s="14">
        <v>1</v>
      </c>
      <c r="F20" s="14">
        <f t="shared" si="1"/>
        <v>1</v>
      </c>
      <c r="G20" s="14">
        <v>0.2516505</v>
      </c>
      <c r="H20" s="5">
        <f t="shared" si="0"/>
        <v>0.2516505</v>
      </c>
    </row>
    <row r="21" spans="3:8" ht="16.5" customHeight="1" x14ac:dyDescent="0.35">
      <c r="D21" s="6" t="s">
        <v>57</v>
      </c>
      <c r="E21" s="15"/>
      <c r="F21" s="15"/>
      <c r="G21" s="15"/>
    </row>
    <row r="22" spans="3:8" ht="16.5" customHeight="1" x14ac:dyDescent="0.35">
      <c r="C22" s="4" t="s">
        <v>11</v>
      </c>
      <c r="D22" s="6" t="s">
        <v>58</v>
      </c>
      <c r="E22" s="15">
        <v>4</v>
      </c>
      <c r="F22" s="15">
        <f t="shared" si="1"/>
        <v>4</v>
      </c>
      <c r="G22" s="15">
        <v>1.73513E-2</v>
      </c>
      <c r="H22" s="5">
        <f t="shared" si="0"/>
        <v>6.94052E-2</v>
      </c>
    </row>
    <row r="23" spans="3:8" ht="16.5" customHeight="1" x14ac:dyDescent="0.35">
      <c r="C23" s="4" t="s">
        <v>12</v>
      </c>
      <c r="D23" s="6" t="s">
        <v>59</v>
      </c>
      <c r="E23" s="15">
        <v>0.2</v>
      </c>
      <c r="F23" s="15">
        <f t="shared" si="1"/>
        <v>0.2</v>
      </c>
      <c r="G23" s="15">
        <v>-0.21348780000000001</v>
      </c>
      <c r="H23" s="5">
        <f t="shared" si="0"/>
        <v>-4.2697560000000002E-2</v>
      </c>
    </row>
    <row r="24" spans="3:8" ht="16.5" customHeight="1" x14ac:dyDescent="0.35">
      <c r="C24" s="4" t="s">
        <v>13</v>
      </c>
      <c r="D24" s="6" t="s">
        <v>60</v>
      </c>
      <c r="E24" s="15">
        <v>0.2</v>
      </c>
      <c r="F24" s="15">
        <f t="shared" si="1"/>
        <v>0.2</v>
      </c>
      <c r="G24" s="15">
        <v>0.1909071</v>
      </c>
      <c r="H24" s="5">
        <f t="shared" si="0"/>
        <v>3.8181420000000001E-2</v>
      </c>
    </row>
    <row r="25" spans="3:8" ht="16.5" customHeight="1" x14ac:dyDescent="0.35">
      <c r="C25" s="4" t="s">
        <v>14</v>
      </c>
      <c r="D25" s="6" t="s">
        <v>61</v>
      </c>
      <c r="E25" s="15">
        <v>0.2</v>
      </c>
      <c r="F25" s="15">
        <f t="shared" si="1"/>
        <v>0.2</v>
      </c>
      <c r="G25" s="15">
        <v>0.1428238</v>
      </c>
      <c r="H25" s="5">
        <f t="shared" si="0"/>
        <v>2.8564760000000002E-2</v>
      </c>
    </row>
    <row r="26" spans="3:8" ht="16.5" customHeight="1" x14ac:dyDescent="0.35">
      <c r="C26" s="4" t="s">
        <v>15</v>
      </c>
      <c r="D26" s="6" t="s">
        <v>62</v>
      </c>
      <c r="E26" s="15">
        <v>0.4</v>
      </c>
      <c r="F26" s="15">
        <f t="shared" si="1"/>
        <v>0.4</v>
      </c>
      <c r="G26" s="15">
        <v>1.1118299999999999E-2</v>
      </c>
      <c r="H26" s="5">
        <f t="shared" si="0"/>
        <v>4.4473200000000003E-3</v>
      </c>
    </row>
    <row r="27" spans="3:8" ht="16.5" customHeight="1" x14ac:dyDescent="0.35">
      <c r="C27" s="4" t="s">
        <v>16</v>
      </c>
      <c r="D27" s="6" t="s">
        <v>63</v>
      </c>
      <c r="E27" s="15">
        <v>5</v>
      </c>
      <c r="F27" s="15">
        <f t="shared" si="1"/>
        <v>5</v>
      </c>
      <c r="G27" s="15">
        <v>-0.1573329</v>
      </c>
      <c r="H27" s="5">
        <f t="shared" si="0"/>
        <v>-0.78666449999999999</v>
      </c>
    </row>
    <row r="28" spans="3:8" ht="16.5" customHeight="1" x14ac:dyDescent="0.35">
      <c r="C28" s="4" t="s">
        <v>17</v>
      </c>
      <c r="D28" s="6" t="s">
        <v>64</v>
      </c>
      <c r="E28" s="15"/>
      <c r="F28" s="34">
        <f>F27^2</f>
        <v>25</v>
      </c>
      <c r="G28" s="15">
        <v>4.9204000000000001E-3</v>
      </c>
      <c r="H28" s="5">
        <f t="shared" si="0"/>
        <v>0.12301000000000001</v>
      </c>
    </row>
    <row r="29" spans="3:8" ht="16.5" customHeight="1" x14ac:dyDescent="0.35">
      <c r="C29" s="4" t="s">
        <v>18</v>
      </c>
      <c r="D29" s="6" t="s">
        <v>65</v>
      </c>
      <c r="E29" s="15">
        <v>0.3</v>
      </c>
      <c r="F29" s="15">
        <f t="shared" si="1"/>
        <v>0.3</v>
      </c>
      <c r="G29" s="15">
        <v>-0.1771036</v>
      </c>
      <c r="H29" s="5">
        <f t="shared" si="0"/>
        <v>-5.3131079999999997E-2</v>
      </c>
    </row>
    <row r="30" spans="3:8" ht="16.5" customHeight="1" x14ac:dyDescent="0.35">
      <c r="D30" s="9"/>
      <c r="E30" s="11"/>
      <c r="F30" s="11"/>
      <c r="G30" s="11"/>
    </row>
    <row r="31" spans="3:8" ht="16.5" customHeight="1" x14ac:dyDescent="0.35">
      <c r="D31" s="6" t="s">
        <v>92</v>
      </c>
      <c r="E31" s="15"/>
      <c r="F31" s="15"/>
      <c r="G31" s="15"/>
    </row>
    <row r="32" spans="3:8" ht="16.5" customHeight="1" x14ac:dyDescent="0.35">
      <c r="C32" s="4" t="s">
        <v>19</v>
      </c>
      <c r="D32" s="6" t="s">
        <v>67</v>
      </c>
      <c r="E32" s="15">
        <v>1</v>
      </c>
      <c r="F32" s="15">
        <f t="shared" si="1"/>
        <v>1</v>
      </c>
      <c r="G32" s="15">
        <v>-0.48626000000000003</v>
      </c>
      <c r="H32" s="5">
        <f t="shared" si="0"/>
        <v>-0.48626000000000003</v>
      </c>
    </row>
    <row r="33" spans="3:8" ht="16.5" customHeight="1" x14ac:dyDescent="0.35">
      <c r="C33" s="4" t="s">
        <v>20</v>
      </c>
      <c r="D33" s="6" t="s">
        <v>66</v>
      </c>
      <c r="E33" s="34">
        <v>100</v>
      </c>
      <c r="F33" s="34">
        <f>LN(E33)</f>
        <v>4.6051701859880918</v>
      </c>
      <c r="G33" s="15">
        <v>6.5049999999999997E-2</v>
      </c>
      <c r="H33" s="5">
        <f t="shared" si="0"/>
        <v>0.29956632059852534</v>
      </c>
    </row>
    <row r="34" spans="3:8" ht="16.5" customHeight="1" x14ac:dyDescent="0.35">
      <c r="C34" s="4" t="s">
        <v>21</v>
      </c>
      <c r="D34" s="6" t="s">
        <v>68</v>
      </c>
      <c r="E34" s="15">
        <v>1</v>
      </c>
      <c r="F34" s="15">
        <f t="shared" si="1"/>
        <v>1</v>
      </c>
      <c r="G34" s="15">
        <v>1.0430999999999999E-3</v>
      </c>
      <c r="H34" s="5">
        <f t="shared" si="0"/>
        <v>1.0430999999999999E-3</v>
      </c>
    </row>
    <row r="35" spans="3:8" ht="16.5" customHeight="1" x14ac:dyDescent="0.35">
      <c r="C35" s="4" t="s">
        <v>22</v>
      </c>
      <c r="D35" s="6" t="s">
        <v>69</v>
      </c>
      <c r="E35" s="15">
        <v>0</v>
      </c>
      <c r="F35" s="15">
        <f t="shared" si="1"/>
        <v>0</v>
      </c>
      <c r="G35" s="15">
        <v>6.0091199999999997E-2</v>
      </c>
      <c r="H35" s="5">
        <f t="shared" si="0"/>
        <v>0</v>
      </c>
    </row>
    <row r="36" spans="3:8" ht="16.5" customHeight="1" x14ac:dyDescent="0.35">
      <c r="C36" s="4" t="s">
        <v>99</v>
      </c>
      <c r="D36" s="6" t="s">
        <v>102</v>
      </c>
      <c r="E36" s="15">
        <v>1</v>
      </c>
      <c r="F36" s="15">
        <f t="shared" si="1"/>
        <v>1</v>
      </c>
      <c r="G36" s="15">
        <v>0.43683539999999998</v>
      </c>
      <c r="H36" s="5">
        <f t="shared" si="0"/>
        <v>0.43683539999999998</v>
      </c>
    </row>
    <row r="37" spans="3:8" ht="16.5" customHeight="1" x14ac:dyDescent="0.35">
      <c r="C37" s="4" t="s">
        <v>23</v>
      </c>
      <c r="D37" s="6" t="s">
        <v>70</v>
      </c>
      <c r="E37" s="15">
        <v>2</v>
      </c>
      <c r="F37" s="15">
        <f t="shared" si="1"/>
        <v>2</v>
      </c>
      <c r="G37" s="15">
        <v>0.27002999999999999</v>
      </c>
      <c r="H37" s="5">
        <f t="shared" si="0"/>
        <v>0.54005999999999998</v>
      </c>
    </row>
    <row r="38" spans="3:8" ht="16.5" customHeight="1" x14ac:dyDescent="0.35">
      <c r="C38" s="4" t="s">
        <v>100</v>
      </c>
      <c r="D38" s="6" t="s">
        <v>103</v>
      </c>
      <c r="E38" s="15">
        <v>6</v>
      </c>
      <c r="F38" s="15">
        <f t="shared" si="1"/>
        <v>6</v>
      </c>
      <c r="G38" s="15">
        <v>-3.0684400000000001E-2</v>
      </c>
      <c r="H38" s="5">
        <f t="shared" si="0"/>
        <v>-0.1841064</v>
      </c>
    </row>
    <row r="39" spans="3:8" ht="16.5" customHeight="1" x14ac:dyDescent="0.35">
      <c r="C39" s="4" t="s">
        <v>101</v>
      </c>
      <c r="D39" s="6" t="s">
        <v>104</v>
      </c>
      <c r="E39" s="15"/>
      <c r="F39" s="34">
        <f>F38^2</f>
        <v>36</v>
      </c>
      <c r="G39" s="15">
        <v>4.216E-4</v>
      </c>
      <c r="H39" s="5">
        <f t="shared" si="0"/>
        <v>1.5177599999999999E-2</v>
      </c>
    </row>
    <row r="40" spans="3:8" ht="16.5" customHeight="1" x14ac:dyDescent="0.35">
      <c r="C40" s="4" t="s">
        <v>24</v>
      </c>
      <c r="D40" s="6" t="s">
        <v>71</v>
      </c>
      <c r="E40" s="15">
        <v>0</v>
      </c>
      <c r="F40" s="15">
        <f t="shared" si="1"/>
        <v>0</v>
      </c>
      <c r="G40" s="15">
        <v>0.1829113</v>
      </c>
      <c r="H40" s="5">
        <f t="shared" si="0"/>
        <v>0</v>
      </c>
    </row>
    <row r="41" spans="3:8" ht="16.5" customHeight="1" x14ac:dyDescent="0.35">
      <c r="C41" s="4" t="s">
        <v>25</v>
      </c>
      <c r="D41" s="6" t="s">
        <v>72</v>
      </c>
      <c r="E41" s="15">
        <v>1</v>
      </c>
      <c r="F41" s="15">
        <f t="shared" si="1"/>
        <v>1</v>
      </c>
      <c r="G41" s="15">
        <v>1.5967599999999998E-2</v>
      </c>
      <c r="H41" s="5">
        <f t="shared" si="0"/>
        <v>1.5967599999999998E-2</v>
      </c>
    </row>
    <row r="42" spans="3:8" ht="16.5" customHeight="1" x14ac:dyDescent="0.35">
      <c r="C42" s="4" t="s">
        <v>26</v>
      </c>
      <c r="D42" s="6" t="s">
        <v>73</v>
      </c>
      <c r="E42" s="15">
        <v>0</v>
      </c>
      <c r="F42" s="15">
        <f t="shared" si="1"/>
        <v>0</v>
      </c>
      <c r="G42" s="15">
        <v>0.1135722</v>
      </c>
      <c r="H42" s="5">
        <f t="shared" si="0"/>
        <v>0</v>
      </c>
    </row>
    <row r="43" spans="3:8" ht="16.5" customHeight="1" x14ac:dyDescent="0.35">
      <c r="D43" s="8" t="s">
        <v>93</v>
      </c>
      <c r="E43" s="16"/>
      <c r="F43" s="16"/>
      <c r="G43" s="16"/>
    </row>
    <row r="44" spans="3:8" ht="16.5" customHeight="1" x14ac:dyDescent="0.35">
      <c r="C44" s="4" t="s">
        <v>27</v>
      </c>
      <c r="D44" s="6" t="s">
        <v>74</v>
      </c>
      <c r="E44" s="15">
        <v>1</v>
      </c>
      <c r="F44" s="15">
        <f t="shared" si="1"/>
        <v>1</v>
      </c>
      <c r="G44" s="15">
        <v>6.91856E-2</v>
      </c>
      <c r="H44" s="5">
        <f t="shared" si="0"/>
        <v>6.91856E-2</v>
      </c>
    </row>
    <row r="45" spans="3:8" ht="16.5" customHeight="1" x14ac:dyDescent="0.35">
      <c r="C45" s="4" t="s">
        <v>28</v>
      </c>
      <c r="D45" s="6" t="s">
        <v>75</v>
      </c>
      <c r="E45" s="15">
        <v>10</v>
      </c>
      <c r="F45" s="15">
        <f t="shared" si="1"/>
        <v>10</v>
      </c>
      <c r="G45" s="15">
        <v>5.7270999999999997E-3</v>
      </c>
      <c r="H45" s="5">
        <f t="shared" si="0"/>
        <v>5.7270999999999996E-2</v>
      </c>
    </row>
    <row r="46" spans="3:8" ht="16.5" customHeight="1" x14ac:dyDescent="0.35">
      <c r="C46" s="4" t="s">
        <v>29</v>
      </c>
      <c r="D46" s="9" t="s">
        <v>76</v>
      </c>
      <c r="E46" s="33">
        <v>20</v>
      </c>
      <c r="F46" s="33">
        <f>LN(E46)</f>
        <v>2.9957322735539909</v>
      </c>
      <c r="G46" s="11">
        <v>0.14457829999999999</v>
      </c>
      <c r="H46" s="5">
        <f t="shared" si="0"/>
        <v>0.43311787936557095</v>
      </c>
    </row>
    <row r="47" spans="3:8" ht="16.5" customHeight="1" thickBot="1" x14ac:dyDescent="0.4">
      <c r="D47" s="8" t="s">
        <v>95</v>
      </c>
      <c r="E47" s="16"/>
      <c r="F47" s="16"/>
      <c r="G47" s="16"/>
    </row>
    <row r="48" spans="3:8" ht="16.5" customHeight="1" thickBot="1" x14ac:dyDescent="0.4">
      <c r="C48" s="4" t="s">
        <v>30</v>
      </c>
      <c r="D48" s="1" t="s">
        <v>77</v>
      </c>
      <c r="E48" s="13">
        <v>1</v>
      </c>
      <c r="F48" s="13">
        <f t="shared" si="1"/>
        <v>1</v>
      </c>
      <c r="G48" s="13">
        <v>-8.4526400000000002E-2</v>
      </c>
      <c r="H48" s="5">
        <f t="shared" si="0"/>
        <v>-8.4526400000000002E-2</v>
      </c>
    </row>
    <row r="49" spans="3:8" ht="16.5" customHeight="1" thickBot="1" x14ac:dyDescent="0.4">
      <c r="C49" s="4" t="s">
        <v>31</v>
      </c>
      <c r="D49" s="1" t="s">
        <v>78</v>
      </c>
      <c r="E49" s="13">
        <v>0</v>
      </c>
      <c r="F49" s="13">
        <f t="shared" si="1"/>
        <v>0</v>
      </c>
      <c r="G49" s="13">
        <v>-0.16769999999999999</v>
      </c>
      <c r="H49" s="5">
        <f t="shared" si="0"/>
        <v>0</v>
      </c>
    </row>
    <row r="50" spans="3:8" ht="16.5" customHeight="1" thickBot="1" x14ac:dyDescent="0.4">
      <c r="C50" s="4" t="s">
        <v>32</v>
      </c>
      <c r="D50" s="1" t="s">
        <v>79</v>
      </c>
      <c r="E50" s="13">
        <v>1</v>
      </c>
      <c r="F50" s="13">
        <f t="shared" si="1"/>
        <v>1</v>
      </c>
      <c r="G50" s="13">
        <v>4.1517600000000002E-2</v>
      </c>
      <c r="H50" s="5">
        <f t="shared" si="0"/>
        <v>4.1517600000000002E-2</v>
      </c>
    </row>
    <row r="51" spans="3:8" ht="16.5" customHeight="1" thickBot="1" x14ac:dyDescent="0.4">
      <c r="C51" s="4" t="s">
        <v>33</v>
      </c>
      <c r="D51" s="1" t="s">
        <v>80</v>
      </c>
      <c r="E51" s="13">
        <v>0</v>
      </c>
      <c r="F51" s="13">
        <f t="shared" si="1"/>
        <v>0</v>
      </c>
      <c r="G51" s="13">
        <v>4.1304000000000002E-3</v>
      </c>
      <c r="H51" s="5">
        <f t="shared" si="0"/>
        <v>0</v>
      </c>
    </row>
    <row r="52" spans="3:8" ht="16.5" customHeight="1" thickBot="1" x14ac:dyDescent="0.4">
      <c r="C52" s="4" t="s">
        <v>34</v>
      </c>
      <c r="D52" s="1" t="s">
        <v>81</v>
      </c>
      <c r="E52" s="13">
        <v>0</v>
      </c>
      <c r="F52" s="13">
        <f t="shared" si="1"/>
        <v>0</v>
      </c>
      <c r="G52" s="13">
        <v>-8.0950400000000006E-2</v>
      </c>
      <c r="H52" s="5">
        <f t="shared" si="0"/>
        <v>0</v>
      </c>
    </row>
    <row r="53" spans="3:8" ht="16.5" customHeight="1" thickBot="1" x14ac:dyDescent="0.4">
      <c r="C53" s="4" t="s">
        <v>35</v>
      </c>
      <c r="D53" s="1" t="s">
        <v>82</v>
      </c>
      <c r="E53" s="13">
        <v>0</v>
      </c>
      <c r="F53" s="13">
        <f t="shared" si="1"/>
        <v>0</v>
      </c>
      <c r="G53" s="13">
        <v>-0.22120609999999999</v>
      </c>
      <c r="H53" s="5">
        <f t="shared" si="0"/>
        <v>0</v>
      </c>
    </row>
    <row r="54" spans="3:8" ht="16.5" customHeight="1" thickBot="1" x14ac:dyDescent="0.4">
      <c r="C54" s="4" t="s">
        <v>36</v>
      </c>
      <c r="D54" s="1" t="s">
        <v>83</v>
      </c>
      <c r="E54" s="13">
        <v>0</v>
      </c>
      <c r="F54" s="13">
        <f t="shared" si="1"/>
        <v>0</v>
      </c>
      <c r="G54" s="13">
        <v>-0.1122707</v>
      </c>
      <c r="H54" s="5">
        <f t="shared" si="0"/>
        <v>0</v>
      </c>
    </row>
    <row r="55" spans="3:8" ht="16.5" customHeight="1" thickBot="1" x14ac:dyDescent="0.4">
      <c r="C55" s="4" t="s">
        <v>37</v>
      </c>
      <c r="D55" s="1" t="s">
        <v>84</v>
      </c>
      <c r="E55" s="13">
        <v>0</v>
      </c>
      <c r="F55" s="13">
        <f t="shared" si="1"/>
        <v>0</v>
      </c>
      <c r="G55" s="13">
        <v>-0.1162204</v>
      </c>
      <c r="H55" s="5">
        <f t="shared" si="0"/>
        <v>0</v>
      </c>
    </row>
    <row r="56" spans="3:8" ht="16.5" customHeight="1" thickBot="1" x14ac:dyDescent="0.4">
      <c r="C56" s="4" t="s">
        <v>38</v>
      </c>
      <c r="D56" s="1" t="s">
        <v>85</v>
      </c>
      <c r="E56" s="13">
        <v>0</v>
      </c>
      <c r="F56" s="13">
        <f t="shared" si="1"/>
        <v>0</v>
      </c>
      <c r="G56" s="13">
        <v>-0.25899290000000003</v>
      </c>
      <c r="H56" s="5">
        <f t="shared" si="0"/>
        <v>0</v>
      </c>
    </row>
    <row r="57" spans="3:8" ht="16.5" customHeight="1" thickBot="1" x14ac:dyDescent="0.4">
      <c r="C57" s="4" t="s">
        <v>39</v>
      </c>
      <c r="D57" s="1" t="s">
        <v>86</v>
      </c>
      <c r="E57" s="13">
        <v>0</v>
      </c>
      <c r="F57" s="13">
        <f t="shared" si="1"/>
        <v>0</v>
      </c>
      <c r="G57" s="13">
        <v>-0.20096720000000001</v>
      </c>
      <c r="H57" s="5">
        <f t="shared" si="0"/>
        <v>0</v>
      </c>
    </row>
    <row r="58" spans="3:8" ht="16.5" customHeight="1" thickBot="1" x14ac:dyDescent="0.4">
      <c r="C58" s="4" t="s">
        <v>40</v>
      </c>
      <c r="D58" s="1" t="s">
        <v>87</v>
      </c>
      <c r="E58" s="13">
        <v>0</v>
      </c>
      <c r="F58" s="13">
        <f t="shared" si="1"/>
        <v>0</v>
      </c>
      <c r="G58" s="13">
        <v>-0.10064579999999999</v>
      </c>
      <c r="H58" s="5">
        <f t="shared" si="0"/>
        <v>0</v>
      </c>
    </row>
    <row r="59" spans="3:8" ht="16.5" customHeight="1" x14ac:dyDescent="0.35">
      <c r="C59" s="4" t="s">
        <v>41</v>
      </c>
      <c r="D59" s="3" t="s">
        <v>88</v>
      </c>
      <c r="E59" s="14">
        <v>0</v>
      </c>
      <c r="F59" s="14">
        <f t="shared" si="1"/>
        <v>0</v>
      </c>
      <c r="G59" s="14">
        <v>-0.14277999999999999</v>
      </c>
      <c r="H59" s="5">
        <f t="shared" si="0"/>
        <v>0</v>
      </c>
    </row>
    <row r="60" spans="3:8" ht="16.5" customHeight="1" x14ac:dyDescent="0.35">
      <c r="C60" s="4" t="s">
        <v>43</v>
      </c>
      <c r="D60" s="6" t="s">
        <v>89</v>
      </c>
      <c r="E60" s="15">
        <v>1</v>
      </c>
      <c r="F60" s="15">
        <f t="shared" si="1"/>
        <v>1</v>
      </c>
      <c r="G60" s="15">
        <v>7.8713353000000001</v>
      </c>
      <c r="H60" s="5">
        <f t="shared" si="0"/>
        <v>7.8713353000000001</v>
      </c>
    </row>
    <row r="61" spans="3:8" ht="16.5" customHeight="1" x14ac:dyDescent="0.35">
      <c r="D61" s="6"/>
      <c r="E61" s="15"/>
      <c r="F61" s="15"/>
      <c r="G61" s="5"/>
    </row>
    <row r="62" spans="3:8" ht="16.5" customHeight="1" x14ac:dyDescent="0.35">
      <c r="D62" s="6"/>
      <c r="E62" s="15"/>
      <c r="F62" s="15"/>
    </row>
    <row r="63" spans="3:8" ht="16.5" customHeight="1" x14ac:dyDescent="0.35">
      <c r="D63" s="6"/>
      <c r="E63" s="15"/>
      <c r="F63" s="15"/>
    </row>
    <row r="64" spans="3:8" ht="16.5" customHeight="1" x14ac:dyDescent="0.35">
      <c r="D64" s="6"/>
      <c r="E64" s="15"/>
      <c r="F64" s="15"/>
    </row>
    <row r="65" spans="4:6" ht="16.5" customHeight="1" x14ac:dyDescent="0.35">
      <c r="D65" s="6"/>
      <c r="E65" s="15"/>
      <c r="F65" s="15"/>
    </row>
    <row r="66" spans="4:6" ht="16.5" customHeight="1" x14ac:dyDescent="0.35">
      <c r="D66" s="6"/>
      <c r="E66" s="15"/>
      <c r="F66" s="15"/>
    </row>
    <row r="67" spans="4:6" ht="16.5" customHeight="1" x14ac:dyDescent="0.35">
      <c r="D67" s="6"/>
      <c r="E67" s="15"/>
      <c r="F67" s="15"/>
    </row>
    <row r="68" spans="4:6" ht="16.5" customHeight="1" x14ac:dyDescent="0.35">
      <c r="D68" s="6"/>
      <c r="E68" s="15"/>
      <c r="F68" s="15"/>
    </row>
    <row r="69" spans="4:6" ht="16.5" customHeight="1" x14ac:dyDescent="0.35">
      <c r="D69" s="6"/>
      <c r="E69" s="15"/>
      <c r="F69" s="15"/>
    </row>
    <row r="70" spans="4:6" ht="16.5" customHeight="1" x14ac:dyDescent="0.35">
      <c r="D70" s="6"/>
      <c r="E70" s="15"/>
      <c r="F70" s="15"/>
    </row>
    <row r="71" spans="4:6" ht="16.5" customHeight="1" x14ac:dyDescent="0.35">
      <c r="D71" s="6"/>
      <c r="E71" s="15"/>
      <c r="F71" s="1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86"/>
  <sheetViews>
    <sheetView topLeftCell="O72" workbookViewId="0">
      <selection activeCell="L48" sqref="L48"/>
    </sheetView>
  </sheetViews>
  <sheetFormatPr defaultColWidth="10.81640625" defaultRowHeight="14.5" x14ac:dyDescent="0.35"/>
  <cols>
    <col min="1" max="1" width="10.81640625" style="4"/>
    <col min="2" max="2" width="59.453125" style="4" customWidth="1"/>
    <col min="3" max="3" width="19.1796875" style="4" customWidth="1"/>
    <col min="4" max="4" width="10.81640625" style="4"/>
    <col min="5" max="5" width="14" style="4" customWidth="1"/>
    <col min="6" max="6" width="43.1796875" style="4" customWidth="1"/>
    <col min="7" max="16" width="10.81640625" style="4"/>
    <col min="17" max="17" width="53" style="4" customWidth="1"/>
    <col min="18" max="18" width="16.453125" style="4" customWidth="1"/>
    <col min="19" max="19" width="19.1796875" style="4" customWidth="1"/>
    <col min="20" max="16384" width="10.81640625" style="4"/>
  </cols>
  <sheetData>
    <row r="1" spans="1:19" x14ac:dyDescent="0.35">
      <c r="B1" s="47"/>
      <c r="F1" s="81" t="s">
        <v>584</v>
      </c>
      <c r="Q1" s="81" t="s">
        <v>584</v>
      </c>
    </row>
    <row r="3" spans="1:19" x14ac:dyDescent="0.35">
      <c r="B3" s="17" t="s">
        <v>98</v>
      </c>
      <c r="C3" s="12"/>
      <c r="F3" s="10" t="s">
        <v>570</v>
      </c>
      <c r="Q3" s="10" t="s">
        <v>570</v>
      </c>
      <c r="S3" s="5"/>
    </row>
    <row r="4" spans="1:19" x14ac:dyDescent="0.35">
      <c r="B4" s="10"/>
      <c r="C4" s="5" t="s">
        <v>105</v>
      </c>
      <c r="F4" s="4" t="s">
        <v>571</v>
      </c>
      <c r="Q4" s="4" t="s">
        <v>571</v>
      </c>
      <c r="S4" s="5"/>
    </row>
    <row r="5" spans="1:19" ht="58" x14ac:dyDescent="0.35">
      <c r="B5" s="4" t="s">
        <v>97</v>
      </c>
      <c r="C5" s="15" t="s">
        <v>96</v>
      </c>
      <c r="E5" s="4" t="s">
        <v>250</v>
      </c>
      <c r="F5" s="43"/>
      <c r="G5" s="49" t="s">
        <v>561</v>
      </c>
      <c r="H5" s="8" t="s">
        <v>562</v>
      </c>
      <c r="I5" s="8" t="s">
        <v>563</v>
      </c>
      <c r="J5" s="8" t="s">
        <v>564</v>
      </c>
      <c r="K5" s="8" t="s">
        <v>566</v>
      </c>
      <c r="L5" s="8" t="s">
        <v>565</v>
      </c>
      <c r="M5" s="8" t="s">
        <v>567</v>
      </c>
      <c r="N5" s="8" t="s">
        <v>568</v>
      </c>
      <c r="O5" s="8" t="s">
        <v>569</v>
      </c>
      <c r="Q5" s="43" t="s">
        <v>97</v>
      </c>
      <c r="R5" s="82" t="s">
        <v>660</v>
      </c>
      <c r="S5" s="16" t="s">
        <v>661</v>
      </c>
    </row>
    <row r="6" spans="1:19" ht="29" x14ac:dyDescent="0.35">
      <c r="B6" s="9"/>
      <c r="C6" s="11" t="s">
        <v>161</v>
      </c>
      <c r="F6" s="39" t="s">
        <v>97</v>
      </c>
      <c r="G6" s="50" t="s">
        <v>575</v>
      </c>
      <c r="H6" s="39" t="s">
        <v>576</v>
      </c>
      <c r="I6" s="39" t="s">
        <v>577</v>
      </c>
      <c r="J6" s="39" t="s">
        <v>578</v>
      </c>
      <c r="K6" s="39" t="s">
        <v>579</v>
      </c>
      <c r="L6" s="39" t="s">
        <v>580</v>
      </c>
      <c r="M6" s="39" t="s">
        <v>581</v>
      </c>
      <c r="N6" s="39" t="s">
        <v>582</v>
      </c>
      <c r="O6" s="39" t="s">
        <v>583</v>
      </c>
      <c r="Q6" s="39"/>
      <c r="R6" s="83" t="s">
        <v>663</v>
      </c>
      <c r="S6" s="11" t="s">
        <v>662</v>
      </c>
    </row>
    <row r="7" spans="1:19" ht="15" thickBot="1" x14ac:dyDescent="0.4">
      <c r="B7" s="6" t="s">
        <v>56</v>
      </c>
      <c r="C7" s="5"/>
      <c r="F7" s="8" t="s">
        <v>56</v>
      </c>
      <c r="G7" s="51"/>
      <c r="H7" s="43"/>
      <c r="I7" s="43"/>
      <c r="J7" s="43"/>
      <c r="K7" s="43"/>
      <c r="L7" s="43"/>
      <c r="M7" s="43"/>
      <c r="N7" s="43"/>
      <c r="O7" s="43"/>
      <c r="Q7" s="8" t="s">
        <v>56</v>
      </c>
      <c r="R7" s="51"/>
      <c r="S7" s="5"/>
    </row>
    <row r="8" spans="1:19" ht="15" thickBot="1" x14ac:dyDescent="0.4">
      <c r="A8" s="4" t="s">
        <v>0</v>
      </c>
      <c r="B8" s="1" t="s">
        <v>44</v>
      </c>
      <c r="C8" s="5" t="s">
        <v>201</v>
      </c>
      <c r="E8" s="4" t="s">
        <v>0</v>
      </c>
      <c r="F8" s="1" t="s">
        <v>44</v>
      </c>
      <c r="G8" s="52" t="s">
        <v>258</v>
      </c>
      <c r="H8" s="5" t="s">
        <v>259</v>
      </c>
      <c r="I8" s="5">
        <v>-3.1900000000000001E-3</v>
      </c>
      <c r="J8" s="5" t="s">
        <v>260</v>
      </c>
      <c r="K8" s="5">
        <v>-6.45E-3</v>
      </c>
      <c r="L8" s="5">
        <v>-7.3800000000000003E-3</v>
      </c>
      <c r="M8" s="5" t="s">
        <v>261</v>
      </c>
      <c r="N8" s="5" t="s">
        <v>262</v>
      </c>
      <c r="O8" s="5">
        <v>-9.1E-4</v>
      </c>
      <c r="Q8" s="1" t="s">
        <v>44</v>
      </c>
      <c r="R8" s="52" t="s">
        <v>258</v>
      </c>
      <c r="S8" s="5" t="s">
        <v>201</v>
      </c>
    </row>
    <row r="9" spans="1:19" ht="15" thickBot="1" x14ac:dyDescent="0.4">
      <c r="A9" s="4" t="s">
        <v>2</v>
      </c>
      <c r="B9" s="1" t="s">
        <v>45</v>
      </c>
      <c r="C9" s="5" t="s">
        <v>202</v>
      </c>
      <c r="E9" s="4" t="s">
        <v>2</v>
      </c>
      <c r="F9" s="1" t="s">
        <v>45</v>
      </c>
      <c r="G9" s="52" t="s">
        <v>263</v>
      </c>
      <c r="H9" s="5" t="s">
        <v>264</v>
      </c>
      <c r="I9" s="5">
        <v>4.0000000000000003E-5</v>
      </c>
      <c r="J9" s="5" t="s">
        <v>265</v>
      </c>
      <c r="K9" s="5" t="s">
        <v>265</v>
      </c>
      <c r="L9" s="5">
        <v>8.0000000000000007E-5</v>
      </c>
      <c r="M9" s="5" t="s">
        <v>266</v>
      </c>
      <c r="N9" s="5" t="s">
        <v>267</v>
      </c>
      <c r="O9" s="5">
        <v>-1.0000000000000001E-5</v>
      </c>
      <c r="Q9" s="1" t="s">
        <v>45</v>
      </c>
      <c r="R9" s="52" t="s">
        <v>263</v>
      </c>
      <c r="S9" s="5" t="s">
        <v>202</v>
      </c>
    </row>
    <row r="10" spans="1:19" ht="15" thickBot="1" x14ac:dyDescent="0.4">
      <c r="B10" s="7" t="s">
        <v>46</v>
      </c>
      <c r="C10" s="5"/>
      <c r="F10" s="7" t="s">
        <v>46</v>
      </c>
      <c r="G10" s="52"/>
      <c r="H10" s="5"/>
      <c r="I10" s="5"/>
      <c r="J10" s="5"/>
      <c r="K10" s="5"/>
      <c r="L10" s="5"/>
      <c r="M10" s="5"/>
      <c r="N10" s="5"/>
      <c r="O10" s="5"/>
      <c r="Q10" s="7" t="s">
        <v>46</v>
      </c>
      <c r="R10" s="52"/>
      <c r="S10" s="5"/>
    </row>
    <row r="11" spans="1:19" ht="15" thickBot="1" x14ac:dyDescent="0.4">
      <c r="A11" s="4" t="s">
        <v>3</v>
      </c>
      <c r="B11" s="1" t="s">
        <v>47</v>
      </c>
      <c r="C11" s="5" t="s">
        <v>203</v>
      </c>
      <c r="E11" s="4" t="s">
        <v>3</v>
      </c>
      <c r="F11" s="1" t="s">
        <v>47</v>
      </c>
      <c r="G11" s="52" t="s">
        <v>268</v>
      </c>
      <c r="H11" s="5" t="s">
        <v>269</v>
      </c>
      <c r="I11" s="5">
        <v>0.1263</v>
      </c>
      <c r="J11" s="5" t="s">
        <v>270</v>
      </c>
      <c r="K11" s="5" t="s">
        <v>271</v>
      </c>
      <c r="L11" s="5">
        <v>0.11070000000000001</v>
      </c>
      <c r="M11" s="5" t="s">
        <v>272</v>
      </c>
      <c r="N11" s="5" t="s">
        <v>273</v>
      </c>
      <c r="O11" s="5">
        <v>0.18745999999999999</v>
      </c>
      <c r="Q11" s="1" t="s">
        <v>47</v>
      </c>
      <c r="R11" s="52" t="s">
        <v>268</v>
      </c>
      <c r="S11" s="5" t="s">
        <v>203</v>
      </c>
    </row>
    <row r="12" spans="1:19" ht="15" thickBot="1" x14ac:dyDescent="0.4">
      <c r="A12" s="4" t="s">
        <v>4</v>
      </c>
      <c r="B12" s="1" t="s">
        <v>48</v>
      </c>
      <c r="C12" s="5">
        <v>-0.1049026</v>
      </c>
      <c r="E12" s="4" t="s">
        <v>274</v>
      </c>
      <c r="F12" s="1" t="s">
        <v>48</v>
      </c>
      <c r="G12" s="52" t="s">
        <v>275</v>
      </c>
      <c r="H12" s="5" t="s">
        <v>276</v>
      </c>
      <c r="I12" s="5">
        <v>-0.20205000000000001</v>
      </c>
      <c r="J12" s="5">
        <v>-9.0389999999999998E-2</v>
      </c>
      <c r="K12" s="5">
        <v>-9.9030000000000007E-2</v>
      </c>
      <c r="L12" s="5">
        <v>-8.1680000000000003E-2</v>
      </c>
      <c r="M12" s="5">
        <v>-9.9610000000000004E-2</v>
      </c>
      <c r="N12" s="5">
        <v>-8.8999999999999996E-2</v>
      </c>
      <c r="O12" s="5">
        <v>-0.19386999999999999</v>
      </c>
      <c r="Q12" s="1" t="s">
        <v>48</v>
      </c>
      <c r="R12" s="52" t="s">
        <v>275</v>
      </c>
      <c r="S12" s="5">
        <v>-0.1049026</v>
      </c>
    </row>
    <row r="13" spans="1:19" ht="15" thickBot="1" x14ac:dyDescent="0.4">
      <c r="A13" s="4" t="s">
        <v>5</v>
      </c>
      <c r="B13" s="1" t="s">
        <v>49</v>
      </c>
      <c r="C13" s="5">
        <v>-8.4728100000000001E-2</v>
      </c>
      <c r="E13" s="4" t="s">
        <v>277</v>
      </c>
      <c r="F13" s="1" t="s">
        <v>49</v>
      </c>
      <c r="G13" s="52" t="s">
        <v>278</v>
      </c>
      <c r="H13" s="5" t="s">
        <v>279</v>
      </c>
      <c r="I13" s="5">
        <v>-0.11777</v>
      </c>
      <c r="J13" s="5" t="s">
        <v>280</v>
      </c>
      <c r="K13" s="5" t="s">
        <v>281</v>
      </c>
      <c r="L13" s="5">
        <v>-0.16683999999999999</v>
      </c>
      <c r="M13" s="5">
        <v>-9.2990000000000003E-2</v>
      </c>
      <c r="N13" s="5">
        <v>-9.3899999999999997E-2</v>
      </c>
      <c r="O13" s="5">
        <v>-0.16259999999999999</v>
      </c>
      <c r="Q13" s="1" t="s">
        <v>49</v>
      </c>
      <c r="R13" s="52" t="s">
        <v>278</v>
      </c>
      <c r="S13" s="5">
        <v>-8.4728100000000001E-2</v>
      </c>
    </row>
    <row r="14" spans="1:19" ht="15" thickBot="1" x14ac:dyDescent="0.4">
      <c r="A14" s="4" t="s">
        <v>6</v>
      </c>
      <c r="B14" s="1" t="s">
        <v>50</v>
      </c>
      <c r="C14" s="5">
        <v>-5.9893799999999997E-2</v>
      </c>
      <c r="E14" s="4" t="s">
        <v>282</v>
      </c>
      <c r="F14" s="1" t="s">
        <v>50</v>
      </c>
      <c r="G14" s="52">
        <v>-5.144E-2</v>
      </c>
      <c r="H14" s="5">
        <v>-5.1959999999999999E-2</v>
      </c>
      <c r="I14" s="5">
        <v>-8.2960000000000006E-2</v>
      </c>
      <c r="J14" s="5">
        <v>-4.8030000000000003E-2</v>
      </c>
      <c r="K14" s="5">
        <v>-5.083E-2</v>
      </c>
      <c r="L14" s="5">
        <v>-6.386E-2</v>
      </c>
      <c r="M14" s="5">
        <v>-4.8599999999999997E-2</v>
      </c>
      <c r="N14" s="5">
        <v>-4.7079999999999997E-2</v>
      </c>
      <c r="O14" s="5">
        <v>-0.10349</v>
      </c>
      <c r="Q14" s="1" t="s">
        <v>50</v>
      </c>
      <c r="R14" s="52">
        <v>-5.144E-2</v>
      </c>
      <c r="S14" s="5">
        <v>-5.9893799999999997E-2</v>
      </c>
    </row>
    <row r="15" spans="1:19" x14ac:dyDescent="0.35">
      <c r="A15" s="4" t="s">
        <v>7</v>
      </c>
      <c r="B15" s="2" t="s">
        <v>54</v>
      </c>
      <c r="C15" s="5">
        <v>-5.9027999999999997E-3</v>
      </c>
      <c r="E15" s="4" t="s">
        <v>283</v>
      </c>
      <c r="F15" s="2" t="s">
        <v>54</v>
      </c>
      <c r="G15" s="52">
        <v>-9.7199999999999995E-3</v>
      </c>
      <c r="H15" s="5">
        <v>-1.0319999999999999E-2</v>
      </c>
      <c r="I15" s="5">
        <v>-4.96E-3</v>
      </c>
      <c r="J15" s="5">
        <v>-1.307E-2</v>
      </c>
      <c r="K15" s="5">
        <v>-1.374E-2</v>
      </c>
      <c r="L15" s="5">
        <v>-5.2999999999999998E-4</v>
      </c>
      <c r="M15" s="5">
        <v>8.4999999999999995E-4</v>
      </c>
      <c r="N15" s="5">
        <v>-1.7000000000000001E-4</v>
      </c>
      <c r="O15" s="5">
        <v>-1.814E-2</v>
      </c>
      <c r="Q15" s="2" t="s">
        <v>54</v>
      </c>
      <c r="R15" s="52">
        <v>-9.7199999999999995E-3</v>
      </c>
      <c r="S15" s="5">
        <v>-5.9027999999999997E-3</v>
      </c>
    </row>
    <row r="16" spans="1:19" ht="15" thickBot="1" x14ac:dyDescent="0.4">
      <c r="B16" s="7" t="s">
        <v>51</v>
      </c>
      <c r="C16" s="5"/>
      <c r="F16" s="7" t="s">
        <v>51</v>
      </c>
      <c r="G16" s="52"/>
      <c r="H16" s="5"/>
      <c r="I16" s="5"/>
      <c r="J16" s="5"/>
      <c r="K16" s="5"/>
      <c r="L16" s="5"/>
      <c r="M16" s="5"/>
      <c r="N16" s="5"/>
      <c r="O16" s="5"/>
      <c r="Q16" s="7" t="s">
        <v>51</v>
      </c>
      <c r="R16" s="52"/>
      <c r="S16" s="5"/>
    </row>
    <row r="17" spans="1:19" ht="29.5" thickBot="1" x14ac:dyDescent="0.4">
      <c r="A17" s="4" t="s">
        <v>8</v>
      </c>
      <c r="B17" s="1" t="s">
        <v>52</v>
      </c>
      <c r="C17" s="13" t="s">
        <v>204</v>
      </c>
      <c r="E17" s="4" t="s">
        <v>284</v>
      </c>
      <c r="F17" s="1" t="s">
        <v>52</v>
      </c>
      <c r="G17" s="52" t="s">
        <v>285</v>
      </c>
      <c r="H17" s="5" t="s">
        <v>286</v>
      </c>
      <c r="I17" s="5" t="s">
        <v>287</v>
      </c>
      <c r="J17" s="5" t="s">
        <v>288</v>
      </c>
      <c r="K17" s="5" t="s">
        <v>289</v>
      </c>
      <c r="L17" s="5" t="s">
        <v>290</v>
      </c>
      <c r="M17" s="5" t="s">
        <v>291</v>
      </c>
      <c r="N17" s="5" t="s">
        <v>292</v>
      </c>
      <c r="O17" s="5">
        <v>3.3149999999999999E-2</v>
      </c>
      <c r="Q17" s="1" t="s">
        <v>52</v>
      </c>
      <c r="R17" s="52" t="s">
        <v>285</v>
      </c>
      <c r="S17" s="13" t="s">
        <v>204</v>
      </c>
    </row>
    <row r="18" spans="1:19" ht="29.5" thickBot="1" x14ac:dyDescent="0.4">
      <c r="A18" s="4" t="s">
        <v>9</v>
      </c>
      <c r="B18" s="1" t="s">
        <v>53</v>
      </c>
      <c r="C18" s="13" t="s">
        <v>205</v>
      </c>
      <c r="E18" s="4" t="s">
        <v>293</v>
      </c>
      <c r="F18" s="1" t="s">
        <v>53</v>
      </c>
      <c r="G18" s="52" t="s">
        <v>294</v>
      </c>
      <c r="H18" s="5" t="s">
        <v>295</v>
      </c>
      <c r="I18" s="5" t="s">
        <v>296</v>
      </c>
      <c r="J18" s="5" t="s">
        <v>297</v>
      </c>
      <c r="K18" s="5" t="s">
        <v>298</v>
      </c>
      <c r="L18" s="5" t="s">
        <v>299</v>
      </c>
      <c r="M18" s="5" t="s">
        <v>300</v>
      </c>
      <c r="N18" s="5" t="s">
        <v>301</v>
      </c>
      <c r="O18" s="5">
        <v>7.1370000000000003E-2</v>
      </c>
      <c r="Q18" s="1" t="s">
        <v>53</v>
      </c>
      <c r="R18" s="52" t="s">
        <v>294</v>
      </c>
      <c r="S18" s="13" t="s">
        <v>205</v>
      </c>
    </row>
    <row r="19" spans="1:19" ht="29" x14ac:dyDescent="0.35">
      <c r="A19" s="4" t="s">
        <v>10</v>
      </c>
      <c r="B19" s="3" t="s">
        <v>55</v>
      </c>
      <c r="C19" s="14" t="s">
        <v>206</v>
      </c>
      <c r="E19" s="4" t="s">
        <v>302</v>
      </c>
      <c r="F19" s="3" t="s">
        <v>55</v>
      </c>
      <c r="G19" s="53" t="s">
        <v>303</v>
      </c>
      <c r="H19" s="12" t="s">
        <v>304</v>
      </c>
      <c r="I19" s="12" t="s">
        <v>305</v>
      </c>
      <c r="J19" s="12" t="s">
        <v>306</v>
      </c>
      <c r="K19" s="12" t="s">
        <v>307</v>
      </c>
      <c r="L19" s="12" t="s">
        <v>308</v>
      </c>
      <c r="M19" s="12" t="s">
        <v>309</v>
      </c>
      <c r="N19" s="12" t="s">
        <v>310</v>
      </c>
      <c r="O19" s="12">
        <v>0.19109999999999999</v>
      </c>
      <c r="Q19" s="3" t="s">
        <v>55</v>
      </c>
      <c r="R19" s="53" t="s">
        <v>303</v>
      </c>
      <c r="S19" s="14" t="s">
        <v>206</v>
      </c>
    </row>
    <row r="20" spans="1:19" x14ac:dyDescent="0.35">
      <c r="B20" s="6" t="s">
        <v>57</v>
      </c>
      <c r="C20" s="15"/>
      <c r="F20" s="6" t="s">
        <v>57</v>
      </c>
      <c r="G20" s="52"/>
      <c r="H20" s="5"/>
      <c r="I20" s="5"/>
      <c r="J20" s="5"/>
      <c r="K20" s="5"/>
      <c r="L20" s="5"/>
      <c r="M20" s="5"/>
      <c r="N20" s="5"/>
      <c r="O20" s="5"/>
      <c r="Q20" s="6" t="s">
        <v>57</v>
      </c>
      <c r="R20" s="52"/>
      <c r="S20" s="15"/>
    </row>
    <row r="21" spans="1:19" x14ac:dyDescent="0.35">
      <c r="A21" s="4" t="s">
        <v>11</v>
      </c>
      <c r="B21" s="6" t="s">
        <v>58</v>
      </c>
      <c r="C21" s="15">
        <v>1.73513E-2</v>
      </c>
      <c r="E21" s="4" t="s">
        <v>11</v>
      </c>
      <c r="F21" s="6" t="s">
        <v>58</v>
      </c>
      <c r="G21" s="52" t="s">
        <v>311</v>
      </c>
      <c r="H21" s="5" t="s">
        <v>312</v>
      </c>
      <c r="I21" s="5">
        <v>1.6629999999999999E-2</v>
      </c>
      <c r="J21" s="5" t="s">
        <v>313</v>
      </c>
      <c r="K21" s="5" t="s">
        <v>314</v>
      </c>
      <c r="L21" s="5">
        <v>-7.5799999999999999E-3</v>
      </c>
      <c r="M21" s="5" t="s">
        <v>315</v>
      </c>
      <c r="N21" s="5">
        <v>1.6230000000000001E-2</v>
      </c>
      <c r="O21" s="5" t="s">
        <v>316</v>
      </c>
      <c r="Q21" s="6" t="s">
        <v>58</v>
      </c>
      <c r="R21" s="52" t="s">
        <v>311</v>
      </c>
      <c r="S21" s="15">
        <v>1.73513E-2</v>
      </c>
    </row>
    <row r="22" spans="1:19" x14ac:dyDescent="0.35">
      <c r="A22" s="4" t="s">
        <v>12</v>
      </c>
      <c r="B22" s="6" t="s">
        <v>59</v>
      </c>
      <c r="C22" s="15" t="s">
        <v>207</v>
      </c>
      <c r="E22" s="4" t="s">
        <v>317</v>
      </c>
      <c r="F22" s="6" t="s">
        <v>59</v>
      </c>
      <c r="G22" s="52" t="s">
        <v>318</v>
      </c>
      <c r="H22" s="5" t="s">
        <v>319</v>
      </c>
      <c r="I22" s="5">
        <v>-5.8880000000000002E-2</v>
      </c>
      <c r="J22" s="5" t="s">
        <v>320</v>
      </c>
      <c r="K22" s="5" t="s">
        <v>321</v>
      </c>
      <c r="L22" s="5">
        <v>-0.21922</v>
      </c>
      <c r="M22" s="5" t="s">
        <v>322</v>
      </c>
      <c r="N22" s="5" t="s">
        <v>323</v>
      </c>
      <c r="O22" s="5">
        <v>-6.9080000000000003E-2</v>
      </c>
      <c r="Q22" s="6" t="s">
        <v>59</v>
      </c>
      <c r="R22" s="52" t="s">
        <v>318</v>
      </c>
      <c r="S22" s="15" t="s">
        <v>207</v>
      </c>
    </row>
    <row r="23" spans="1:19" ht="29" x14ac:dyDescent="0.35">
      <c r="A23" s="4" t="s">
        <v>13</v>
      </c>
      <c r="B23" s="6" t="s">
        <v>60</v>
      </c>
      <c r="C23" s="15" t="s">
        <v>208</v>
      </c>
      <c r="E23" s="4" t="s">
        <v>324</v>
      </c>
      <c r="F23" s="6" t="s">
        <v>60</v>
      </c>
      <c r="G23" s="52">
        <v>4.8259999999999997E-2</v>
      </c>
      <c r="H23" s="5">
        <v>4.5850000000000002E-2</v>
      </c>
      <c r="I23" s="5">
        <v>6.479E-2</v>
      </c>
      <c r="J23" s="5">
        <v>-1.7940000000000001E-2</v>
      </c>
      <c r="K23" s="5">
        <v>-2.9950000000000001E-2</v>
      </c>
      <c r="L23" s="5">
        <v>3.7490000000000002E-2</v>
      </c>
      <c r="M23" s="5" t="s">
        <v>325</v>
      </c>
      <c r="N23" s="5" t="s">
        <v>326</v>
      </c>
      <c r="O23" s="5">
        <v>0.15315999999999999</v>
      </c>
      <c r="Q23" s="6" t="s">
        <v>60</v>
      </c>
      <c r="R23" s="52">
        <v>4.8259999999999997E-2</v>
      </c>
      <c r="S23" s="15" t="s">
        <v>208</v>
      </c>
    </row>
    <row r="24" spans="1:19" ht="29" x14ac:dyDescent="0.35">
      <c r="A24" s="4" t="s">
        <v>14</v>
      </c>
      <c r="B24" s="6" t="s">
        <v>61</v>
      </c>
      <c r="C24" s="15" t="s">
        <v>209</v>
      </c>
      <c r="E24" s="4" t="s">
        <v>324</v>
      </c>
      <c r="F24" s="6" t="s">
        <v>61</v>
      </c>
      <c r="G24" s="52" t="s">
        <v>327</v>
      </c>
      <c r="H24" s="5" t="s">
        <v>328</v>
      </c>
      <c r="I24" s="5">
        <v>8.6599999999999993E-3</v>
      </c>
      <c r="J24" s="5">
        <v>2.66E-3</v>
      </c>
      <c r="K24" s="5">
        <v>1.231E-2</v>
      </c>
      <c r="L24" s="5">
        <v>-8.3290000000000003E-2</v>
      </c>
      <c r="M24" s="5" t="s">
        <v>329</v>
      </c>
      <c r="N24" s="5" t="s">
        <v>330</v>
      </c>
      <c r="O24" s="5" t="s">
        <v>331</v>
      </c>
      <c r="Q24" s="6" t="s">
        <v>61</v>
      </c>
      <c r="R24" s="52" t="s">
        <v>327</v>
      </c>
      <c r="S24" s="15" t="s">
        <v>209</v>
      </c>
    </row>
    <row r="25" spans="1:19" ht="29" x14ac:dyDescent="0.35">
      <c r="A25" s="4" t="s">
        <v>15</v>
      </c>
      <c r="B25" s="6" t="s">
        <v>62</v>
      </c>
      <c r="C25" s="15">
        <v>1.1118299999999999E-2</v>
      </c>
      <c r="E25" s="4" t="s">
        <v>324</v>
      </c>
      <c r="F25" s="6" t="s">
        <v>62</v>
      </c>
      <c r="G25" s="52">
        <v>-1.4749999999999999E-2</v>
      </c>
      <c r="H25" s="5">
        <v>6.1700000000000001E-3</v>
      </c>
      <c r="I25" s="5">
        <v>-0.15551000000000001</v>
      </c>
      <c r="J25" s="5">
        <v>-5.6270000000000001E-2</v>
      </c>
      <c r="K25" s="5">
        <v>-1.9539999999999998E-2</v>
      </c>
      <c r="L25" s="5" t="s">
        <v>332</v>
      </c>
      <c r="M25" s="5">
        <v>6.2199999999999998E-3</v>
      </c>
      <c r="N25" s="5">
        <v>-6.0099999999999997E-3</v>
      </c>
      <c r="O25" s="5">
        <v>0.13678999999999999</v>
      </c>
      <c r="Q25" s="6" t="s">
        <v>62</v>
      </c>
      <c r="R25" s="52">
        <v>-1.4749999999999999E-2</v>
      </c>
      <c r="S25" s="15">
        <v>1.1118299999999999E-2</v>
      </c>
    </row>
    <row r="26" spans="1:19" x14ac:dyDescent="0.35">
      <c r="A26" s="4" t="s">
        <v>16</v>
      </c>
      <c r="B26" s="6" t="s">
        <v>63</v>
      </c>
      <c r="C26" s="15" t="s">
        <v>210</v>
      </c>
      <c r="E26" s="4" t="s">
        <v>16</v>
      </c>
      <c r="F26" s="6" t="s">
        <v>63</v>
      </c>
      <c r="G26" s="52" t="s">
        <v>333</v>
      </c>
      <c r="H26" s="5" t="s">
        <v>334</v>
      </c>
      <c r="I26" s="5" t="s">
        <v>335</v>
      </c>
      <c r="J26" s="5" t="s">
        <v>336</v>
      </c>
      <c r="K26" s="5" t="s">
        <v>337</v>
      </c>
      <c r="L26" s="5" t="s">
        <v>338</v>
      </c>
      <c r="M26" s="5" t="s">
        <v>339</v>
      </c>
      <c r="N26" s="5" t="s">
        <v>340</v>
      </c>
      <c r="O26" s="5" t="s">
        <v>341</v>
      </c>
      <c r="Q26" s="6" t="s">
        <v>63</v>
      </c>
      <c r="R26" s="52" t="s">
        <v>333</v>
      </c>
      <c r="S26" s="15" t="s">
        <v>210</v>
      </c>
    </row>
    <row r="27" spans="1:19" x14ac:dyDescent="0.35">
      <c r="A27" s="4" t="s">
        <v>17</v>
      </c>
      <c r="B27" s="6" t="s">
        <v>64</v>
      </c>
      <c r="C27" s="15" t="s">
        <v>211</v>
      </c>
      <c r="E27" s="4" t="s">
        <v>17</v>
      </c>
      <c r="F27" s="6" t="s">
        <v>64</v>
      </c>
      <c r="G27" s="52" t="s">
        <v>342</v>
      </c>
      <c r="H27" s="5" t="s">
        <v>343</v>
      </c>
      <c r="I27" s="5">
        <v>3.6999999999999999E-4</v>
      </c>
      <c r="J27" s="5" t="s">
        <v>344</v>
      </c>
      <c r="K27" s="5" t="s">
        <v>345</v>
      </c>
      <c r="L27" s="5">
        <v>-4.6000000000000001E-4</v>
      </c>
      <c r="M27" s="5" t="s">
        <v>346</v>
      </c>
      <c r="N27" s="5" t="s">
        <v>347</v>
      </c>
      <c r="O27" s="5">
        <v>3.79E-3</v>
      </c>
      <c r="Q27" s="6" t="s">
        <v>64</v>
      </c>
      <c r="R27" s="52" t="s">
        <v>342</v>
      </c>
      <c r="S27" s="15" t="s">
        <v>211</v>
      </c>
    </row>
    <row r="28" spans="1:19" x14ac:dyDescent="0.35">
      <c r="A28" s="4" t="s">
        <v>18</v>
      </c>
      <c r="B28" s="6" t="s">
        <v>65</v>
      </c>
      <c r="C28" s="15" t="s">
        <v>212</v>
      </c>
      <c r="E28" s="4" t="s">
        <v>18</v>
      </c>
      <c r="F28" s="6" t="s">
        <v>65</v>
      </c>
      <c r="G28" s="52" t="s">
        <v>348</v>
      </c>
      <c r="H28" s="5" t="s">
        <v>349</v>
      </c>
      <c r="I28" s="5" t="s">
        <v>350</v>
      </c>
      <c r="J28" s="5" t="s">
        <v>351</v>
      </c>
      <c r="K28" s="5" t="s">
        <v>352</v>
      </c>
      <c r="L28" s="5" t="s">
        <v>353</v>
      </c>
      <c r="M28" s="5" t="s">
        <v>354</v>
      </c>
      <c r="N28" s="5" t="s">
        <v>355</v>
      </c>
      <c r="O28" s="5">
        <v>4.4549999999999999E-2</v>
      </c>
      <c r="Q28" s="6" t="s">
        <v>65</v>
      </c>
      <c r="R28" s="52" t="s">
        <v>348</v>
      </c>
      <c r="S28" s="15" t="s">
        <v>212</v>
      </c>
    </row>
    <row r="29" spans="1:19" x14ac:dyDescent="0.35">
      <c r="B29" s="9"/>
      <c r="C29" s="11"/>
      <c r="F29" s="6"/>
      <c r="G29" s="52"/>
      <c r="H29" s="5"/>
      <c r="I29" s="5"/>
      <c r="J29" s="5"/>
      <c r="K29" s="5"/>
      <c r="L29" s="5"/>
      <c r="M29" s="5"/>
      <c r="N29" s="5"/>
      <c r="O29" s="5"/>
      <c r="Q29" s="6"/>
      <c r="R29" s="52"/>
      <c r="S29" s="11"/>
    </row>
    <row r="30" spans="1:19" x14ac:dyDescent="0.35">
      <c r="B30" s="6" t="s">
        <v>92</v>
      </c>
      <c r="C30" s="15"/>
      <c r="F30" s="8" t="s">
        <v>92</v>
      </c>
      <c r="G30" s="54"/>
      <c r="H30" s="44"/>
      <c r="I30" s="44"/>
      <c r="J30" s="44"/>
      <c r="K30" s="44"/>
      <c r="L30" s="44"/>
      <c r="M30" s="44"/>
      <c r="N30" s="44"/>
      <c r="O30" s="44"/>
      <c r="Q30" s="8" t="s">
        <v>92</v>
      </c>
      <c r="R30" s="54"/>
      <c r="S30" s="15"/>
    </row>
    <row r="31" spans="1:19" x14ac:dyDescent="0.35">
      <c r="A31" s="4" t="s">
        <v>19</v>
      </c>
      <c r="B31" s="6" t="s">
        <v>67</v>
      </c>
      <c r="C31" s="15" t="s">
        <v>213</v>
      </c>
      <c r="E31" s="4" t="s">
        <v>356</v>
      </c>
      <c r="F31" s="6" t="s">
        <v>67</v>
      </c>
      <c r="G31" s="52" t="s">
        <v>357</v>
      </c>
      <c r="H31" s="5" t="s">
        <v>358</v>
      </c>
      <c r="I31" s="5" t="s">
        <v>359</v>
      </c>
      <c r="J31" s="5">
        <v>-0.13897000000000001</v>
      </c>
      <c r="K31" s="5">
        <v>-0.20349999999999999</v>
      </c>
      <c r="L31" s="5">
        <v>-0.17224999999999999</v>
      </c>
      <c r="M31" s="5" t="s">
        <v>360</v>
      </c>
      <c r="N31" s="5">
        <v>-0.30021999999999999</v>
      </c>
      <c r="O31" s="5" t="s">
        <v>361</v>
      </c>
      <c r="Q31" s="6" t="s">
        <v>67</v>
      </c>
      <c r="R31" s="52" t="s">
        <v>357</v>
      </c>
      <c r="S31" s="15" t="s">
        <v>213</v>
      </c>
    </row>
    <row r="32" spans="1:19" x14ac:dyDescent="0.35">
      <c r="A32" s="4" t="s">
        <v>20</v>
      </c>
      <c r="B32" s="6" t="s">
        <v>66</v>
      </c>
      <c r="C32" s="15" t="s">
        <v>214</v>
      </c>
      <c r="E32" s="4" t="s">
        <v>362</v>
      </c>
      <c r="F32" s="6" t="s">
        <v>66</v>
      </c>
      <c r="G32" s="52" t="s">
        <v>363</v>
      </c>
      <c r="H32" s="5" t="s">
        <v>364</v>
      </c>
      <c r="I32" s="5" t="s">
        <v>365</v>
      </c>
      <c r="J32" s="5">
        <v>2.5690000000000001E-2</v>
      </c>
      <c r="K32" s="5" t="s">
        <v>366</v>
      </c>
      <c r="L32" s="5">
        <v>3.1320000000000001E-2</v>
      </c>
      <c r="M32" s="5" t="s">
        <v>367</v>
      </c>
      <c r="N32" s="5">
        <v>3.0849999999999999E-2</v>
      </c>
      <c r="O32" s="5" t="s">
        <v>368</v>
      </c>
      <c r="Q32" s="6" t="s">
        <v>66</v>
      </c>
      <c r="R32" s="52" t="s">
        <v>363</v>
      </c>
      <c r="S32" s="15" t="s">
        <v>214</v>
      </c>
    </row>
    <row r="33" spans="1:19" x14ac:dyDescent="0.35">
      <c r="A33" s="4" t="s">
        <v>21</v>
      </c>
      <c r="B33" s="6" t="s">
        <v>68</v>
      </c>
      <c r="C33" s="15" t="s">
        <v>215</v>
      </c>
      <c r="E33" s="4" t="s">
        <v>21</v>
      </c>
      <c r="F33" s="6" t="s">
        <v>68</v>
      </c>
      <c r="G33" s="52" t="s">
        <v>369</v>
      </c>
      <c r="H33" s="5" t="s">
        <v>370</v>
      </c>
      <c r="I33" s="5" t="s">
        <v>371</v>
      </c>
      <c r="J33" s="5" t="s">
        <v>372</v>
      </c>
      <c r="K33" s="5" t="s">
        <v>373</v>
      </c>
      <c r="L33" s="5">
        <v>2.9999999999999997E-4</v>
      </c>
      <c r="M33" s="5" t="s">
        <v>374</v>
      </c>
      <c r="N33" s="5" t="s">
        <v>375</v>
      </c>
      <c r="O33" s="5">
        <v>6.8999999999999997E-4</v>
      </c>
      <c r="Q33" s="6" t="s">
        <v>68</v>
      </c>
      <c r="R33" s="52" t="s">
        <v>369</v>
      </c>
      <c r="S33" s="15" t="s">
        <v>215</v>
      </c>
    </row>
    <row r="34" spans="1:19" x14ac:dyDescent="0.35">
      <c r="A34" s="4" t="s">
        <v>22</v>
      </c>
      <c r="B34" s="6" t="s">
        <v>69</v>
      </c>
      <c r="C34" s="15" t="s">
        <v>216</v>
      </c>
      <c r="E34" s="4" t="s">
        <v>22</v>
      </c>
      <c r="F34" s="6" t="s">
        <v>69</v>
      </c>
      <c r="G34" s="52" t="s">
        <v>376</v>
      </c>
      <c r="H34" s="5" t="s">
        <v>377</v>
      </c>
      <c r="I34" s="5" t="s">
        <v>378</v>
      </c>
      <c r="J34" s="5" t="s">
        <v>379</v>
      </c>
      <c r="K34" s="5" t="s">
        <v>380</v>
      </c>
      <c r="L34" s="5" t="s">
        <v>381</v>
      </c>
      <c r="M34" s="5" t="s">
        <v>382</v>
      </c>
      <c r="N34" s="5" t="s">
        <v>383</v>
      </c>
      <c r="O34" s="5">
        <v>9.9399999999999992E-3</v>
      </c>
      <c r="Q34" s="6" t="s">
        <v>69</v>
      </c>
      <c r="R34" s="52" t="s">
        <v>376</v>
      </c>
      <c r="S34" s="15" t="s">
        <v>216</v>
      </c>
    </row>
    <row r="35" spans="1:19" x14ac:dyDescent="0.35">
      <c r="A35" s="4" t="s">
        <v>99</v>
      </c>
      <c r="B35" s="6" t="s">
        <v>102</v>
      </c>
      <c r="C35" s="15" t="s">
        <v>217</v>
      </c>
      <c r="E35" s="4" t="s">
        <v>99</v>
      </c>
      <c r="F35" s="6" t="s">
        <v>102</v>
      </c>
      <c r="G35" s="52" t="s">
        <v>384</v>
      </c>
      <c r="H35" s="5" t="s">
        <v>385</v>
      </c>
      <c r="I35" s="5" t="s">
        <v>386</v>
      </c>
      <c r="J35" s="5" t="s">
        <v>387</v>
      </c>
      <c r="K35" s="5" t="s">
        <v>388</v>
      </c>
      <c r="L35" s="5" t="s">
        <v>389</v>
      </c>
      <c r="M35" s="5" t="s">
        <v>390</v>
      </c>
      <c r="N35" s="5" t="s">
        <v>391</v>
      </c>
      <c r="O35" s="5" t="s">
        <v>392</v>
      </c>
      <c r="Q35" s="6" t="s">
        <v>102</v>
      </c>
      <c r="R35" s="52" t="s">
        <v>384</v>
      </c>
      <c r="S35" s="15" t="s">
        <v>217</v>
      </c>
    </row>
    <row r="36" spans="1:19" x14ac:dyDescent="0.35">
      <c r="A36" s="4" t="s">
        <v>23</v>
      </c>
      <c r="B36" s="6" t="s">
        <v>70</v>
      </c>
      <c r="C36" s="15" t="s">
        <v>218</v>
      </c>
      <c r="E36" s="4" t="s">
        <v>23</v>
      </c>
      <c r="F36" s="6" t="s">
        <v>70</v>
      </c>
      <c r="G36" s="52" t="s">
        <v>393</v>
      </c>
      <c r="H36" s="5" t="s">
        <v>394</v>
      </c>
      <c r="I36" s="5" t="s">
        <v>395</v>
      </c>
      <c r="J36" s="5" t="s">
        <v>396</v>
      </c>
      <c r="K36" s="5" t="s">
        <v>397</v>
      </c>
      <c r="L36" s="5" t="s">
        <v>398</v>
      </c>
      <c r="M36" s="5" t="s">
        <v>399</v>
      </c>
      <c r="N36" s="5" t="s">
        <v>400</v>
      </c>
      <c r="O36" s="5" t="s">
        <v>401</v>
      </c>
      <c r="Q36" s="6" t="s">
        <v>70</v>
      </c>
      <c r="R36" s="52" t="s">
        <v>393</v>
      </c>
      <c r="S36" s="15" t="s">
        <v>218</v>
      </c>
    </row>
    <row r="37" spans="1:19" x14ac:dyDescent="0.35">
      <c r="A37" s="4" t="s">
        <v>100</v>
      </c>
      <c r="B37" s="6" t="s">
        <v>103</v>
      </c>
      <c r="C37" s="15" t="s">
        <v>219</v>
      </c>
      <c r="E37" s="4" t="s">
        <v>100</v>
      </c>
      <c r="F37" s="6" t="s">
        <v>103</v>
      </c>
      <c r="G37" s="52" t="s">
        <v>402</v>
      </c>
      <c r="H37" s="5" t="s">
        <v>403</v>
      </c>
      <c r="I37" s="5" t="s">
        <v>404</v>
      </c>
      <c r="J37" s="5" t="s">
        <v>405</v>
      </c>
      <c r="K37" s="5" t="s">
        <v>406</v>
      </c>
      <c r="L37" s="5" t="s">
        <v>407</v>
      </c>
      <c r="M37" s="5" t="s">
        <v>408</v>
      </c>
      <c r="N37" s="5" t="s">
        <v>409</v>
      </c>
      <c r="O37" s="5">
        <v>-1.5440000000000001E-2</v>
      </c>
      <c r="Q37" s="6" t="s">
        <v>103</v>
      </c>
      <c r="R37" s="52" t="s">
        <v>402</v>
      </c>
      <c r="S37" s="15" t="s">
        <v>219</v>
      </c>
    </row>
    <row r="38" spans="1:19" x14ac:dyDescent="0.35">
      <c r="A38" s="4" t="s">
        <v>101</v>
      </c>
      <c r="B38" s="6" t="s">
        <v>104</v>
      </c>
      <c r="C38" s="15" t="s">
        <v>220</v>
      </c>
      <c r="E38" s="4" t="s">
        <v>101</v>
      </c>
      <c r="F38" s="6" t="s">
        <v>104</v>
      </c>
      <c r="G38" s="52" t="s">
        <v>410</v>
      </c>
      <c r="H38" s="5" t="s">
        <v>411</v>
      </c>
      <c r="I38" s="5" t="s">
        <v>412</v>
      </c>
      <c r="J38" s="5" t="s">
        <v>413</v>
      </c>
      <c r="K38" s="5" t="s">
        <v>414</v>
      </c>
      <c r="L38" s="5" t="s">
        <v>415</v>
      </c>
      <c r="M38" s="5" t="s">
        <v>416</v>
      </c>
      <c r="N38" s="5" t="s">
        <v>417</v>
      </c>
      <c r="O38" s="5">
        <v>3.0000000000000001E-5</v>
      </c>
      <c r="Q38" s="6" t="s">
        <v>104</v>
      </c>
      <c r="R38" s="52" t="s">
        <v>410</v>
      </c>
      <c r="S38" s="15" t="s">
        <v>220</v>
      </c>
    </row>
    <row r="39" spans="1:19" x14ac:dyDescent="0.35">
      <c r="A39" s="4" t="s">
        <v>24</v>
      </c>
      <c r="B39" s="6" t="s">
        <v>71</v>
      </c>
      <c r="C39" s="15" t="s">
        <v>221</v>
      </c>
      <c r="E39" s="4" t="s">
        <v>418</v>
      </c>
      <c r="F39" s="6" t="s">
        <v>71</v>
      </c>
      <c r="G39" s="52" t="s">
        <v>419</v>
      </c>
      <c r="H39" s="5" t="s">
        <v>420</v>
      </c>
      <c r="I39" s="5" t="s">
        <v>421</v>
      </c>
      <c r="J39" s="5" t="s">
        <v>422</v>
      </c>
      <c r="K39" s="5" t="s">
        <v>423</v>
      </c>
      <c r="L39" s="5">
        <v>9.4799999999999995E-2</v>
      </c>
      <c r="M39" s="5" t="s">
        <v>424</v>
      </c>
      <c r="N39" s="5" t="s">
        <v>425</v>
      </c>
      <c r="O39" s="5">
        <v>0.13217000000000001</v>
      </c>
      <c r="Q39" s="6" t="s">
        <v>71</v>
      </c>
      <c r="R39" s="52" t="s">
        <v>419</v>
      </c>
      <c r="S39" s="15" t="s">
        <v>221</v>
      </c>
    </row>
    <row r="40" spans="1:19" x14ac:dyDescent="0.35">
      <c r="A40" s="4" t="s">
        <v>25</v>
      </c>
      <c r="B40" s="6" t="s">
        <v>72</v>
      </c>
      <c r="C40" s="15">
        <v>1.5967599999999998E-2</v>
      </c>
      <c r="E40" s="4" t="s">
        <v>426</v>
      </c>
      <c r="F40" s="6" t="s">
        <v>72</v>
      </c>
      <c r="G40" s="52">
        <v>4.6030000000000001E-2</v>
      </c>
      <c r="H40" s="5">
        <v>3.2689999999999997E-2</v>
      </c>
      <c r="I40" s="5">
        <v>0.11927</v>
      </c>
      <c r="J40" s="5">
        <v>4.5400000000000003E-2</v>
      </c>
      <c r="K40" s="5">
        <v>2.5100000000000001E-2</v>
      </c>
      <c r="L40" s="5">
        <v>0.12909000000000001</v>
      </c>
      <c r="M40" s="5">
        <v>3.6819999999999999E-2</v>
      </c>
      <c r="N40" s="5">
        <v>3.04E-2</v>
      </c>
      <c r="O40" s="5" t="s">
        <v>427</v>
      </c>
      <c r="Q40" s="6" t="s">
        <v>72</v>
      </c>
      <c r="R40" s="52">
        <v>4.6030000000000001E-2</v>
      </c>
      <c r="S40" s="15">
        <v>1.5967599999999998E-2</v>
      </c>
    </row>
    <row r="41" spans="1:19" x14ac:dyDescent="0.35">
      <c r="A41" s="4" t="s">
        <v>26</v>
      </c>
      <c r="B41" s="6" t="s">
        <v>73</v>
      </c>
      <c r="C41" s="15" t="s">
        <v>222</v>
      </c>
      <c r="E41" s="4" t="s">
        <v>26</v>
      </c>
      <c r="F41" s="9" t="s">
        <v>73</v>
      </c>
      <c r="G41" s="53" t="s">
        <v>428</v>
      </c>
      <c r="H41" s="12" t="s">
        <v>429</v>
      </c>
      <c r="I41" s="12">
        <v>0.35327999999999998</v>
      </c>
      <c r="J41" s="12" t="s">
        <v>430</v>
      </c>
      <c r="K41" s="12" t="s">
        <v>431</v>
      </c>
      <c r="L41" s="12">
        <v>-9.6159999999999995E-2</v>
      </c>
      <c r="M41" s="12" t="s">
        <v>432</v>
      </c>
      <c r="N41" s="12" t="s">
        <v>433</v>
      </c>
      <c r="O41" s="12" t="s">
        <v>434</v>
      </c>
      <c r="Q41" s="9" t="s">
        <v>73</v>
      </c>
      <c r="R41" s="53" t="s">
        <v>428</v>
      </c>
      <c r="S41" s="15" t="s">
        <v>222</v>
      </c>
    </row>
    <row r="42" spans="1:19" x14ac:dyDescent="0.35">
      <c r="B42" s="8" t="s">
        <v>93</v>
      </c>
      <c r="C42" s="16"/>
      <c r="F42" s="6" t="s">
        <v>93</v>
      </c>
      <c r="G42" s="52"/>
      <c r="H42" s="5"/>
      <c r="I42" s="5"/>
      <c r="J42" s="5"/>
      <c r="K42" s="5"/>
      <c r="L42" s="5"/>
      <c r="M42" s="5"/>
      <c r="N42" s="5"/>
      <c r="O42" s="5"/>
      <c r="Q42" s="6" t="s">
        <v>93</v>
      </c>
      <c r="R42" s="52"/>
      <c r="S42" s="16"/>
    </row>
    <row r="43" spans="1:19" ht="29" x14ac:dyDescent="0.35">
      <c r="A43" s="4" t="s">
        <v>27</v>
      </c>
      <c r="B43" s="6" t="s">
        <v>74</v>
      </c>
      <c r="C43" s="15" t="s">
        <v>223</v>
      </c>
      <c r="E43" s="4" t="s">
        <v>435</v>
      </c>
      <c r="F43" s="6" t="s">
        <v>74</v>
      </c>
      <c r="G43" s="52" t="s">
        <v>436</v>
      </c>
      <c r="H43" s="5" t="s">
        <v>437</v>
      </c>
      <c r="I43" s="5">
        <v>9.5300000000000003E-3</v>
      </c>
      <c r="J43" s="5" t="s">
        <v>438</v>
      </c>
      <c r="K43" s="5" t="s">
        <v>439</v>
      </c>
      <c r="L43" s="5">
        <v>-1.259E-2</v>
      </c>
      <c r="M43" s="5" t="s">
        <v>440</v>
      </c>
      <c r="N43" s="5" t="s">
        <v>441</v>
      </c>
      <c r="O43" s="5" t="s">
        <v>442</v>
      </c>
      <c r="Q43" s="6" t="s">
        <v>74</v>
      </c>
      <c r="R43" s="52" t="s">
        <v>436</v>
      </c>
      <c r="S43" s="15" t="s">
        <v>223</v>
      </c>
    </row>
    <row r="44" spans="1:19" x14ac:dyDescent="0.35">
      <c r="A44" s="4" t="s">
        <v>28</v>
      </c>
      <c r="B44" s="6" t="s">
        <v>75</v>
      </c>
      <c r="C44" s="15" t="s">
        <v>224</v>
      </c>
      <c r="E44" s="4" t="s">
        <v>28</v>
      </c>
      <c r="F44" s="6" t="s">
        <v>75</v>
      </c>
      <c r="G44" s="52" t="s">
        <v>443</v>
      </c>
      <c r="H44" s="5" t="s">
        <v>444</v>
      </c>
      <c r="I44" s="5" t="s">
        <v>445</v>
      </c>
      <c r="J44" s="5" t="s">
        <v>446</v>
      </c>
      <c r="K44" s="5" t="s">
        <v>447</v>
      </c>
      <c r="L44" s="5" t="s">
        <v>448</v>
      </c>
      <c r="M44" s="5" t="s">
        <v>449</v>
      </c>
      <c r="N44" s="5" t="s">
        <v>450</v>
      </c>
      <c r="O44" s="5" t="s">
        <v>451</v>
      </c>
      <c r="Q44" s="6" t="s">
        <v>75</v>
      </c>
      <c r="R44" s="52" t="s">
        <v>443</v>
      </c>
      <c r="S44" s="15" t="s">
        <v>224</v>
      </c>
    </row>
    <row r="45" spans="1:19" x14ac:dyDescent="0.35">
      <c r="A45" s="4" t="s">
        <v>29</v>
      </c>
      <c r="B45" s="9" t="s">
        <v>76</v>
      </c>
      <c r="C45" s="11" t="s">
        <v>225</v>
      </c>
      <c r="E45" s="4" t="s">
        <v>452</v>
      </c>
      <c r="F45" s="6" t="s">
        <v>76</v>
      </c>
      <c r="G45" s="52" t="s">
        <v>453</v>
      </c>
      <c r="H45" s="5" t="s">
        <v>454</v>
      </c>
      <c r="I45" s="5" t="s">
        <v>455</v>
      </c>
      <c r="J45" s="5" t="s">
        <v>456</v>
      </c>
      <c r="K45" s="5" t="s">
        <v>457</v>
      </c>
      <c r="L45" s="5" t="s">
        <v>458</v>
      </c>
      <c r="M45" s="5" t="s">
        <v>459</v>
      </c>
      <c r="N45" s="5" t="s">
        <v>460</v>
      </c>
      <c r="O45" s="5" t="s">
        <v>461</v>
      </c>
      <c r="Q45" s="6" t="s">
        <v>76</v>
      </c>
      <c r="R45" s="52" t="s">
        <v>453</v>
      </c>
      <c r="S45" s="11" t="s">
        <v>225</v>
      </c>
    </row>
    <row r="46" spans="1:19" ht="15" thickBot="1" x14ac:dyDescent="0.4">
      <c r="B46" s="8" t="s">
        <v>95</v>
      </c>
      <c r="C46" s="16"/>
      <c r="F46" s="8" t="s">
        <v>95</v>
      </c>
      <c r="G46" s="54"/>
      <c r="H46" s="44"/>
      <c r="I46" s="44"/>
      <c r="J46" s="44"/>
      <c r="K46" s="44"/>
      <c r="L46" s="44"/>
      <c r="M46" s="44"/>
      <c r="N46" s="44"/>
      <c r="O46" s="44"/>
      <c r="Q46" s="8" t="s">
        <v>95</v>
      </c>
      <c r="R46" s="54"/>
      <c r="S46" s="16"/>
    </row>
    <row r="47" spans="1:19" ht="15" thickBot="1" x14ac:dyDescent="0.4">
      <c r="A47" s="4" t="s">
        <v>30</v>
      </c>
      <c r="B47" s="1" t="s">
        <v>77</v>
      </c>
      <c r="C47" s="13" t="s">
        <v>226</v>
      </c>
      <c r="E47" s="4" t="s">
        <v>30</v>
      </c>
      <c r="F47" s="1" t="s">
        <v>77</v>
      </c>
      <c r="G47" s="52" t="s">
        <v>462</v>
      </c>
      <c r="H47" s="5"/>
      <c r="I47" s="5"/>
      <c r="J47" s="5" t="s">
        <v>463</v>
      </c>
      <c r="K47" s="5"/>
      <c r="L47" s="5"/>
      <c r="M47" s="5" t="s">
        <v>464</v>
      </c>
      <c r="N47" s="5"/>
      <c r="O47" s="5"/>
      <c r="Q47" s="1" t="s">
        <v>77</v>
      </c>
      <c r="R47" s="52" t="s">
        <v>462</v>
      </c>
      <c r="S47" s="13" t="s">
        <v>226</v>
      </c>
    </row>
    <row r="48" spans="1:19" ht="15" thickBot="1" x14ac:dyDescent="0.4">
      <c r="A48" s="4" t="s">
        <v>31</v>
      </c>
      <c r="B48" s="1" t="s">
        <v>78</v>
      </c>
      <c r="C48" s="13" t="s">
        <v>227</v>
      </c>
      <c r="E48" s="4" t="s">
        <v>31</v>
      </c>
      <c r="F48" s="45" t="s">
        <v>78</v>
      </c>
      <c r="G48" s="52" t="s">
        <v>465</v>
      </c>
      <c r="H48" s="5" t="s">
        <v>466</v>
      </c>
      <c r="I48" s="5" t="s">
        <v>467</v>
      </c>
      <c r="J48" s="5" t="s">
        <v>468</v>
      </c>
      <c r="K48" s="5" t="s">
        <v>469</v>
      </c>
      <c r="L48" s="5" t="s">
        <v>470</v>
      </c>
      <c r="M48" s="5" t="s">
        <v>471</v>
      </c>
      <c r="N48" s="5" t="s">
        <v>472</v>
      </c>
      <c r="O48" s="5">
        <v>-0.10424</v>
      </c>
      <c r="Q48" s="45" t="s">
        <v>78</v>
      </c>
      <c r="R48" s="52" t="s">
        <v>465</v>
      </c>
      <c r="S48" s="13" t="s">
        <v>227</v>
      </c>
    </row>
    <row r="49" spans="1:19" ht="15" thickBot="1" x14ac:dyDescent="0.4">
      <c r="A49" s="4" t="s">
        <v>32</v>
      </c>
      <c r="B49" s="1" t="s">
        <v>79</v>
      </c>
      <c r="C49" s="13" t="s">
        <v>228</v>
      </c>
      <c r="E49" s="4" t="s">
        <v>32</v>
      </c>
      <c r="F49" s="45" t="s">
        <v>79</v>
      </c>
      <c r="G49" s="52" t="s">
        <v>473</v>
      </c>
      <c r="H49" s="5" t="s">
        <v>474</v>
      </c>
      <c r="I49" s="5">
        <v>1.933E-2</v>
      </c>
      <c r="J49" s="5" t="s">
        <v>475</v>
      </c>
      <c r="K49" s="5" t="s">
        <v>476</v>
      </c>
      <c r="L49" s="5">
        <v>5.3690000000000002E-2</v>
      </c>
      <c r="M49" s="5">
        <v>2.7009999999999999E-2</v>
      </c>
      <c r="N49" s="5">
        <v>3.3419999999999998E-2</v>
      </c>
      <c r="O49" s="5">
        <v>-9.128E-2</v>
      </c>
      <c r="Q49" s="45" t="s">
        <v>79</v>
      </c>
      <c r="R49" s="52" t="s">
        <v>473</v>
      </c>
      <c r="S49" s="13" t="s">
        <v>228</v>
      </c>
    </row>
    <row r="50" spans="1:19" ht="15" thickBot="1" x14ac:dyDescent="0.4">
      <c r="A50" s="4" t="s">
        <v>33</v>
      </c>
      <c r="B50" s="1" t="s">
        <v>80</v>
      </c>
      <c r="C50" s="13">
        <v>4.1304000000000002E-3</v>
      </c>
      <c r="E50" s="4" t="s">
        <v>33</v>
      </c>
      <c r="F50" s="45" t="s">
        <v>80</v>
      </c>
      <c r="G50" s="52">
        <v>-1.7239999999999998E-2</v>
      </c>
      <c r="H50" s="5">
        <v>-1.643E-2</v>
      </c>
      <c r="I50" s="5">
        <v>-5.2249999999999998E-2</v>
      </c>
      <c r="J50" s="5">
        <v>-1.455E-2</v>
      </c>
      <c r="K50" s="5">
        <v>-1.455E-2</v>
      </c>
      <c r="L50" s="5">
        <v>-4.2410000000000003E-2</v>
      </c>
      <c r="M50" s="5">
        <v>-9.5700000000000004E-3</v>
      </c>
      <c r="N50" s="5">
        <v>-1.1209999999999999E-2</v>
      </c>
      <c r="O50" s="5">
        <v>-0.10765</v>
      </c>
      <c r="Q50" s="45" t="s">
        <v>80</v>
      </c>
      <c r="R50" s="52">
        <v>-1.7239999999999998E-2</v>
      </c>
      <c r="S50" s="13">
        <v>4.1304000000000002E-3</v>
      </c>
    </row>
    <row r="51" spans="1:19" ht="15" thickBot="1" x14ac:dyDescent="0.4">
      <c r="A51" s="4" t="s">
        <v>34</v>
      </c>
      <c r="B51" s="1" t="s">
        <v>81</v>
      </c>
      <c r="C51" s="13" t="s">
        <v>229</v>
      </c>
      <c r="E51" s="4" t="s">
        <v>34</v>
      </c>
      <c r="F51" s="45" t="s">
        <v>81</v>
      </c>
      <c r="G51" s="52" t="s">
        <v>477</v>
      </c>
      <c r="H51" s="5" t="s">
        <v>478</v>
      </c>
      <c r="I51" s="5" t="s">
        <v>479</v>
      </c>
      <c r="J51" s="5" t="s">
        <v>480</v>
      </c>
      <c r="K51" s="5" t="s">
        <v>481</v>
      </c>
      <c r="L51" s="5">
        <v>-8.455E-2</v>
      </c>
      <c r="M51" s="5" t="s">
        <v>482</v>
      </c>
      <c r="N51" s="5" t="s">
        <v>483</v>
      </c>
      <c r="O51" s="5">
        <v>-0.19170999999999999</v>
      </c>
      <c r="Q51" s="45" t="s">
        <v>81</v>
      </c>
      <c r="R51" s="52" t="s">
        <v>477</v>
      </c>
      <c r="S51" s="13" t="s">
        <v>229</v>
      </c>
    </row>
    <row r="52" spans="1:19" ht="15" thickBot="1" x14ac:dyDescent="0.4">
      <c r="A52" s="4" t="s">
        <v>35</v>
      </c>
      <c r="B52" s="1" t="s">
        <v>82</v>
      </c>
      <c r="C52" s="13" t="s">
        <v>230</v>
      </c>
      <c r="E52" s="4" t="s">
        <v>35</v>
      </c>
      <c r="F52" s="45" t="s">
        <v>82</v>
      </c>
      <c r="G52" s="52" t="s">
        <v>484</v>
      </c>
      <c r="H52" s="5" t="s">
        <v>485</v>
      </c>
      <c r="I52" s="5" t="s">
        <v>486</v>
      </c>
      <c r="J52" s="5" t="s">
        <v>487</v>
      </c>
      <c r="K52" s="5" t="s">
        <v>488</v>
      </c>
      <c r="L52" s="5" t="s">
        <v>489</v>
      </c>
      <c r="M52" s="5" t="s">
        <v>490</v>
      </c>
      <c r="N52" s="5" t="s">
        <v>491</v>
      </c>
      <c r="O52" s="5" t="s">
        <v>492</v>
      </c>
      <c r="Q52" s="45" t="s">
        <v>82</v>
      </c>
      <c r="R52" s="52" t="s">
        <v>484</v>
      </c>
      <c r="S52" s="13" t="s">
        <v>230</v>
      </c>
    </row>
    <row r="53" spans="1:19" ht="15" thickBot="1" x14ac:dyDescent="0.4">
      <c r="A53" s="4" t="s">
        <v>36</v>
      </c>
      <c r="B53" s="1" t="s">
        <v>83</v>
      </c>
      <c r="C53" s="13" t="s">
        <v>231</v>
      </c>
      <c r="E53" s="4" t="s">
        <v>36</v>
      </c>
      <c r="F53" s="45" t="s">
        <v>83</v>
      </c>
      <c r="G53" s="52" t="s">
        <v>493</v>
      </c>
      <c r="H53" s="5" t="s">
        <v>494</v>
      </c>
      <c r="I53" s="5">
        <v>-8.1189999999999998E-2</v>
      </c>
      <c r="J53" s="5" t="s">
        <v>495</v>
      </c>
      <c r="K53" s="5" t="s">
        <v>496</v>
      </c>
      <c r="L53" s="5">
        <v>-5.4260000000000003E-2</v>
      </c>
      <c r="M53" s="5" t="s">
        <v>497</v>
      </c>
      <c r="N53" s="5" t="s">
        <v>498</v>
      </c>
      <c r="O53" s="5">
        <v>-0.19955999999999999</v>
      </c>
      <c r="Q53" s="45" t="s">
        <v>83</v>
      </c>
      <c r="R53" s="52" t="s">
        <v>493</v>
      </c>
      <c r="S53" s="13" t="s">
        <v>231</v>
      </c>
    </row>
    <row r="54" spans="1:19" ht="15" thickBot="1" x14ac:dyDescent="0.4">
      <c r="A54" s="4" t="s">
        <v>37</v>
      </c>
      <c r="B54" s="1" t="s">
        <v>84</v>
      </c>
      <c r="C54" s="13" t="s">
        <v>232</v>
      </c>
      <c r="E54" s="4" t="s">
        <v>37</v>
      </c>
      <c r="F54" s="45" t="s">
        <v>84</v>
      </c>
      <c r="G54" s="52" t="s">
        <v>499</v>
      </c>
      <c r="H54" s="5" t="s">
        <v>500</v>
      </c>
      <c r="I54" s="5" t="s">
        <v>501</v>
      </c>
      <c r="J54" s="5" t="s">
        <v>502</v>
      </c>
      <c r="K54" s="5">
        <v>-3.0810000000000001E-2</v>
      </c>
      <c r="L54" s="5" t="s">
        <v>503</v>
      </c>
      <c r="M54" s="5" t="s">
        <v>504</v>
      </c>
      <c r="N54" s="5" t="s">
        <v>505</v>
      </c>
      <c r="O54" s="5">
        <v>-0.14751</v>
      </c>
      <c r="Q54" s="45" t="s">
        <v>84</v>
      </c>
      <c r="R54" s="52" t="s">
        <v>499</v>
      </c>
      <c r="S54" s="13" t="s">
        <v>232</v>
      </c>
    </row>
    <row r="55" spans="1:19" ht="15" thickBot="1" x14ac:dyDescent="0.4">
      <c r="A55" s="4" t="s">
        <v>38</v>
      </c>
      <c r="B55" s="1" t="s">
        <v>85</v>
      </c>
      <c r="C55" s="13" t="s">
        <v>233</v>
      </c>
      <c r="E55" s="4" t="s">
        <v>38</v>
      </c>
      <c r="F55" s="45" t="s">
        <v>85</v>
      </c>
      <c r="G55" s="52" t="s">
        <v>506</v>
      </c>
      <c r="H55" s="5" t="s">
        <v>507</v>
      </c>
      <c r="I55" s="5" t="s">
        <v>508</v>
      </c>
      <c r="J55" s="5" t="s">
        <v>509</v>
      </c>
      <c r="K55" s="5" t="s">
        <v>510</v>
      </c>
      <c r="L55" s="5">
        <v>-8.1509999999999999E-2</v>
      </c>
      <c r="M55" s="5" t="s">
        <v>511</v>
      </c>
      <c r="N55" s="5" t="s">
        <v>512</v>
      </c>
      <c r="O55" s="5" t="s">
        <v>513</v>
      </c>
      <c r="Q55" s="45" t="s">
        <v>85</v>
      </c>
      <c r="R55" s="52" t="s">
        <v>506</v>
      </c>
      <c r="S55" s="13" t="s">
        <v>233</v>
      </c>
    </row>
    <row r="56" spans="1:19" ht="15" thickBot="1" x14ac:dyDescent="0.4">
      <c r="A56" s="4" t="s">
        <v>39</v>
      </c>
      <c r="B56" s="1" t="s">
        <v>86</v>
      </c>
      <c r="C56" s="13" t="s">
        <v>234</v>
      </c>
      <c r="E56" s="4" t="s">
        <v>39</v>
      </c>
      <c r="F56" s="45" t="s">
        <v>86</v>
      </c>
      <c r="G56" s="52" t="s">
        <v>514</v>
      </c>
      <c r="H56" s="5" t="s">
        <v>515</v>
      </c>
      <c r="I56" s="5" t="s">
        <v>516</v>
      </c>
      <c r="J56" s="5" t="s">
        <v>517</v>
      </c>
      <c r="K56" s="5" t="s">
        <v>518</v>
      </c>
      <c r="L56" s="5" t="s">
        <v>519</v>
      </c>
      <c r="M56" s="5" t="s">
        <v>520</v>
      </c>
      <c r="N56" s="5" t="s">
        <v>521</v>
      </c>
      <c r="O56" s="5" t="s">
        <v>522</v>
      </c>
      <c r="Q56" s="45" t="s">
        <v>86</v>
      </c>
      <c r="R56" s="52" t="s">
        <v>514</v>
      </c>
      <c r="S56" s="13" t="s">
        <v>234</v>
      </c>
    </row>
    <row r="57" spans="1:19" ht="15" thickBot="1" x14ac:dyDescent="0.4">
      <c r="A57" s="4" t="s">
        <v>40</v>
      </c>
      <c r="B57" s="1" t="s">
        <v>87</v>
      </c>
      <c r="C57" s="13" t="s">
        <v>235</v>
      </c>
      <c r="E57" s="4" t="s">
        <v>40</v>
      </c>
      <c r="F57" s="45" t="s">
        <v>87</v>
      </c>
      <c r="G57" s="52" t="s">
        <v>523</v>
      </c>
      <c r="H57" s="5" t="s">
        <v>524</v>
      </c>
      <c r="I57" s="5" t="s">
        <v>525</v>
      </c>
      <c r="J57" s="5" t="s">
        <v>526</v>
      </c>
      <c r="K57" s="5" t="s">
        <v>527</v>
      </c>
      <c r="L57" s="5">
        <v>-0.11559</v>
      </c>
      <c r="M57" s="5" t="s">
        <v>528</v>
      </c>
      <c r="N57" s="5" t="s">
        <v>529</v>
      </c>
      <c r="O57" s="5">
        <v>-0.11978</v>
      </c>
      <c r="Q57" s="45" t="s">
        <v>87</v>
      </c>
      <c r="R57" s="52" t="s">
        <v>523</v>
      </c>
      <c r="S57" s="13" t="s">
        <v>235</v>
      </c>
    </row>
    <row r="58" spans="1:19" x14ac:dyDescent="0.35">
      <c r="A58" s="4" t="s">
        <v>41</v>
      </c>
      <c r="B58" s="3" t="s">
        <v>88</v>
      </c>
      <c r="C58" s="14" t="s">
        <v>236</v>
      </c>
      <c r="E58" s="4" t="s">
        <v>41</v>
      </c>
      <c r="F58" s="46" t="s">
        <v>88</v>
      </c>
      <c r="G58" s="53" t="s">
        <v>530</v>
      </c>
      <c r="H58" s="12" t="s">
        <v>531</v>
      </c>
      <c r="I58" s="12" t="s">
        <v>532</v>
      </c>
      <c r="J58" s="12" t="s">
        <v>533</v>
      </c>
      <c r="K58" s="12" t="s">
        <v>534</v>
      </c>
      <c r="L58" s="12" t="s">
        <v>535</v>
      </c>
      <c r="M58" s="12" t="s">
        <v>536</v>
      </c>
      <c r="N58" s="12" t="s">
        <v>537</v>
      </c>
      <c r="O58" s="12" t="s">
        <v>538</v>
      </c>
      <c r="Q58" s="46" t="s">
        <v>88</v>
      </c>
      <c r="R58" s="53" t="s">
        <v>530</v>
      </c>
      <c r="S58" s="14" t="s">
        <v>236</v>
      </c>
    </row>
    <row r="59" spans="1:19" x14ac:dyDescent="0.35">
      <c r="A59" s="4" t="s">
        <v>43</v>
      </c>
      <c r="B59" s="6" t="s">
        <v>89</v>
      </c>
      <c r="C59" s="15" t="s">
        <v>237</v>
      </c>
      <c r="G59" s="52"/>
      <c r="H59" s="5"/>
      <c r="I59" s="5"/>
      <c r="J59" s="5"/>
      <c r="K59" s="5"/>
      <c r="L59" s="5"/>
      <c r="M59" s="5"/>
      <c r="N59" s="5"/>
      <c r="O59" s="5"/>
      <c r="R59" s="52"/>
    </row>
    <row r="60" spans="1:19" x14ac:dyDescent="0.35">
      <c r="B60" s="6"/>
      <c r="C60" s="15"/>
      <c r="E60" s="4" t="s">
        <v>539</v>
      </c>
      <c r="F60" s="4" t="s">
        <v>573</v>
      </c>
      <c r="G60" s="52" t="s">
        <v>540</v>
      </c>
      <c r="H60" s="5" t="s">
        <v>541</v>
      </c>
      <c r="I60" s="5" t="s">
        <v>542</v>
      </c>
      <c r="J60" s="5" t="s">
        <v>543</v>
      </c>
      <c r="K60" s="5" t="s">
        <v>544</v>
      </c>
      <c r="L60" s="5">
        <v>6.6909999999999997E-2</v>
      </c>
      <c r="M60" s="5">
        <v>0</v>
      </c>
      <c r="N60" s="5">
        <v>0</v>
      </c>
      <c r="O60" s="5">
        <v>0</v>
      </c>
      <c r="Q60" s="48" t="s">
        <v>573</v>
      </c>
      <c r="R60" s="84" t="s">
        <v>540</v>
      </c>
    </row>
    <row r="61" spans="1:19" x14ac:dyDescent="0.35">
      <c r="B61" s="8" t="s">
        <v>90</v>
      </c>
      <c r="C61" s="16">
        <v>0.64159180000000005</v>
      </c>
      <c r="E61" s="4" t="s">
        <v>545</v>
      </c>
      <c r="F61" s="4" t="s">
        <v>574</v>
      </c>
      <c r="G61" s="52" t="s">
        <v>546</v>
      </c>
      <c r="H61" s="5" t="s">
        <v>547</v>
      </c>
      <c r="I61" s="5">
        <v>-5.7800000000000004E-3</v>
      </c>
      <c r="J61" s="5" t="s">
        <v>548</v>
      </c>
      <c r="K61" s="5" t="s">
        <v>549</v>
      </c>
      <c r="L61" s="5">
        <v>-1.09E-3</v>
      </c>
      <c r="M61" s="5">
        <v>0</v>
      </c>
      <c r="N61" s="5">
        <v>0</v>
      </c>
      <c r="O61" s="5">
        <v>0</v>
      </c>
      <c r="Q61" s="48" t="s">
        <v>574</v>
      </c>
      <c r="R61" s="84" t="s">
        <v>546</v>
      </c>
    </row>
    <row r="62" spans="1:19" x14ac:dyDescent="0.35">
      <c r="B62" s="9" t="s">
        <v>91</v>
      </c>
      <c r="C62" s="11">
        <v>4549</v>
      </c>
      <c r="E62" s="4" t="s">
        <v>43</v>
      </c>
      <c r="F62" s="43" t="s">
        <v>89</v>
      </c>
      <c r="G62" s="54" t="s">
        <v>550</v>
      </c>
      <c r="H62" s="44" t="s">
        <v>551</v>
      </c>
      <c r="I62" s="44" t="s">
        <v>552</v>
      </c>
      <c r="J62" s="44" t="s">
        <v>553</v>
      </c>
      <c r="K62" s="44" t="s">
        <v>554</v>
      </c>
      <c r="L62" s="44" t="s">
        <v>555</v>
      </c>
      <c r="M62" s="44" t="s">
        <v>556</v>
      </c>
      <c r="N62" s="44" t="s">
        <v>557</v>
      </c>
      <c r="O62" s="44" t="s">
        <v>558</v>
      </c>
      <c r="Q62" s="43" t="s">
        <v>89</v>
      </c>
      <c r="R62" s="54" t="s">
        <v>550</v>
      </c>
      <c r="S62" s="16" t="s">
        <v>237</v>
      </c>
    </row>
    <row r="63" spans="1:19" x14ac:dyDescent="0.35">
      <c r="B63" s="6"/>
      <c r="C63" s="15"/>
      <c r="F63" s="39"/>
      <c r="G63" s="53"/>
      <c r="H63" s="12"/>
      <c r="I63" s="12"/>
      <c r="J63" s="12"/>
      <c r="K63" s="12"/>
      <c r="L63" s="12"/>
      <c r="M63" s="12"/>
      <c r="N63" s="12"/>
      <c r="O63" s="12"/>
      <c r="Q63" s="39"/>
      <c r="R63" s="53"/>
      <c r="S63" s="11"/>
    </row>
    <row r="64" spans="1:19" x14ac:dyDescent="0.35">
      <c r="B64" s="4" t="s">
        <v>586</v>
      </c>
      <c r="C64" s="5"/>
      <c r="E64" s="4" t="s">
        <v>559</v>
      </c>
      <c r="F64" s="43" t="s">
        <v>90</v>
      </c>
      <c r="G64" s="54">
        <v>0.63992000000000004</v>
      </c>
      <c r="H64" s="44">
        <v>0.63832</v>
      </c>
      <c r="I64" s="44">
        <v>0.61880000000000002</v>
      </c>
      <c r="J64" s="44">
        <v>0.63088999999999995</v>
      </c>
      <c r="K64" s="44">
        <v>0.62953000000000003</v>
      </c>
      <c r="L64" s="44">
        <v>0.60516000000000003</v>
      </c>
      <c r="M64" s="44">
        <v>0.66366999999999998</v>
      </c>
      <c r="N64" s="44">
        <v>0.65932000000000002</v>
      </c>
      <c r="O64" s="44">
        <v>0.7117</v>
      </c>
      <c r="Q64" s="43" t="s">
        <v>90</v>
      </c>
      <c r="R64" s="54">
        <v>0.63992000000000004</v>
      </c>
      <c r="S64" s="16">
        <v>0.64159180000000005</v>
      </c>
    </row>
    <row r="65" spans="2:19" x14ac:dyDescent="0.35">
      <c r="B65" s="48" t="s">
        <v>587</v>
      </c>
      <c r="E65" s="4" t="s">
        <v>560</v>
      </c>
      <c r="F65" s="39" t="s">
        <v>91</v>
      </c>
      <c r="G65" s="53">
        <v>16296</v>
      </c>
      <c r="H65" s="12">
        <v>13545</v>
      </c>
      <c r="I65" s="12">
        <v>2751</v>
      </c>
      <c r="J65" s="12">
        <v>11594</v>
      </c>
      <c r="K65" s="12">
        <v>9357</v>
      </c>
      <c r="L65" s="12">
        <v>2237</v>
      </c>
      <c r="M65" s="12">
        <v>4702</v>
      </c>
      <c r="N65" s="12">
        <v>4188</v>
      </c>
      <c r="O65" s="12">
        <v>514</v>
      </c>
      <c r="Q65" s="39" t="s">
        <v>91</v>
      </c>
      <c r="R65" s="53">
        <v>16296</v>
      </c>
      <c r="S65" s="11">
        <v>4549</v>
      </c>
    </row>
    <row r="66" spans="2:19" x14ac:dyDescent="0.35">
      <c r="B66" s="6"/>
    </row>
    <row r="67" spans="2:19" x14ac:dyDescent="0.35">
      <c r="B67" s="6"/>
      <c r="F67" s="4" t="s">
        <v>586</v>
      </c>
      <c r="Q67" s="4" t="s">
        <v>586</v>
      </c>
    </row>
    <row r="68" spans="2:19" x14ac:dyDescent="0.35">
      <c r="B68" s="6"/>
      <c r="F68" s="48" t="s">
        <v>585</v>
      </c>
      <c r="Q68" s="48" t="s">
        <v>585</v>
      </c>
    </row>
    <row r="69" spans="2:19" x14ac:dyDescent="0.35">
      <c r="B69" s="6"/>
    </row>
    <row r="70" spans="2:19" x14ac:dyDescent="0.35">
      <c r="B70" s="6"/>
    </row>
    <row r="71" spans="2:19" x14ac:dyDescent="0.35">
      <c r="B71" s="6"/>
      <c r="F71" s="10" t="s">
        <v>604</v>
      </c>
      <c r="Q71" s="10" t="s">
        <v>604</v>
      </c>
    </row>
    <row r="72" spans="2:19" ht="43.5" x14ac:dyDescent="0.35">
      <c r="B72" s="6"/>
      <c r="F72" s="55" t="s">
        <v>605</v>
      </c>
      <c r="G72" s="55" t="s">
        <v>603</v>
      </c>
      <c r="Q72" s="55" t="s">
        <v>605</v>
      </c>
      <c r="R72" s="55" t="s">
        <v>603</v>
      </c>
    </row>
    <row r="73" spans="2:19" x14ac:dyDescent="0.35">
      <c r="B73" s="6"/>
      <c r="E73" s="4" t="s">
        <v>594</v>
      </c>
      <c r="F73" s="57" t="s">
        <v>597</v>
      </c>
      <c r="G73" s="58">
        <v>0.8</v>
      </c>
      <c r="Q73" s="57" t="s">
        <v>597</v>
      </c>
      <c r="R73" s="58">
        <v>0.8</v>
      </c>
    </row>
    <row r="74" spans="2:19" x14ac:dyDescent="0.35">
      <c r="B74" s="6"/>
      <c r="E74" s="4" t="s">
        <v>251</v>
      </c>
      <c r="F74" s="6" t="s">
        <v>562</v>
      </c>
      <c r="G74" s="56">
        <v>0.79890000000000005</v>
      </c>
      <c r="Q74" s="6" t="s">
        <v>562</v>
      </c>
      <c r="R74" s="56">
        <v>0.79890000000000005</v>
      </c>
    </row>
    <row r="75" spans="2:19" x14ac:dyDescent="0.35">
      <c r="E75" s="4" t="s">
        <v>252</v>
      </c>
      <c r="F75" s="6" t="s">
        <v>563</v>
      </c>
      <c r="G75" s="56">
        <v>0.78659999999999997</v>
      </c>
      <c r="Q75" s="6" t="s">
        <v>563</v>
      </c>
      <c r="R75" s="56">
        <v>0.78659999999999997</v>
      </c>
    </row>
    <row r="76" spans="2:19" x14ac:dyDescent="0.35">
      <c r="E76" s="4" t="s">
        <v>253</v>
      </c>
      <c r="F76" s="6" t="s">
        <v>564</v>
      </c>
      <c r="G76" s="56">
        <v>0.79430000000000001</v>
      </c>
      <c r="Q76" s="6" t="s">
        <v>564</v>
      </c>
      <c r="R76" s="56">
        <v>0.79430000000000001</v>
      </c>
    </row>
    <row r="77" spans="2:19" x14ac:dyDescent="0.35">
      <c r="E77" s="4" t="s">
        <v>254</v>
      </c>
      <c r="F77" s="6" t="s">
        <v>566</v>
      </c>
      <c r="G77" s="56">
        <v>0.79339999999999999</v>
      </c>
      <c r="Q77" s="6" t="s">
        <v>566</v>
      </c>
      <c r="R77" s="56">
        <v>0.79339999999999999</v>
      </c>
    </row>
    <row r="78" spans="2:19" x14ac:dyDescent="0.35">
      <c r="E78" s="4" t="s">
        <v>255</v>
      </c>
      <c r="F78" s="6" t="s">
        <v>565</v>
      </c>
      <c r="G78" s="56">
        <v>0.77790000000000004</v>
      </c>
      <c r="Q78" s="6" t="s">
        <v>565</v>
      </c>
      <c r="R78" s="56">
        <v>0.77790000000000004</v>
      </c>
    </row>
    <row r="79" spans="2:19" x14ac:dyDescent="0.35">
      <c r="E79" s="4" t="s">
        <v>256</v>
      </c>
      <c r="F79" s="6" t="s">
        <v>567</v>
      </c>
      <c r="G79" s="56">
        <v>0.81469999999999998</v>
      </c>
      <c r="Q79" s="6" t="s">
        <v>567</v>
      </c>
      <c r="R79" s="56">
        <v>0.81469999999999998</v>
      </c>
    </row>
    <row r="80" spans="2:19" x14ac:dyDescent="0.35">
      <c r="E80" s="4" t="s">
        <v>257</v>
      </c>
      <c r="F80" s="6" t="s">
        <v>568</v>
      </c>
      <c r="G80" s="56">
        <v>0.81200000000000006</v>
      </c>
      <c r="Q80" s="6" t="s">
        <v>568</v>
      </c>
      <c r="R80" s="56">
        <v>0.81200000000000006</v>
      </c>
    </row>
    <row r="81" spans="5:18" x14ac:dyDescent="0.35">
      <c r="E81" s="4" t="s">
        <v>588</v>
      </c>
      <c r="F81" s="6" t="s">
        <v>569</v>
      </c>
      <c r="G81" s="56">
        <v>0.84360000000000002</v>
      </c>
      <c r="Q81" s="6" t="s">
        <v>569</v>
      </c>
      <c r="R81" s="56">
        <v>0.84360000000000002</v>
      </c>
    </row>
    <row r="82" spans="5:18" x14ac:dyDescent="0.35">
      <c r="E82" s="4" t="s">
        <v>589</v>
      </c>
      <c r="F82" s="7" t="s">
        <v>598</v>
      </c>
      <c r="G82" s="59">
        <v>0.80110000000000003</v>
      </c>
      <c r="Q82" s="7" t="s">
        <v>598</v>
      </c>
      <c r="R82" s="59">
        <v>0.80110000000000003</v>
      </c>
    </row>
    <row r="83" spans="5:18" x14ac:dyDescent="0.35">
      <c r="E83" s="4" t="s">
        <v>590</v>
      </c>
      <c r="F83" s="6" t="s">
        <v>599</v>
      </c>
      <c r="G83" s="56">
        <v>0.79620000000000002</v>
      </c>
      <c r="Q83" s="6" t="s">
        <v>599</v>
      </c>
      <c r="R83" s="56">
        <v>0.79620000000000002</v>
      </c>
    </row>
    <row r="84" spans="5:18" x14ac:dyDescent="0.35">
      <c r="E84" s="4" t="s">
        <v>591</v>
      </c>
      <c r="F84" s="6" t="s">
        <v>600</v>
      </c>
      <c r="G84" s="56">
        <v>0.8175</v>
      </c>
      <c r="Q84" s="6" t="s">
        <v>600</v>
      </c>
      <c r="R84" s="56">
        <v>0.8175</v>
      </c>
    </row>
    <row r="85" spans="5:18" ht="29" x14ac:dyDescent="0.35">
      <c r="E85" s="4" t="s">
        <v>592</v>
      </c>
      <c r="F85" s="7" t="s">
        <v>601</v>
      </c>
      <c r="G85" s="59">
        <v>0.80249999999999999</v>
      </c>
      <c r="Q85" s="7" t="s">
        <v>601</v>
      </c>
      <c r="R85" s="59">
        <v>0.80249999999999999</v>
      </c>
    </row>
    <row r="86" spans="5:18" ht="29" x14ac:dyDescent="0.35">
      <c r="E86" s="4" t="s">
        <v>593</v>
      </c>
      <c r="F86" s="60" t="s">
        <v>602</v>
      </c>
      <c r="G86" s="61">
        <v>0.80479999999999996</v>
      </c>
      <c r="Q86" s="60" t="s">
        <v>602</v>
      </c>
      <c r="R86" s="61">
        <v>0.80479999999999996</v>
      </c>
    </row>
  </sheetData>
  <phoneticPr fontId="17"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N52"/>
  <sheetViews>
    <sheetView topLeftCell="E4" workbookViewId="0">
      <selection activeCell="G25" sqref="G25"/>
    </sheetView>
  </sheetViews>
  <sheetFormatPr defaultColWidth="10.81640625" defaultRowHeight="14" x14ac:dyDescent="0.3"/>
  <cols>
    <col min="1" max="3" width="10.81640625" style="85"/>
    <col min="4" max="4" width="11.54296875" style="85" bestFit="1" customWidth="1"/>
    <col min="5" max="10" width="10.81640625" style="85"/>
    <col min="11" max="11" width="20.453125" style="85" customWidth="1"/>
    <col min="12" max="16384" width="10.81640625" style="85"/>
  </cols>
  <sheetData>
    <row r="3" spans="3:14" x14ac:dyDescent="0.3">
      <c r="C3" s="85" t="s">
        <v>673</v>
      </c>
      <c r="K3" s="85" t="s">
        <v>673</v>
      </c>
    </row>
    <row r="4" spans="3:14" ht="70" x14ac:dyDescent="0.3">
      <c r="C4" s="89"/>
      <c r="D4" s="88" t="s">
        <v>664</v>
      </c>
      <c r="E4" s="88" t="s">
        <v>665</v>
      </c>
      <c r="F4" s="88" t="s">
        <v>666</v>
      </c>
      <c r="G4" s="88" t="s">
        <v>667</v>
      </c>
      <c r="H4" s="111"/>
      <c r="I4" s="111"/>
      <c r="K4" s="89"/>
      <c r="L4" s="101" t="s">
        <v>678</v>
      </c>
      <c r="M4" s="101" t="s">
        <v>679</v>
      </c>
      <c r="N4" s="101" t="s">
        <v>677</v>
      </c>
    </row>
    <row r="5" spans="3:14" x14ac:dyDescent="0.3">
      <c r="C5" s="90"/>
      <c r="D5" s="90"/>
      <c r="E5" s="90"/>
      <c r="F5" s="90"/>
      <c r="G5" s="90"/>
      <c r="K5" s="90"/>
      <c r="L5" s="99" t="s">
        <v>674</v>
      </c>
      <c r="M5" s="99" t="s">
        <v>675</v>
      </c>
      <c r="N5" s="100" t="s">
        <v>676</v>
      </c>
    </row>
    <row r="6" spans="3:14" x14ac:dyDescent="0.3">
      <c r="C6" s="98" t="s">
        <v>669</v>
      </c>
      <c r="D6" s="94"/>
      <c r="E6" s="94"/>
      <c r="F6" s="94"/>
      <c r="G6" s="89"/>
      <c r="K6" s="98" t="s">
        <v>669</v>
      </c>
      <c r="L6" s="104"/>
      <c r="M6" s="104"/>
      <c r="N6" s="105"/>
    </row>
    <row r="7" spans="3:14" x14ac:dyDescent="0.3">
      <c r="C7" s="85" t="s">
        <v>611</v>
      </c>
      <c r="D7" s="93">
        <v>1001.735</v>
      </c>
      <c r="E7" s="93">
        <v>1033.796</v>
      </c>
      <c r="F7" s="93">
        <v>851.95950000000005</v>
      </c>
      <c r="G7" s="87">
        <f>F7/D7</f>
        <v>0.85048391041542926</v>
      </c>
      <c r="H7" s="87">
        <f>F7/E7</f>
        <v>0.82410794779627705</v>
      </c>
      <c r="K7" s="85" t="s">
        <v>611</v>
      </c>
      <c r="L7" s="102">
        <v>1001.735</v>
      </c>
      <c r="M7" s="102">
        <v>851.95950000000005</v>
      </c>
      <c r="N7" s="103">
        <f t="shared" ref="N7:N16" si="0">M7/L7</f>
        <v>0.85048391041542926</v>
      </c>
    </row>
    <row r="8" spans="3:14" x14ac:dyDescent="0.3">
      <c r="C8" s="85" t="s">
        <v>612</v>
      </c>
      <c r="D8" s="93">
        <v>1291.7339999999999</v>
      </c>
      <c r="E8" s="93">
        <v>1371.7529999999999</v>
      </c>
      <c r="F8" s="93">
        <v>1060.473</v>
      </c>
      <c r="G8" s="87">
        <f t="shared" ref="G8:G16" si="1">F8/D8</f>
        <v>0.8209685585422386</v>
      </c>
      <c r="H8" s="87">
        <f t="shared" ref="H8:H16" si="2">F8/E8</f>
        <v>0.77307868107450828</v>
      </c>
      <c r="K8" s="85" t="s">
        <v>612</v>
      </c>
      <c r="L8" s="102">
        <v>1291.7339999999999</v>
      </c>
      <c r="M8" s="102">
        <v>1060.473</v>
      </c>
      <c r="N8" s="103">
        <f t="shared" si="0"/>
        <v>0.8209685585422386</v>
      </c>
    </row>
    <row r="9" spans="3:14" x14ac:dyDescent="0.3">
      <c r="C9" s="85" t="s">
        <v>613</v>
      </c>
      <c r="D9" s="93">
        <v>1485.9449999999999</v>
      </c>
      <c r="E9" s="93">
        <v>1557.191</v>
      </c>
      <c r="F9" s="93">
        <v>1241.673</v>
      </c>
      <c r="G9" s="87">
        <f t="shared" si="1"/>
        <v>0.83561168145523557</v>
      </c>
      <c r="H9" s="87">
        <f t="shared" si="2"/>
        <v>0.79738002595699564</v>
      </c>
      <c r="K9" s="85" t="s">
        <v>613</v>
      </c>
      <c r="L9" s="102">
        <v>1485.9449999999999</v>
      </c>
      <c r="M9" s="102">
        <v>1241.673</v>
      </c>
      <c r="N9" s="103">
        <f t="shared" si="0"/>
        <v>0.83561168145523557</v>
      </c>
    </row>
    <row r="10" spans="3:14" x14ac:dyDescent="0.3">
      <c r="C10" s="85" t="s">
        <v>614</v>
      </c>
      <c r="D10" s="93">
        <v>1667.893</v>
      </c>
      <c r="E10" s="93">
        <v>1768.847</v>
      </c>
      <c r="F10" s="93">
        <v>1401.4069999999999</v>
      </c>
      <c r="G10" s="87">
        <f t="shared" si="1"/>
        <v>0.84022596173735364</v>
      </c>
      <c r="H10" s="87">
        <f t="shared" si="2"/>
        <v>0.79227146270988946</v>
      </c>
      <c r="K10" s="85" t="s">
        <v>614</v>
      </c>
      <c r="L10" s="102">
        <v>1667.893</v>
      </c>
      <c r="M10" s="102">
        <v>1401.4069999999999</v>
      </c>
      <c r="N10" s="103">
        <f t="shared" si="0"/>
        <v>0.84022596173735364</v>
      </c>
    </row>
    <row r="11" spans="3:14" x14ac:dyDescent="0.3">
      <c r="C11" s="85" t="s">
        <v>611</v>
      </c>
      <c r="D11" s="93">
        <v>1865.9110000000001</v>
      </c>
      <c r="E11" s="93">
        <v>1988.796</v>
      </c>
      <c r="F11" s="93">
        <v>1534.296</v>
      </c>
      <c r="G11" s="87">
        <f t="shared" si="1"/>
        <v>0.8222771611293358</v>
      </c>
      <c r="H11" s="87">
        <f t="shared" si="2"/>
        <v>0.77146977367211123</v>
      </c>
      <c r="K11" s="85" t="s">
        <v>611</v>
      </c>
      <c r="L11" s="102">
        <v>1865.9110000000001</v>
      </c>
      <c r="M11" s="102">
        <v>1534.296</v>
      </c>
      <c r="N11" s="103">
        <f t="shared" si="0"/>
        <v>0.8222771611293358</v>
      </c>
    </row>
    <row r="12" spans="3:14" x14ac:dyDescent="0.3">
      <c r="C12" s="85" t="s">
        <v>612</v>
      </c>
      <c r="D12" s="93">
        <v>2086.672</v>
      </c>
      <c r="E12" s="93">
        <v>2213.3710000000001</v>
      </c>
      <c r="F12" s="93">
        <v>1748.019</v>
      </c>
      <c r="G12" s="87">
        <f t="shared" si="1"/>
        <v>0.83770664483924639</v>
      </c>
      <c r="H12" s="87">
        <f t="shared" si="2"/>
        <v>0.78975418038819512</v>
      </c>
      <c r="K12" s="85" t="s">
        <v>612</v>
      </c>
      <c r="L12" s="102">
        <v>2086.672</v>
      </c>
      <c r="M12" s="102">
        <v>1748.019</v>
      </c>
      <c r="N12" s="103">
        <f t="shared" si="0"/>
        <v>0.83770664483924639</v>
      </c>
    </row>
    <row r="13" spans="3:14" x14ac:dyDescent="0.3">
      <c r="C13" s="85" t="s">
        <v>613</v>
      </c>
      <c r="D13" s="93">
        <v>2353.759</v>
      </c>
      <c r="E13" s="93">
        <v>2468.7249999999999</v>
      </c>
      <c r="F13" s="93">
        <v>1948.6320000000001</v>
      </c>
      <c r="G13" s="87">
        <f t="shared" si="1"/>
        <v>0.82788084931379979</v>
      </c>
      <c r="H13" s="87">
        <f t="shared" si="2"/>
        <v>0.78932728432693</v>
      </c>
      <c r="K13" s="85" t="s">
        <v>613</v>
      </c>
      <c r="L13" s="102">
        <v>2353.759</v>
      </c>
      <c r="M13" s="102">
        <v>1948.6320000000001</v>
      </c>
      <c r="N13" s="103">
        <f t="shared" si="0"/>
        <v>0.82788084931379979</v>
      </c>
    </row>
    <row r="14" spans="3:14" x14ac:dyDescent="0.3">
      <c r="C14" s="85" t="s">
        <v>614</v>
      </c>
      <c r="D14" s="93">
        <v>2707.578</v>
      </c>
      <c r="E14" s="93">
        <v>2952.2370000000001</v>
      </c>
      <c r="F14" s="93">
        <v>2312.9690000000001</v>
      </c>
      <c r="G14" s="87">
        <f t="shared" si="1"/>
        <v>0.85425756894168892</v>
      </c>
      <c r="H14" s="87">
        <f t="shared" si="2"/>
        <v>0.78346318401944015</v>
      </c>
      <c r="K14" s="85" t="s">
        <v>614</v>
      </c>
      <c r="L14" s="102">
        <v>2707.578</v>
      </c>
      <c r="M14" s="102">
        <v>2312.9690000000001</v>
      </c>
      <c r="N14" s="103">
        <f t="shared" si="0"/>
        <v>0.85425756894168892</v>
      </c>
    </row>
    <row r="15" spans="3:14" x14ac:dyDescent="0.3">
      <c r="C15" s="85" t="s">
        <v>611</v>
      </c>
      <c r="D15" s="93">
        <v>3290.1170000000002</v>
      </c>
      <c r="E15" s="93">
        <v>3657.5430000000001</v>
      </c>
      <c r="F15" s="93">
        <v>2821.6129999999998</v>
      </c>
      <c r="G15" s="87">
        <f t="shared" si="1"/>
        <v>0.85760263236839285</v>
      </c>
      <c r="H15" s="87">
        <f t="shared" si="2"/>
        <v>0.77145039716552877</v>
      </c>
      <c r="K15" s="85" t="s">
        <v>611</v>
      </c>
      <c r="L15" s="102">
        <v>3290.1170000000002</v>
      </c>
      <c r="M15" s="102">
        <v>2821.6129999999998</v>
      </c>
      <c r="N15" s="103">
        <f t="shared" si="0"/>
        <v>0.85760263236839285</v>
      </c>
    </row>
    <row r="16" spans="3:14" x14ac:dyDescent="0.3">
      <c r="C16" s="85" t="s">
        <v>612</v>
      </c>
      <c r="D16" s="93">
        <v>5208.24</v>
      </c>
      <c r="E16" s="93">
        <v>5422.0510000000004</v>
      </c>
      <c r="F16" s="93">
        <v>4373.6229999999996</v>
      </c>
      <c r="G16" s="87">
        <f t="shared" si="1"/>
        <v>0.83975066433190482</v>
      </c>
      <c r="H16" s="87">
        <f t="shared" si="2"/>
        <v>0.80663627103470614</v>
      </c>
      <c r="K16" s="90" t="s">
        <v>612</v>
      </c>
      <c r="L16" s="106">
        <v>5208.24</v>
      </c>
      <c r="M16" s="106">
        <v>4373.6229999999996</v>
      </c>
      <c r="N16" s="107">
        <f t="shared" si="0"/>
        <v>0.83975066433190482</v>
      </c>
    </row>
    <row r="17" spans="3:14" x14ac:dyDescent="0.3">
      <c r="C17" s="98" t="s">
        <v>668</v>
      </c>
      <c r="D17" s="89"/>
      <c r="E17" s="89"/>
      <c r="F17" s="89"/>
      <c r="G17" s="89"/>
      <c r="H17" s="89"/>
      <c r="K17" s="98" t="s">
        <v>668</v>
      </c>
      <c r="L17" s="89"/>
      <c r="M17" s="89"/>
      <c r="N17" s="89"/>
    </row>
    <row r="18" spans="3:14" x14ac:dyDescent="0.3">
      <c r="C18" s="85" t="s">
        <v>596</v>
      </c>
      <c r="D18" s="93">
        <v>2099.471</v>
      </c>
      <c r="E18" s="93">
        <v>2245.2759999999998</v>
      </c>
      <c r="F18" s="93">
        <v>1914.6959999999999</v>
      </c>
      <c r="G18" s="87">
        <f>F18/D18</f>
        <v>0.9119897345569431</v>
      </c>
      <c r="H18" s="87">
        <f>F18/E18</f>
        <v>0.85276643049674072</v>
      </c>
      <c r="K18" s="85" t="s">
        <v>596</v>
      </c>
      <c r="L18" s="102">
        <v>2099.471</v>
      </c>
      <c r="M18" s="102">
        <v>1914.6959999999999</v>
      </c>
      <c r="N18" s="103">
        <f>M18/L18</f>
        <v>0.9119897345569431</v>
      </c>
    </row>
    <row r="19" spans="3:14" x14ac:dyDescent="0.3">
      <c r="C19" s="90" t="s">
        <v>595</v>
      </c>
      <c r="D19" s="95">
        <v>2697.3240000000001</v>
      </c>
      <c r="E19" s="95">
        <v>2869.328</v>
      </c>
      <c r="F19" s="95">
        <v>2248.8000000000002</v>
      </c>
      <c r="G19" s="91">
        <f>F19/D19</f>
        <v>0.83371519328045129</v>
      </c>
      <c r="H19" s="91">
        <f>F19/E19</f>
        <v>0.78373751624073662</v>
      </c>
      <c r="K19" s="90" t="s">
        <v>595</v>
      </c>
      <c r="L19" s="106">
        <v>2697.3240000000001</v>
      </c>
      <c r="M19" s="106">
        <v>2248.8000000000002</v>
      </c>
      <c r="N19" s="107">
        <f>M19/L19</f>
        <v>0.83371519328045129</v>
      </c>
    </row>
    <row r="20" spans="3:14" x14ac:dyDescent="0.3">
      <c r="C20" s="97" t="s">
        <v>672</v>
      </c>
      <c r="D20" s="93"/>
      <c r="E20" s="93"/>
      <c r="F20" s="93"/>
      <c r="K20" s="97" t="s">
        <v>672</v>
      </c>
      <c r="L20" s="102"/>
      <c r="M20" s="102"/>
      <c r="N20" s="108"/>
    </row>
    <row r="21" spans="3:14" x14ac:dyDescent="0.3">
      <c r="C21" s="85" t="s">
        <v>670</v>
      </c>
      <c r="D21" s="93">
        <v>2524.4090000000001</v>
      </c>
      <c r="E21" s="93">
        <v>2742.4479999999999</v>
      </c>
      <c r="F21" s="93">
        <v>1673.09</v>
      </c>
      <c r="G21" s="87">
        <f t="shared" ref="G21:G23" si="3">F21/D21</f>
        <v>0.66276502737868537</v>
      </c>
      <c r="H21" s="87">
        <f>F21/E21</f>
        <v>0.61007173153328709</v>
      </c>
      <c r="K21" s="85" t="s">
        <v>670</v>
      </c>
      <c r="L21" s="102">
        <v>2524.4090000000001</v>
      </c>
      <c r="M21" s="102">
        <v>1673.09</v>
      </c>
      <c r="N21" s="103">
        <f>M21/L21</f>
        <v>0.66276502737868537</v>
      </c>
    </row>
    <row r="22" spans="3:14" x14ac:dyDescent="0.3">
      <c r="C22" s="85" t="s">
        <v>671</v>
      </c>
      <c r="D22" s="93">
        <v>2670.8029999999999</v>
      </c>
      <c r="E22" s="93">
        <v>2815.8890000000001</v>
      </c>
      <c r="F22" s="93">
        <v>2464.136</v>
      </c>
      <c r="G22" s="87">
        <f t="shared" si="3"/>
        <v>0.92261990120574222</v>
      </c>
      <c r="H22" s="87">
        <f>F22/E22</f>
        <v>0.87508278912982718</v>
      </c>
      <c r="K22" s="85" t="s">
        <v>671</v>
      </c>
      <c r="L22" s="102">
        <v>2670.8029999999999</v>
      </c>
      <c r="M22" s="102">
        <v>2464.136</v>
      </c>
      <c r="N22" s="103">
        <f>M22/L22</f>
        <v>0.92261990120574222</v>
      </c>
    </row>
    <row r="23" spans="3:14" x14ac:dyDescent="0.3">
      <c r="C23" s="86" t="s">
        <v>606</v>
      </c>
      <c r="D23" s="96">
        <v>2623.2959999999998</v>
      </c>
      <c r="E23" s="96">
        <v>2792.056</v>
      </c>
      <c r="F23" s="96">
        <v>2207.4299999999998</v>
      </c>
      <c r="G23" s="92">
        <f t="shared" si="3"/>
        <v>0.84147194979140749</v>
      </c>
      <c r="H23" s="87">
        <f>F23/E23</f>
        <v>0.7906109333050626</v>
      </c>
      <c r="K23" s="98" t="s">
        <v>684</v>
      </c>
      <c r="L23" s="89"/>
      <c r="M23" s="89"/>
      <c r="N23" s="89"/>
    </row>
    <row r="24" spans="3:14" x14ac:dyDescent="0.3">
      <c r="K24" s="85" t="s">
        <v>596</v>
      </c>
    </row>
    <row r="25" spans="3:14" x14ac:dyDescent="0.3">
      <c r="K25" s="113" t="s">
        <v>670</v>
      </c>
      <c r="L25" s="93">
        <v>2051.4630000000002</v>
      </c>
      <c r="M25" s="93">
        <v>1216.876</v>
      </c>
      <c r="N25" s="103">
        <f>M25/L25</f>
        <v>0.5931747245746084</v>
      </c>
    </row>
    <row r="26" spans="3:14" x14ac:dyDescent="0.3">
      <c r="K26" s="113" t="s">
        <v>671</v>
      </c>
      <c r="L26" s="93">
        <v>2112.0940000000001</v>
      </c>
      <c r="M26" s="93">
        <v>2098.1840000000002</v>
      </c>
      <c r="N26" s="103">
        <f>M26/L26</f>
        <v>0.99341411887917874</v>
      </c>
    </row>
    <row r="27" spans="3:14" x14ac:dyDescent="0.3">
      <c r="K27" s="85" t="s">
        <v>595</v>
      </c>
      <c r="L27" s="93"/>
      <c r="M27" s="93"/>
      <c r="N27" s="108"/>
    </row>
    <row r="28" spans="3:14" x14ac:dyDescent="0.3">
      <c r="K28" s="113" t="s">
        <v>670</v>
      </c>
      <c r="L28" s="93">
        <v>2565.223</v>
      </c>
      <c r="M28" s="93">
        <v>1712.4590000000001</v>
      </c>
      <c r="N28" s="103">
        <f>M28/L28</f>
        <v>0.66756730311555768</v>
      </c>
    </row>
    <row r="29" spans="3:14" x14ac:dyDescent="0.3">
      <c r="K29" s="114" t="s">
        <v>671</v>
      </c>
      <c r="L29" s="95">
        <v>2765.665</v>
      </c>
      <c r="M29" s="95">
        <v>2526.27</v>
      </c>
      <c r="N29" s="107">
        <f>M29/L29</f>
        <v>0.91344034798140772</v>
      </c>
    </row>
    <row r="30" spans="3:14" x14ac:dyDescent="0.3">
      <c r="C30" s="85" t="s">
        <v>596</v>
      </c>
      <c r="I30" s="108" t="s">
        <v>683</v>
      </c>
      <c r="K30" s="86" t="s">
        <v>606</v>
      </c>
      <c r="L30" s="109">
        <v>2623.2959999999998</v>
      </c>
      <c r="M30" s="109">
        <v>2207.4299999999998</v>
      </c>
      <c r="N30" s="110">
        <f>M30/L30</f>
        <v>0.84147194979140749</v>
      </c>
    </row>
    <row r="31" spans="3:14" x14ac:dyDescent="0.3">
      <c r="C31" s="85" t="s">
        <v>670</v>
      </c>
      <c r="D31" s="85">
        <v>2051.4630000000002</v>
      </c>
      <c r="E31" s="85">
        <v>2198.9960000000001</v>
      </c>
      <c r="F31" s="85">
        <v>1216.876</v>
      </c>
      <c r="G31" s="87">
        <f>F31/D31</f>
        <v>0.5931747245746084</v>
      </c>
      <c r="H31" s="87">
        <f>F31/E31</f>
        <v>0.55337799614005656</v>
      </c>
      <c r="I31" s="85">
        <v>514</v>
      </c>
    </row>
    <row r="32" spans="3:14" x14ac:dyDescent="0.3">
      <c r="C32" s="85" t="s">
        <v>671</v>
      </c>
      <c r="D32" s="85">
        <v>2112.0940000000001</v>
      </c>
      <c r="E32" s="85">
        <v>2257.444</v>
      </c>
      <c r="F32" s="85">
        <v>2098.1840000000002</v>
      </c>
      <c r="G32" s="87">
        <f>F32/D32</f>
        <v>0.99341411887917874</v>
      </c>
      <c r="H32" s="87">
        <f>F32/E32</f>
        <v>0.92945118461410348</v>
      </c>
      <c r="I32" s="112">
        <v>2237</v>
      </c>
    </row>
    <row r="33" spans="3:9" x14ac:dyDescent="0.3">
      <c r="C33" s="85" t="s">
        <v>680</v>
      </c>
      <c r="D33" s="85">
        <v>2099.471</v>
      </c>
      <c r="E33" s="85">
        <v>2245.2759999999998</v>
      </c>
      <c r="F33" s="85">
        <v>1914.6959999999999</v>
      </c>
      <c r="G33" s="87">
        <f>F33/D33</f>
        <v>0.9119897345569431</v>
      </c>
      <c r="H33" s="87">
        <f>F33/E33</f>
        <v>0.85276643049674072</v>
      </c>
      <c r="I33" s="112">
        <v>2751</v>
      </c>
    </row>
    <row r="35" spans="3:9" x14ac:dyDescent="0.3">
      <c r="C35" s="85" t="s">
        <v>595</v>
      </c>
    </row>
    <row r="36" spans="3:9" x14ac:dyDescent="0.3">
      <c r="C36" s="85" t="s">
        <v>670</v>
      </c>
      <c r="D36" s="85">
        <v>2565.223</v>
      </c>
      <c r="E36" s="85">
        <v>2789.346</v>
      </c>
      <c r="F36" s="85">
        <v>1712.4590000000001</v>
      </c>
      <c r="G36" s="87">
        <f>F36/D36</f>
        <v>0.66756730311555768</v>
      </c>
      <c r="H36" s="87">
        <f>F36/E36</f>
        <v>0.61392849793464133</v>
      </c>
      <c r="I36" s="112">
        <v>4188</v>
      </c>
    </row>
    <row r="37" spans="3:9" x14ac:dyDescent="0.3">
      <c r="C37" s="85" t="s">
        <v>671</v>
      </c>
      <c r="D37" s="85">
        <v>2765.665</v>
      </c>
      <c r="E37" s="85">
        <v>2910.7060000000001</v>
      </c>
      <c r="F37" s="85">
        <v>2526.27</v>
      </c>
      <c r="G37" s="87">
        <f>F37/D37</f>
        <v>0.91344034798140772</v>
      </c>
      <c r="H37" s="87">
        <f>F37/E37</f>
        <v>0.86792345224835488</v>
      </c>
      <c r="I37" s="112">
        <v>9357</v>
      </c>
    </row>
    <row r="38" spans="3:9" x14ac:dyDescent="0.3">
      <c r="C38" s="85" t="s">
        <v>681</v>
      </c>
      <c r="D38" s="85">
        <v>2697.3240000000001</v>
      </c>
      <c r="E38" s="85">
        <v>2869.328</v>
      </c>
      <c r="F38" s="85">
        <v>2248.8000000000002</v>
      </c>
      <c r="G38" s="87">
        <f>F38/D38</f>
        <v>0.83371519328045129</v>
      </c>
      <c r="H38" s="87">
        <f>F38/E38</f>
        <v>0.78373751624073662</v>
      </c>
      <c r="I38" s="112">
        <v>13545</v>
      </c>
    </row>
    <row r="47" spans="3:9" x14ac:dyDescent="0.3">
      <c r="E47" s="85" t="s">
        <v>682</v>
      </c>
      <c r="F47" s="85">
        <v>0</v>
      </c>
      <c r="G47" s="85">
        <v>1</v>
      </c>
      <c r="H47" s="85" t="s">
        <v>606</v>
      </c>
    </row>
    <row r="49" spans="5:8" x14ac:dyDescent="0.3">
      <c r="E49" s="85">
        <v>0</v>
      </c>
    </row>
    <row r="50" spans="5:8" x14ac:dyDescent="0.3">
      <c r="E50" s="85">
        <v>1</v>
      </c>
    </row>
    <row r="52" spans="5:8" x14ac:dyDescent="0.3">
      <c r="E52" s="85" t="s">
        <v>606</v>
      </c>
      <c r="F52" s="112">
        <v>4702</v>
      </c>
      <c r="G52" s="112">
        <v>11594</v>
      </c>
      <c r="H52" s="112">
        <v>16296</v>
      </c>
    </row>
  </sheetData>
  <phoneticPr fontId="17"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E85"/>
  <sheetViews>
    <sheetView topLeftCell="A3" workbookViewId="0">
      <selection activeCell="K27" sqref="K27"/>
    </sheetView>
  </sheetViews>
  <sheetFormatPr defaultColWidth="10.81640625" defaultRowHeight="14.5" x14ac:dyDescent="0.35"/>
  <cols>
    <col min="1" max="1" width="16.54296875" style="4" customWidth="1"/>
    <col min="2" max="22" width="5" style="4" customWidth="1"/>
    <col min="23" max="24" width="4.453125" style="4" customWidth="1"/>
    <col min="25" max="32" width="5.453125" style="4" customWidth="1"/>
    <col min="33" max="38" width="4.54296875" style="4" customWidth="1"/>
    <col min="39" max="16384" width="10.81640625" style="4"/>
  </cols>
  <sheetData>
    <row r="3" spans="1:22" x14ac:dyDescent="0.35">
      <c r="C3" s="4" t="s">
        <v>607</v>
      </c>
    </row>
    <row r="4" spans="1:22" ht="58" x14ac:dyDescent="0.35">
      <c r="A4" s="63" t="s">
        <v>608</v>
      </c>
      <c r="B4" s="64">
        <v>1</v>
      </c>
      <c r="C4" s="64">
        <v>2</v>
      </c>
      <c r="D4" s="64">
        <v>3</v>
      </c>
      <c r="E4" s="64">
        <v>4</v>
      </c>
      <c r="F4" s="64">
        <v>5</v>
      </c>
      <c r="G4" s="64">
        <v>6</v>
      </c>
      <c r="H4" s="64">
        <v>7</v>
      </c>
      <c r="I4" s="64">
        <v>8</v>
      </c>
      <c r="J4" s="64">
        <v>9</v>
      </c>
      <c r="K4" s="64">
        <v>10</v>
      </c>
      <c r="L4" s="64">
        <v>11</v>
      </c>
      <c r="M4" s="64">
        <v>12</v>
      </c>
      <c r="N4" s="64">
        <v>13</v>
      </c>
      <c r="O4" s="64">
        <v>14</v>
      </c>
      <c r="P4" s="64">
        <v>15</v>
      </c>
      <c r="Q4" s="64">
        <v>16</v>
      </c>
      <c r="R4" s="64">
        <v>17</v>
      </c>
      <c r="S4" s="64">
        <v>18</v>
      </c>
      <c r="T4" s="64">
        <v>19</v>
      </c>
      <c r="U4" s="64">
        <v>20</v>
      </c>
      <c r="V4" s="64" t="s">
        <v>606</v>
      </c>
    </row>
    <row r="5" spans="1:22" x14ac:dyDescent="0.35">
      <c r="A5" s="5">
        <v>1</v>
      </c>
      <c r="B5" s="67">
        <v>50.71</v>
      </c>
      <c r="C5" s="65">
        <v>18.59</v>
      </c>
      <c r="D5" s="65">
        <v>10.74</v>
      </c>
      <c r="E5" s="65">
        <v>6.53</v>
      </c>
      <c r="F5" s="65">
        <v>4.01</v>
      </c>
      <c r="G5" s="65">
        <v>3.21</v>
      </c>
      <c r="H5" s="65">
        <v>1.08</v>
      </c>
      <c r="I5" s="65">
        <v>0.94</v>
      </c>
      <c r="J5" s="65">
        <v>2.4700000000000002</v>
      </c>
      <c r="K5" s="65">
        <v>0</v>
      </c>
      <c r="L5" s="65">
        <v>0.05</v>
      </c>
      <c r="M5" s="65">
        <v>1.27</v>
      </c>
      <c r="N5" s="65">
        <v>0</v>
      </c>
      <c r="O5" s="65">
        <v>0.28000000000000003</v>
      </c>
      <c r="P5" s="65">
        <v>0.04</v>
      </c>
      <c r="Q5" s="65">
        <v>0.09</v>
      </c>
      <c r="R5" s="65">
        <v>0</v>
      </c>
      <c r="S5" s="65">
        <v>0</v>
      </c>
      <c r="T5" s="65">
        <v>0</v>
      </c>
      <c r="U5" s="65">
        <v>0</v>
      </c>
      <c r="V5" s="5">
        <v>100</v>
      </c>
    </row>
    <row r="6" spans="1:22" x14ac:dyDescent="0.35">
      <c r="A6" s="5">
        <v>2</v>
      </c>
      <c r="B6" s="65">
        <v>19.36</v>
      </c>
      <c r="C6" s="67">
        <v>23.03</v>
      </c>
      <c r="D6" s="65">
        <v>14.55</v>
      </c>
      <c r="E6" s="65">
        <v>12.45</v>
      </c>
      <c r="F6" s="65">
        <v>10.38</v>
      </c>
      <c r="G6" s="65">
        <v>4.04</v>
      </c>
      <c r="H6" s="65">
        <v>4.8499999999999996</v>
      </c>
      <c r="I6" s="65">
        <v>3.46</v>
      </c>
      <c r="J6" s="65">
        <v>2.09</v>
      </c>
      <c r="K6" s="65">
        <v>2.4500000000000002</v>
      </c>
      <c r="L6" s="65">
        <v>0.44</v>
      </c>
      <c r="M6" s="65">
        <v>0.85</v>
      </c>
      <c r="N6" s="65">
        <v>0.66</v>
      </c>
      <c r="O6" s="65">
        <v>0.77</v>
      </c>
      <c r="P6" s="65">
        <v>0</v>
      </c>
      <c r="Q6" s="65">
        <v>0.37</v>
      </c>
      <c r="R6" s="65">
        <v>0.12</v>
      </c>
      <c r="S6" s="65">
        <v>0</v>
      </c>
      <c r="T6" s="65">
        <v>0.12</v>
      </c>
      <c r="U6" s="65">
        <v>0</v>
      </c>
      <c r="V6" s="5">
        <v>100</v>
      </c>
    </row>
    <row r="7" spans="1:22" x14ac:dyDescent="0.35">
      <c r="A7" s="5">
        <v>3</v>
      </c>
      <c r="B7" s="65">
        <v>9.11</v>
      </c>
      <c r="C7" s="65">
        <v>12.48</v>
      </c>
      <c r="D7" s="67">
        <v>14.39</v>
      </c>
      <c r="E7" s="65">
        <v>14.64</v>
      </c>
      <c r="F7" s="65">
        <v>10.76</v>
      </c>
      <c r="G7" s="65">
        <v>8.8699999999999992</v>
      </c>
      <c r="H7" s="65">
        <v>8.36</v>
      </c>
      <c r="I7" s="65">
        <v>4.1399999999999997</v>
      </c>
      <c r="J7" s="65">
        <v>6.42</v>
      </c>
      <c r="K7" s="65">
        <v>1.1100000000000001</v>
      </c>
      <c r="L7" s="65">
        <v>3.31</v>
      </c>
      <c r="M7" s="65">
        <v>2.82</v>
      </c>
      <c r="N7" s="65">
        <v>1.47</v>
      </c>
      <c r="O7" s="65">
        <v>0.75</v>
      </c>
      <c r="P7" s="65">
        <v>0.63</v>
      </c>
      <c r="Q7" s="65">
        <v>0.24</v>
      </c>
      <c r="R7" s="65">
        <v>0.47</v>
      </c>
      <c r="S7" s="65">
        <v>0</v>
      </c>
      <c r="T7" s="65">
        <v>0</v>
      </c>
      <c r="U7" s="65">
        <v>0</v>
      </c>
      <c r="V7" s="5">
        <v>100</v>
      </c>
    </row>
    <row r="8" spans="1:22" x14ac:dyDescent="0.35">
      <c r="A8" s="5">
        <v>4</v>
      </c>
      <c r="B8" s="65">
        <v>7.93</v>
      </c>
      <c r="C8" s="65">
        <v>9.8800000000000008</v>
      </c>
      <c r="D8" s="65">
        <v>14.23</v>
      </c>
      <c r="E8" s="67">
        <v>11.05</v>
      </c>
      <c r="F8" s="65">
        <v>9.74</v>
      </c>
      <c r="G8" s="65">
        <v>11.75</v>
      </c>
      <c r="H8" s="65">
        <v>8.81</v>
      </c>
      <c r="I8" s="65">
        <v>6.27</v>
      </c>
      <c r="J8" s="65">
        <v>4.92</v>
      </c>
      <c r="K8" s="65">
        <v>4.13</v>
      </c>
      <c r="L8" s="65">
        <v>4.41</v>
      </c>
      <c r="M8" s="65">
        <v>2.4700000000000002</v>
      </c>
      <c r="N8" s="65">
        <v>1.1299999999999999</v>
      </c>
      <c r="O8" s="65">
        <v>0.88</v>
      </c>
      <c r="P8" s="65">
        <v>1.56</v>
      </c>
      <c r="Q8" s="65">
        <v>0.2</v>
      </c>
      <c r="R8" s="65">
        <v>0.22</v>
      </c>
      <c r="S8" s="65">
        <v>0.3</v>
      </c>
      <c r="T8" s="65">
        <v>0.06</v>
      </c>
      <c r="U8" s="65">
        <v>0.06</v>
      </c>
      <c r="V8" s="5">
        <v>100</v>
      </c>
    </row>
    <row r="9" spans="1:22" x14ac:dyDescent="0.35">
      <c r="A9" s="5">
        <v>5</v>
      </c>
      <c r="B9" s="65">
        <v>3.27</v>
      </c>
      <c r="C9" s="65">
        <v>12</v>
      </c>
      <c r="D9" s="65">
        <v>10.039999999999999</v>
      </c>
      <c r="E9" s="65">
        <v>11.07</v>
      </c>
      <c r="F9" s="67">
        <v>9.83</v>
      </c>
      <c r="G9" s="65">
        <v>8.18</v>
      </c>
      <c r="H9" s="65">
        <v>7.34</v>
      </c>
      <c r="I9" s="65">
        <v>11.3</v>
      </c>
      <c r="J9" s="65">
        <v>5.9</v>
      </c>
      <c r="K9" s="65">
        <v>4.79</v>
      </c>
      <c r="L9" s="65">
        <v>4.1100000000000003</v>
      </c>
      <c r="M9" s="65">
        <v>4.1399999999999997</v>
      </c>
      <c r="N9" s="65">
        <v>3.5</v>
      </c>
      <c r="O9" s="65">
        <v>2.2200000000000002</v>
      </c>
      <c r="P9" s="65">
        <v>0.7</v>
      </c>
      <c r="Q9" s="65">
        <v>0.78</v>
      </c>
      <c r="R9" s="65">
        <v>0.39</v>
      </c>
      <c r="S9" s="65">
        <v>0.27</v>
      </c>
      <c r="T9" s="65">
        <v>0</v>
      </c>
      <c r="U9" s="65">
        <v>0.18</v>
      </c>
      <c r="V9" s="5">
        <v>100</v>
      </c>
    </row>
    <row r="10" spans="1:22" x14ac:dyDescent="0.35">
      <c r="A10" s="5">
        <v>6</v>
      </c>
      <c r="B10" s="65">
        <v>1.91</v>
      </c>
      <c r="C10" s="65">
        <v>8.2200000000000006</v>
      </c>
      <c r="D10" s="65">
        <v>8.42</v>
      </c>
      <c r="E10" s="65">
        <v>7.73</v>
      </c>
      <c r="F10" s="65">
        <v>13.68</v>
      </c>
      <c r="G10" s="67">
        <v>10.86</v>
      </c>
      <c r="H10" s="65">
        <v>7.37</v>
      </c>
      <c r="I10" s="65">
        <v>9.17</v>
      </c>
      <c r="J10" s="65">
        <v>8.7100000000000009</v>
      </c>
      <c r="K10" s="65">
        <v>6.75</v>
      </c>
      <c r="L10" s="65">
        <v>4.9000000000000004</v>
      </c>
      <c r="M10" s="65">
        <v>4.57</v>
      </c>
      <c r="N10" s="65">
        <v>2.71</v>
      </c>
      <c r="O10" s="65">
        <v>1.83</v>
      </c>
      <c r="P10" s="65">
        <v>0.49</v>
      </c>
      <c r="Q10" s="65">
        <v>1.1399999999999999</v>
      </c>
      <c r="R10" s="65">
        <v>0.28999999999999998</v>
      </c>
      <c r="S10" s="65">
        <v>1.1200000000000001</v>
      </c>
      <c r="T10" s="65">
        <v>0.13</v>
      </c>
      <c r="U10" s="65">
        <v>0</v>
      </c>
      <c r="V10" s="5">
        <v>100</v>
      </c>
    </row>
    <row r="11" spans="1:22" x14ac:dyDescent="0.35">
      <c r="A11" s="5">
        <v>7</v>
      </c>
      <c r="B11" s="65">
        <v>2.56</v>
      </c>
      <c r="C11" s="65">
        <v>5.78</v>
      </c>
      <c r="D11" s="65">
        <v>6.06</v>
      </c>
      <c r="E11" s="65">
        <v>10.65</v>
      </c>
      <c r="F11" s="65">
        <v>8.06</v>
      </c>
      <c r="G11" s="65">
        <v>11.14</v>
      </c>
      <c r="H11" s="67">
        <v>11.04</v>
      </c>
      <c r="I11" s="65">
        <v>8.84</v>
      </c>
      <c r="J11" s="65">
        <v>8.3800000000000008</v>
      </c>
      <c r="K11" s="65">
        <v>5.74</v>
      </c>
      <c r="L11" s="65">
        <v>5.46</v>
      </c>
      <c r="M11" s="65">
        <v>6.02</v>
      </c>
      <c r="N11" s="65">
        <v>3.62</v>
      </c>
      <c r="O11" s="65">
        <v>2.31</v>
      </c>
      <c r="P11" s="65">
        <v>2.11</v>
      </c>
      <c r="Q11" s="65">
        <v>0.94</v>
      </c>
      <c r="R11" s="65">
        <v>0.86</v>
      </c>
      <c r="S11" s="65">
        <v>0.35</v>
      </c>
      <c r="T11" s="65">
        <v>7.0000000000000007E-2</v>
      </c>
      <c r="U11" s="65">
        <v>0</v>
      </c>
      <c r="V11" s="5">
        <v>100</v>
      </c>
    </row>
    <row r="12" spans="1:22" x14ac:dyDescent="0.35">
      <c r="A12" s="5">
        <v>8</v>
      </c>
      <c r="B12" s="65">
        <v>2.56</v>
      </c>
      <c r="C12" s="65">
        <v>3.33</v>
      </c>
      <c r="D12" s="65">
        <v>5.85</v>
      </c>
      <c r="E12" s="65">
        <v>4.59</v>
      </c>
      <c r="F12" s="65">
        <v>6.34</v>
      </c>
      <c r="G12" s="65">
        <v>9.81</v>
      </c>
      <c r="H12" s="65">
        <v>9.58</v>
      </c>
      <c r="I12" s="67">
        <v>9.27</v>
      </c>
      <c r="J12" s="65">
        <v>8.19</v>
      </c>
      <c r="K12" s="65">
        <v>9.2799999999999994</v>
      </c>
      <c r="L12" s="65">
        <v>5.36</v>
      </c>
      <c r="M12" s="65">
        <v>5.27</v>
      </c>
      <c r="N12" s="65">
        <v>4.37</v>
      </c>
      <c r="O12" s="65">
        <v>5.04</v>
      </c>
      <c r="P12" s="65">
        <v>4.12</v>
      </c>
      <c r="Q12" s="65">
        <v>4.26</v>
      </c>
      <c r="R12" s="65">
        <v>0.65</v>
      </c>
      <c r="S12" s="65">
        <v>0.69</v>
      </c>
      <c r="T12" s="65">
        <v>0.56000000000000005</v>
      </c>
      <c r="U12" s="65">
        <v>0.88</v>
      </c>
      <c r="V12" s="5">
        <v>100</v>
      </c>
    </row>
    <row r="13" spans="1:22" x14ac:dyDescent="0.35">
      <c r="A13" s="5">
        <v>9</v>
      </c>
      <c r="B13" s="65">
        <v>1.43</v>
      </c>
      <c r="C13" s="65">
        <v>2.73</v>
      </c>
      <c r="D13" s="65">
        <v>6.68</v>
      </c>
      <c r="E13" s="65">
        <v>3.76</v>
      </c>
      <c r="F13" s="65">
        <v>7</v>
      </c>
      <c r="G13" s="65">
        <v>5.98</v>
      </c>
      <c r="H13" s="65">
        <v>6.38</v>
      </c>
      <c r="I13" s="65">
        <v>7.66</v>
      </c>
      <c r="J13" s="67">
        <v>9.06</v>
      </c>
      <c r="K13" s="65">
        <v>9.6999999999999993</v>
      </c>
      <c r="L13" s="65">
        <v>8.2200000000000006</v>
      </c>
      <c r="M13" s="65">
        <v>8.5500000000000007</v>
      </c>
      <c r="N13" s="65">
        <v>6.03</v>
      </c>
      <c r="O13" s="65">
        <v>5.76</v>
      </c>
      <c r="P13" s="65">
        <v>5.3</v>
      </c>
      <c r="Q13" s="65">
        <v>2.34</v>
      </c>
      <c r="R13" s="65">
        <v>1.55</v>
      </c>
      <c r="S13" s="65">
        <v>1.21</v>
      </c>
      <c r="T13" s="65">
        <v>0.66</v>
      </c>
      <c r="U13" s="65">
        <v>0</v>
      </c>
      <c r="V13" s="5">
        <v>100</v>
      </c>
    </row>
    <row r="14" spans="1:22" x14ac:dyDescent="0.35">
      <c r="A14" s="5">
        <v>10</v>
      </c>
      <c r="B14" s="65">
        <v>0.66</v>
      </c>
      <c r="C14" s="65">
        <v>1.39</v>
      </c>
      <c r="D14" s="65">
        <v>2.95</v>
      </c>
      <c r="E14" s="65">
        <v>6.09</v>
      </c>
      <c r="F14" s="65">
        <v>4.41</v>
      </c>
      <c r="G14" s="65">
        <v>5.56</v>
      </c>
      <c r="H14" s="65">
        <v>8.7100000000000009</v>
      </c>
      <c r="I14" s="65">
        <v>8.8000000000000007</v>
      </c>
      <c r="J14" s="65">
        <v>6.67</v>
      </c>
      <c r="K14" s="67">
        <v>7.5</v>
      </c>
      <c r="L14" s="65">
        <v>8.3000000000000007</v>
      </c>
      <c r="M14" s="65">
        <v>9.49</v>
      </c>
      <c r="N14" s="65">
        <v>7.59</v>
      </c>
      <c r="O14" s="65">
        <v>4.58</v>
      </c>
      <c r="P14" s="65">
        <v>6.66</v>
      </c>
      <c r="Q14" s="65">
        <v>4.46</v>
      </c>
      <c r="R14" s="65">
        <v>2.88</v>
      </c>
      <c r="S14" s="65">
        <v>1.68</v>
      </c>
      <c r="T14" s="65">
        <v>1.34</v>
      </c>
      <c r="U14" s="65">
        <v>0.27</v>
      </c>
      <c r="V14" s="5">
        <v>100</v>
      </c>
    </row>
    <row r="15" spans="1:22" x14ac:dyDescent="0.35">
      <c r="A15" s="5">
        <v>11</v>
      </c>
      <c r="B15" s="65">
        <v>0.1</v>
      </c>
      <c r="C15" s="65">
        <v>0.6</v>
      </c>
      <c r="D15" s="65">
        <v>2.79</v>
      </c>
      <c r="E15" s="65">
        <v>4.3499999999999996</v>
      </c>
      <c r="F15" s="65">
        <v>4.55</v>
      </c>
      <c r="G15" s="65">
        <v>4.68</v>
      </c>
      <c r="H15" s="65">
        <v>6.75</v>
      </c>
      <c r="I15" s="65">
        <v>4.79</v>
      </c>
      <c r="J15" s="65">
        <v>6.5</v>
      </c>
      <c r="K15" s="65">
        <v>7.24</v>
      </c>
      <c r="L15" s="67">
        <v>9.6</v>
      </c>
      <c r="M15" s="65">
        <v>8.9600000000000009</v>
      </c>
      <c r="N15" s="65">
        <v>9.14</v>
      </c>
      <c r="O15" s="65">
        <v>9.0399999999999991</v>
      </c>
      <c r="P15" s="65">
        <v>6.42</v>
      </c>
      <c r="Q15" s="65">
        <v>8.01</v>
      </c>
      <c r="R15" s="65">
        <v>3.16</v>
      </c>
      <c r="S15" s="65">
        <v>2.04</v>
      </c>
      <c r="T15" s="65">
        <v>0.98</v>
      </c>
      <c r="U15" s="65">
        <v>0.28999999999999998</v>
      </c>
      <c r="V15" s="5">
        <v>100</v>
      </c>
    </row>
    <row r="16" spans="1:22" x14ac:dyDescent="0.35">
      <c r="A16" s="5">
        <v>12</v>
      </c>
      <c r="B16" s="65">
        <v>0.61</v>
      </c>
      <c r="C16" s="65">
        <v>2.35</v>
      </c>
      <c r="D16" s="65">
        <v>2.0299999999999998</v>
      </c>
      <c r="E16" s="65">
        <v>2.67</v>
      </c>
      <c r="F16" s="65">
        <v>4.43</v>
      </c>
      <c r="G16" s="65">
        <v>2.83</v>
      </c>
      <c r="H16" s="65">
        <v>5.18</v>
      </c>
      <c r="I16" s="65">
        <v>6.62</v>
      </c>
      <c r="J16" s="65">
        <v>7.97</v>
      </c>
      <c r="K16" s="65">
        <v>9.5500000000000007</v>
      </c>
      <c r="L16" s="65">
        <v>9.81</v>
      </c>
      <c r="M16" s="67">
        <v>7.12</v>
      </c>
      <c r="N16" s="65">
        <v>10.09</v>
      </c>
      <c r="O16" s="65">
        <v>7.27</v>
      </c>
      <c r="P16" s="65">
        <v>6.88</v>
      </c>
      <c r="Q16" s="65">
        <v>5.9</v>
      </c>
      <c r="R16" s="65">
        <v>4.67</v>
      </c>
      <c r="S16" s="65">
        <v>2.41</v>
      </c>
      <c r="T16" s="65">
        <v>1.44</v>
      </c>
      <c r="U16" s="65">
        <v>0.15</v>
      </c>
      <c r="V16" s="5">
        <v>100</v>
      </c>
    </row>
    <row r="17" spans="1:31" x14ac:dyDescent="0.35">
      <c r="A17" s="5">
        <v>13</v>
      </c>
      <c r="B17" s="65">
        <v>0.15</v>
      </c>
      <c r="C17" s="65">
        <v>0.46</v>
      </c>
      <c r="D17" s="65">
        <v>0.82</v>
      </c>
      <c r="E17" s="65">
        <v>2.42</v>
      </c>
      <c r="F17" s="65">
        <v>2.75</v>
      </c>
      <c r="G17" s="65">
        <v>6.14</v>
      </c>
      <c r="H17" s="65">
        <v>5.87</v>
      </c>
      <c r="I17" s="65">
        <v>8.2100000000000009</v>
      </c>
      <c r="J17" s="65">
        <v>6.3</v>
      </c>
      <c r="K17" s="65">
        <v>7.62</v>
      </c>
      <c r="L17" s="65">
        <v>8.42</v>
      </c>
      <c r="M17" s="65">
        <v>6.25</v>
      </c>
      <c r="N17" s="67">
        <v>9.34</v>
      </c>
      <c r="O17" s="65">
        <v>9.81</v>
      </c>
      <c r="P17" s="65">
        <v>5.32</v>
      </c>
      <c r="Q17" s="65">
        <v>6.81</v>
      </c>
      <c r="R17" s="65">
        <v>6.99</v>
      </c>
      <c r="S17" s="65">
        <v>4.26</v>
      </c>
      <c r="T17" s="65">
        <v>1.9</v>
      </c>
      <c r="U17" s="65">
        <v>0.16</v>
      </c>
      <c r="V17" s="5">
        <v>100</v>
      </c>
    </row>
    <row r="18" spans="1:31" x14ac:dyDescent="0.35">
      <c r="A18" s="5">
        <v>14</v>
      </c>
      <c r="B18" s="65">
        <v>0.88</v>
      </c>
      <c r="C18" s="65">
        <v>0.15</v>
      </c>
      <c r="D18" s="65">
        <v>1.52</v>
      </c>
      <c r="E18" s="65">
        <v>1.08</v>
      </c>
      <c r="F18" s="65">
        <v>1.64</v>
      </c>
      <c r="G18" s="65">
        <v>4.62</v>
      </c>
      <c r="H18" s="65">
        <v>4.51</v>
      </c>
      <c r="I18" s="65">
        <v>2.69</v>
      </c>
      <c r="J18" s="65">
        <v>6.85</v>
      </c>
      <c r="K18" s="65">
        <v>5.4</v>
      </c>
      <c r="L18" s="65">
        <v>8.9600000000000009</v>
      </c>
      <c r="M18" s="65">
        <v>8.1</v>
      </c>
      <c r="N18" s="65">
        <v>9.31</v>
      </c>
      <c r="O18" s="67">
        <v>9.9499999999999993</v>
      </c>
      <c r="P18" s="65">
        <v>10.32</v>
      </c>
      <c r="Q18" s="65">
        <v>8.5500000000000007</v>
      </c>
      <c r="R18" s="65">
        <v>6.11</v>
      </c>
      <c r="S18" s="65">
        <v>4.74</v>
      </c>
      <c r="T18" s="65">
        <v>3.17</v>
      </c>
      <c r="U18" s="65">
        <v>1.47</v>
      </c>
      <c r="V18" s="5">
        <v>100</v>
      </c>
    </row>
    <row r="19" spans="1:31" x14ac:dyDescent="0.35">
      <c r="A19" s="5">
        <v>15</v>
      </c>
      <c r="B19" s="65">
        <v>0</v>
      </c>
      <c r="C19" s="65">
        <v>7.0000000000000007E-2</v>
      </c>
      <c r="D19" s="65">
        <v>0.08</v>
      </c>
      <c r="E19" s="65">
        <v>0.79</v>
      </c>
      <c r="F19" s="65">
        <v>1.38</v>
      </c>
      <c r="G19" s="65">
        <v>2.25</v>
      </c>
      <c r="H19" s="65">
        <v>2.0299999999999998</v>
      </c>
      <c r="I19" s="65">
        <v>4.6100000000000003</v>
      </c>
      <c r="J19" s="65">
        <v>4.18</v>
      </c>
      <c r="K19" s="65">
        <v>6.46</v>
      </c>
      <c r="L19" s="65">
        <v>5.19</v>
      </c>
      <c r="M19" s="65">
        <v>7.83</v>
      </c>
      <c r="N19" s="65">
        <v>8.75</v>
      </c>
      <c r="O19" s="65">
        <v>6.83</v>
      </c>
      <c r="P19" s="67">
        <v>10.76</v>
      </c>
      <c r="Q19" s="65">
        <v>10.43</v>
      </c>
      <c r="R19" s="65">
        <v>10.47</v>
      </c>
      <c r="S19" s="65">
        <v>10.74</v>
      </c>
      <c r="T19" s="65">
        <v>5.22</v>
      </c>
      <c r="U19" s="65">
        <v>1.94</v>
      </c>
      <c r="V19" s="5">
        <v>100</v>
      </c>
    </row>
    <row r="20" spans="1:31" x14ac:dyDescent="0.35">
      <c r="A20" s="5">
        <v>16</v>
      </c>
      <c r="B20" s="65">
        <v>0</v>
      </c>
      <c r="C20" s="65">
        <v>0</v>
      </c>
      <c r="D20" s="65">
        <v>0</v>
      </c>
      <c r="E20" s="65">
        <v>0.7</v>
      </c>
      <c r="F20" s="65">
        <v>1.63</v>
      </c>
      <c r="G20" s="65">
        <v>1.1599999999999999</v>
      </c>
      <c r="H20" s="65">
        <v>0.99</v>
      </c>
      <c r="I20" s="65">
        <v>2.75</v>
      </c>
      <c r="J20" s="65">
        <v>1.42</v>
      </c>
      <c r="K20" s="65">
        <v>6.04</v>
      </c>
      <c r="L20" s="65">
        <v>5.04</v>
      </c>
      <c r="M20" s="65">
        <v>6.18</v>
      </c>
      <c r="N20" s="65">
        <v>8.23</v>
      </c>
      <c r="O20" s="65">
        <v>12.15</v>
      </c>
      <c r="P20" s="65">
        <v>11.07</v>
      </c>
      <c r="Q20" s="67">
        <v>9.86</v>
      </c>
      <c r="R20" s="65">
        <v>13.52</v>
      </c>
      <c r="S20" s="65">
        <v>9.24</v>
      </c>
      <c r="T20" s="65">
        <v>8.5399999999999991</v>
      </c>
      <c r="U20" s="65">
        <v>1.48</v>
      </c>
      <c r="V20" s="5">
        <v>100</v>
      </c>
    </row>
    <row r="21" spans="1:31" x14ac:dyDescent="0.35">
      <c r="A21" s="5">
        <v>17</v>
      </c>
      <c r="B21" s="65">
        <v>0</v>
      </c>
      <c r="C21" s="65">
        <v>0</v>
      </c>
      <c r="D21" s="65">
        <v>0</v>
      </c>
      <c r="E21" s="65">
        <v>0.35</v>
      </c>
      <c r="F21" s="65">
        <v>0.13</v>
      </c>
      <c r="G21" s="65">
        <v>0.23</v>
      </c>
      <c r="H21" s="65">
        <v>1.42</v>
      </c>
      <c r="I21" s="65">
        <v>0.97</v>
      </c>
      <c r="J21" s="65">
        <v>2.08</v>
      </c>
      <c r="K21" s="65">
        <v>4.08</v>
      </c>
      <c r="L21" s="65">
        <v>6.07</v>
      </c>
      <c r="M21" s="65">
        <v>5.13</v>
      </c>
      <c r="N21" s="65">
        <v>5.58</v>
      </c>
      <c r="O21" s="65">
        <v>8.86</v>
      </c>
      <c r="P21" s="65">
        <v>10.69</v>
      </c>
      <c r="Q21" s="65">
        <v>11.14</v>
      </c>
      <c r="R21" s="67">
        <v>11.89</v>
      </c>
      <c r="S21" s="65">
        <v>12.11</v>
      </c>
      <c r="T21" s="65">
        <v>14.99</v>
      </c>
      <c r="U21" s="65">
        <v>4.28</v>
      </c>
      <c r="V21" s="5">
        <v>100</v>
      </c>
    </row>
    <row r="22" spans="1:31" x14ac:dyDescent="0.35">
      <c r="A22" s="5">
        <v>18</v>
      </c>
      <c r="B22" s="65">
        <v>0</v>
      </c>
      <c r="C22" s="65">
        <v>0</v>
      </c>
      <c r="D22" s="65">
        <v>0.08</v>
      </c>
      <c r="E22" s="65">
        <v>0.19</v>
      </c>
      <c r="F22" s="65">
        <v>0.42</v>
      </c>
      <c r="G22" s="65">
        <v>0.1</v>
      </c>
      <c r="H22" s="65">
        <v>0.17</v>
      </c>
      <c r="I22" s="65">
        <v>0.67</v>
      </c>
      <c r="J22" s="65">
        <v>2.38</v>
      </c>
      <c r="K22" s="65">
        <v>1.88</v>
      </c>
      <c r="L22" s="65">
        <v>2.5</v>
      </c>
      <c r="M22" s="65">
        <v>3.56</v>
      </c>
      <c r="N22" s="65">
        <v>5.0199999999999996</v>
      </c>
      <c r="O22" s="65">
        <v>6.68</v>
      </c>
      <c r="P22" s="65">
        <v>7.88</v>
      </c>
      <c r="Q22" s="65">
        <v>14.4</v>
      </c>
      <c r="R22" s="65">
        <v>15.2</v>
      </c>
      <c r="S22" s="67">
        <v>16.12</v>
      </c>
      <c r="T22" s="65">
        <v>14.8</v>
      </c>
      <c r="U22" s="65">
        <v>7.96</v>
      </c>
      <c r="V22" s="5">
        <v>100</v>
      </c>
    </row>
    <row r="23" spans="1:31" x14ac:dyDescent="0.35">
      <c r="A23" s="5">
        <v>19</v>
      </c>
      <c r="B23" s="65">
        <v>0</v>
      </c>
      <c r="C23" s="65">
        <v>0</v>
      </c>
      <c r="D23" s="65">
        <v>0</v>
      </c>
      <c r="E23" s="65">
        <v>0</v>
      </c>
      <c r="F23" s="65">
        <v>0.08</v>
      </c>
      <c r="G23" s="65">
        <v>0</v>
      </c>
      <c r="H23" s="65">
        <v>0.44</v>
      </c>
      <c r="I23" s="65">
        <v>0.16</v>
      </c>
      <c r="J23" s="65">
        <v>0.55000000000000004</v>
      </c>
      <c r="K23" s="65">
        <v>1.4</v>
      </c>
      <c r="L23" s="65">
        <v>0.79</v>
      </c>
      <c r="M23" s="65">
        <v>2.02</v>
      </c>
      <c r="N23" s="65">
        <v>3.55</v>
      </c>
      <c r="O23" s="65">
        <v>5.7</v>
      </c>
      <c r="P23" s="65">
        <v>7.77</v>
      </c>
      <c r="Q23" s="65">
        <v>7.52</v>
      </c>
      <c r="R23" s="65">
        <v>14.69</v>
      </c>
      <c r="S23" s="65">
        <v>16.97</v>
      </c>
      <c r="T23" s="67">
        <v>20.04</v>
      </c>
      <c r="U23" s="65">
        <v>18.32</v>
      </c>
      <c r="V23" s="5">
        <v>100</v>
      </c>
    </row>
    <row r="24" spans="1:31" x14ac:dyDescent="0.35">
      <c r="A24" s="5">
        <v>20</v>
      </c>
      <c r="B24" s="65">
        <v>0</v>
      </c>
      <c r="C24" s="65">
        <v>0</v>
      </c>
      <c r="D24" s="65">
        <v>0</v>
      </c>
      <c r="E24" s="65">
        <v>0</v>
      </c>
      <c r="F24" s="65">
        <v>0</v>
      </c>
      <c r="G24" s="65">
        <v>0</v>
      </c>
      <c r="H24" s="65">
        <v>0</v>
      </c>
      <c r="I24" s="65">
        <v>0</v>
      </c>
      <c r="J24" s="65">
        <v>0.09</v>
      </c>
      <c r="K24" s="65">
        <v>0</v>
      </c>
      <c r="L24" s="65">
        <v>0.15</v>
      </c>
      <c r="M24" s="65">
        <v>0.55000000000000004</v>
      </c>
      <c r="N24" s="65">
        <v>1.25</v>
      </c>
      <c r="O24" s="65">
        <v>0.36</v>
      </c>
      <c r="P24" s="65">
        <v>2.4500000000000002</v>
      </c>
      <c r="Q24" s="65">
        <v>3.74</v>
      </c>
      <c r="R24" s="65">
        <v>6.71</v>
      </c>
      <c r="S24" s="65">
        <v>16.7</v>
      </c>
      <c r="T24" s="65">
        <v>26.03</v>
      </c>
      <c r="U24" s="67">
        <v>41.97</v>
      </c>
      <c r="V24" s="5">
        <v>100</v>
      </c>
    </row>
    <row r="25" spans="1:31" x14ac:dyDescent="0.35">
      <c r="A25" s="64" t="s">
        <v>606</v>
      </c>
      <c r="B25" s="66">
        <v>5.07</v>
      </c>
      <c r="C25" s="66">
        <v>5.05</v>
      </c>
      <c r="D25" s="66">
        <v>5.0599999999999996</v>
      </c>
      <c r="E25" s="66">
        <v>5.0599999999999996</v>
      </c>
      <c r="F25" s="66">
        <v>5.0599999999999996</v>
      </c>
      <c r="G25" s="66">
        <v>5.07</v>
      </c>
      <c r="H25" s="66">
        <v>5.04</v>
      </c>
      <c r="I25" s="66">
        <v>5.07</v>
      </c>
      <c r="J25" s="66">
        <v>5.0599999999999996</v>
      </c>
      <c r="K25" s="66">
        <v>5.0599999999999996</v>
      </c>
      <c r="L25" s="66">
        <v>5.0599999999999996</v>
      </c>
      <c r="M25" s="66">
        <v>5.0599999999999996</v>
      </c>
      <c r="N25" s="66">
        <v>5.07</v>
      </c>
      <c r="O25" s="66">
        <v>5.05</v>
      </c>
      <c r="P25" s="66">
        <v>5.0599999999999996</v>
      </c>
      <c r="Q25" s="66">
        <v>5.0599999999999996</v>
      </c>
      <c r="R25" s="66">
        <v>5.04</v>
      </c>
      <c r="S25" s="66">
        <v>5.05</v>
      </c>
      <c r="T25" s="66">
        <v>5</v>
      </c>
      <c r="U25" s="66">
        <v>3.97</v>
      </c>
      <c r="V25" s="68">
        <v>100</v>
      </c>
    </row>
    <row r="30" spans="1:31" x14ac:dyDescent="0.35">
      <c r="A30" s="79" t="s">
        <v>615</v>
      </c>
    </row>
    <row r="32" spans="1:31" x14ac:dyDescent="0.35">
      <c r="A32" s="43"/>
      <c r="B32" s="73" t="s">
        <v>616</v>
      </c>
      <c r="C32" s="73"/>
      <c r="D32" s="73"/>
      <c r="E32" s="43" t="s">
        <v>617</v>
      </c>
      <c r="F32" s="43"/>
      <c r="G32" s="43"/>
      <c r="H32" s="73" t="s">
        <v>618</v>
      </c>
      <c r="I32" s="73"/>
      <c r="J32" s="73"/>
      <c r="K32" s="43" t="s">
        <v>619</v>
      </c>
      <c r="L32" s="43"/>
      <c r="M32" s="43"/>
      <c r="N32" s="73" t="s">
        <v>620</v>
      </c>
      <c r="O32" s="73"/>
      <c r="P32" s="73"/>
      <c r="Q32" s="43" t="s">
        <v>621</v>
      </c>
      <c r="R32" s="43"/>
      <c r="S32" s="43"/>
      <c r="T32" s="73" t="s">
        <v>622</v>
      </c>
      <c r="U32" s="73"/>
      <c r="V32" s="73"/>
      <c r="W32" s="43" t="s">
        <v>623</v>
      </c>
      <c r="X32" s="43"/>
      <c r="Y32" s="43"/>
      <c r="Z32" s="73" t="s">
        <v>624</v>
      </c>
      <c r="AA32" s="73"/>
      <c r="AB32" s="73"/>
      <c r="AC32" s="43" t="s">
        <v>625</v>
      </c>
      <c r="AD32" s="43"/>
      <c r="AE32" s="43"/>
    </row>
    <row r="33" spans="1:31" ht="29" x14ac:dyDescent="0.35">
      <c r="A33" s="9" t="s">
        <v>646</v>
      </c>
      <c r="B33" s="74" t="s">
        <v>609</v>
      </c>
      <c r="C33" s="74" t="s">
        <v>647</v>
      </c>
      <c r="D33" s="74" t="s">
        <v>610</v>
      </c>
      <c r="E33" s="39" t="s">
        <v>609</v>
      </c>
      <c r="F33" s="39" t="s">
        <v>647</v>
      </c>
      <c r="G33" s="39" t="s">
        <v>610</v>
      </c>
      <c r="H33" s="74" t="s">
        <v>609</v>
      </c>
      <c r="I33" s="74" t="s">
        <v>647</v>
      </c>
      <c r="J33" s="74" t="s">
        <v>610</v>
      </c>
      <c r="K33" s="39" t="s">
        <v>609</v>
      </c>
      <c r="L33" s="39" t="s">
        <v>647</v>
      </c>
      <c r="M33" s="39" t="s">
        <v>610</v>
      </c>
      <c r="N33" s="74" t="s">
        <v>609</v>
      </c>
      <c r="O33" s="74" t="s">
        <v>647</v>
      </c>
      <c r="P33" s="74" t="s">
        <v>610</v>
      </c>
      <c r="Q33" s="39" t="s">
        <v>609</v>
      </c>
      <c r="R33" s="39" t="s">
        <v>647</v>
      </c>
      <c r="S33" s="39" t="s">
        <v>610</v>
      </c>
      <c r="T33" s="74" t="s">
        <v>609</v>
      </c>
      <c r="U33" s="74" t="s">
        <v>647</v>
      </c>
      <c r="V33" s="74" t="s">
        <v>610</v>
      </c>
      <c r="W33" s="39" t="s">
        <v>609</v>
      </c>
      <c r="X33" s="39" t="s">
        <v>647</v>
      </c>
      <c r="Y33" s="39" t="s">
        <v>610</v>
      </c>
      <c r="Z33" s="74" t="s">
        <v>609</v>
      </c>
      <c r="AA33" s="74" t="s">
        <v>647</v>
      </c>
      <c r="AB33" s="74" t="s">
        <v>610</v>
      </c>
      <c r="AC33" s="39" t="s">
        <v>609</v>
      </c>
      <c r="AD33" s="39" t="s">
        <v>647</v>
      </c>
      <c r="AE33" s="39" t="s">
        <v>610</v>
      </c>
    </row>
    <row r="34" spans="1:31" x14ac:dyDescent="0.35">
      <c r="B34" s="69"/>
      <c r="C34" s="69"/>
      <c r="D34" s="69"/>
      <c r="H34" s="69"/>
      <c r="I34" s="69"/>
      <c r="J34" s="69"/>
      <c r="N34" s="69"/>
      <c r="O34" s="69"/>
      <c r="P34" s="69"/>
      <c r="T34" s="69"/>
      <c r="U34" s="69"/>
      <c r="V34" s="69"/>
      <c r="Z34" s="69"/>
      <c r="AA34" s="69"/>
      <c r="AB34" s="69"/>
    </row>
    <row r="35" spans="1:31" x14ac:dyDescent="0.35">
      <c r="A35" s="5" t="s">
        <v>626</v>
      </c>
      <c r="B35" s="75">
        <v>367.15133700000001</v>
      </c>
      <c r="C35" s="75">
        <v>50.71</v>
      </c>
      <c r="D35" s="77">
        <v>50.71</v>
      </c>
      <c r="E35" s="76">
        <v>506.95971100000003</v>
      </c>
      <c r="F35" s="76">
        <v>35.01</v>
      </c>
      <c r="G35" s="78">
        <v>35.01</v>
      </c>
      <c r="H35" s="75">
        <v>561.67610999999999</v>
      </c>
      <c r="I35" s="75">
        <v>26.41</v>
      </c>
      <c r="J35" s="77">
        <v>26.41</v>
      </c>
      <c r="K35" s="76">
        <v>618.61759700000005</v>
      </c>
      <c r="L35" s="76">
        <v>21.79</v>
      </c>
      <c r="M35" s="78">
        <v>21.79</v>
      </c>
      <c r="N35" s="75">
        <v>640.77625899999998</v>
      </c>
      <c r="O35" s="75">
        <v>18.09</v>
      </c>
      <c r="P35" s="77">
        <v>18.09</v>
      </c>
      <c r="Q35" s="76">
        <v>662.55652699999996</v>
      </c>
      <c r="R35" s="76">
        <v>15.39</v>
      </c>
      <c r="S35" s="78">
        <v>15.39</v>
      </c>
      <c r="T35" s="75">
        <v>679.69058259999997</v>
      </c>
      <c r="U35" s="75">
        <v>13.56</v>
      </c>
      <c r="V35" s="77">
        <v>13.56</v>
      </c>
      <c r="W35" s="76">
        <v>700.82548299999996</v>
      </c>
      <c r="X35" s="76">
        <v>12.18</v>
      </c>
      <c r="Y35" s="78">
        <v>12.18</v>
      </c>
      <c r="Z35" s="75">
        <v>717.80326200000002</v>
      </c>
      <c r="AA35" s="75">
        <v>10.99</v>
      </c>
      <c r="AB35" s="77">
        <v>10.99</v>
      </c>
      <c r="AC35" s="76">
        <v>730.01042500000005</v>
      </c>
      <c r="AD35" s="76">
        <v>9.9600000000000009</v>
      </c>
      <c r="AE35" s="78">
        <v>9.9600000000000009</v>
      </c>
    </row>
    <row r="36" spans="1:31" x14ac:dyDescent="0.35">
      <c r="A36" s="5" t="s">
        <v>627</v>
      </c>
      <c r="B36" s="75">
        <v>134.56533899999999</v>
      </c>
      <c r="C36" s="75">
        <v>18.59</v>
      </c>
      <c r="D36" s="75">
        <v>69.3</v>
      </c>
      <c r="E36" s="76">
        <v>301.364732</v>
      </c>
      <c r="F36" s="76">
        <v>20.81</v>
      </c>
      <c r="G36" s="78">
        <v>55.82</v>
      </c>
      <c r="H36" s="75">
        <v>383.79789599999998</v>
      </c>
      <c r="I36" s="75">
        <v>18.04</v>
      </c>
      <c r="J36" s="77">
        <v>44.45</v>
      </c>
      <c r="K36" s="76">
        <v>454.36380000000003</v>
      </c>
      <c r="L36" s="76">
        <v>16</v>
      </c>
      <c r="M36" s="78">
        <v>37.79</v>
      </c>
      <c r="N36" s="75">
        <v>538.63067699999999</v>
      </c>
      <c r="O36" s="75">
        <v>15.2</v>
      </c>
      <c r="P36" s="77">
        <v>33.29</v>
      </c>
      <c r="Q36" s="76">
        <v>604.3461916</v>
      </c>
      <c r="R36" s="76">
        <v>14.04</v>
      </c>
      <c r="S36" s="78">
        <v>29.43</v>
      </c>
      <c r="T36" s="75">
        <v>644.65911100000005</v>
      </c>
      <c r="U36" s="75">
        <v>12.86</v>
      </c>
      <c r="V36" s="77">
        <v>26.42</v>
      </c>
      <c r="W36" s="76">
        <v>671.15727900000002</v>
      </c>
      <c r="X36" s="76">
        <v>11.67</v>
      </c>
      <c r="Y36" s="78">
        <v>23.85</v>
      </c>
      <c r="Z36" s="75">
        <v>697.25409100000002</v>
      </c>
      <c r="AA36" s="75">
        <v>10.67</v>
      </c>
      <c r="AB36" s="77">
        <v>21.66</v>
      </c>
      <c r="AC36" s="76">
        <v>714.59515399999998</v>
      </c>
      <c r="AD36" s="76">
        <v>9.74</v>
      </c>
      <c r="AE36" s="78">
        <v>19.7</v>
      </c>
    </row>
    <row r="37" spans="1:31" x14ac:dyDescent="0.35">
      <c r="A37" s="5" t="s">
        <v>628</v>
      </c>
      <c r="B37" s="75">
        <v>77.727164900000005</v>
      </c>
      <c r="C37" s="75">
        <v>10.74</v>
      </c>
      <c r="D37" s="75">
        <v>80.03</v>
      </c>
      <c r="E37" s="76">
        <v>183.097871</v>
      </c>
      <c r="F37" s="76">
        <v>12.64</v>
      </c>
      <c r="G37" s="76">
        <v>68.47</v>
      </c>
      <c r="H37" s="75">
        <v>281.28447019999999</v>
      </c>
      <c r="I37" s="75">
        <v>13.22</v>
      </c>
      <c r="J37" s="77">
        <v>57.68</v>
      </c>
      <c r="K37" s="76">
        <v>382.57484399999998</v>
      </c>
      <c r="L37" s="76">
        <v>13.48</v>
      </c>
      <c r="M37" s="78">
        <v>51.27</v>
      </c>
      <c r="N37" s="75">
        <v>453.12323689999999</v>
      </c>
      <c r="O37" s="75">
        <v>12.79</v>
      </c>
      <c r="P37" s="77">
        <v>46.08</v>
      </c>
      <c r="Q37" s="76">
        <v>519.20686999999998</v>
      </c>
      <c r="R37" s="76">
        <v>12.06</v>
      </c>
      <c r="S37" s="78">
        <v>41.49</v>
      </c>
      <c r="T37" s="75">
        <v>561.67398500000002</v>
      </c>
      <c r="U37" s="75">
        <v>11.2</v>
      </c>
      <c r="V37" s="77">
        <v>37.619999999999997</v>
      </c>
      <c r="W37" s="76">
        <v>605.96051799999998</v>
      </c>
      <c r="X37" s="76">
        <v>10.53</v>
      </c>
      <c r="Y37" s="78">
        <v>34.39</v>
      </c>
      <c r="Z37" s="75">
        <v>660.17019800000003</v>
      </c>
      <c r="AA37" s="75">
        <v>10.11</v>
      </c>
      <c r="AB37" s="77">
        <v>31.77</v>
      </c>
      <c r="AC37" s="76">
        <v>688.59396059999995</v>
      </c>
      <c r="AD37" s="76">
        <v>9.39</v>
      </c>
      <c r="AE37" s="78">
        <v>29.09</v>
      </c>
    </row>
    <row r="38" spans="1:31" x14ac:dyDescent="0.35">
      <c r="A38" s="5" t="s">
        <v>629</v>
      </c>
      <c r="B38" s="75">
        <v>47.298998699999999</v>
      </c>
      <c r="C38" s="75">
        <v>6.53</v>
      </c>
      <c r="D38" s="75">
        <v>86.57</v>
      </c>
      <c r="E38" s="76">
        <v>137.50079600000001</v>
      </c>
      <c r="F38" s="76">
        <v>9.5</v>
      </c>
      <c r="G38" s="76">
        <v>77.959999999999994</v>
      </c>
      <c r="H38" s="75">
        <v>238.35024200000001</v>
      </c>
      <c r="I38" s="75">
        <v>11.21</v>
      </c>
      <c r="J38" s="75">
        <v>68.88</v>
      </c>
      <c r="K38" s="76">
        <v>317.045661</v>
      </c>
      <c r="L38" s="76">
        <v>11.17</v>
      </c>
      <c r="M38" s="78">
        <v>62.44</v>
      </c>
      <c r="N38" s="75">
        <v>394.95264900000001</v>
      </c>
      <c r="O38" s="75">
        <v>11.15</v>
      </c>
      <c r="P38" s="77">
        <v>57.23</v>
      </c>
      <c r="Q38" s="76">
        <v>455.40876500000002</v>
      </c>
      <c r="R38" s="76">
        <v>10.58</v>
      </c>
      <c r="S38" s="78">
        <v>52.07</v>
      </c>
      <c r="T38" s="75">
        <v>530.78713000000005</v>
      </c>
      <c r="U38" s="75">
        <v>10.59</v>
      </c>
      <c r="V38" s="77">
        <v>48.21</v>
      </c>
      <c r="W38" s="76">
        <v>565.89513499999998</v>
      </c>
      <c r="X38" s="76">
        <v>9.84</v>
      </c>
      <c r="Y38" s="78">
        <v>44.23</v>
      </c>
      <c r="Z38" s="75">
        <v>598.52965900000004</v>
      </c>
      <c r="AA38" s="75">
        <v>9.16</v>
      </c>
      <c r="AB38" s="77">
        <v>40.93</v>
      </c>
      <c r="AC38" s="76">
        <v>649.39854500000001</v>
      </c>
      <c r="AD38" s="76">
        <v>8.86</v>
      </c>
      <c r="AE38" s="78">
        <v>37.950000000000003</v>
      </c>
    </row>
    <row r="39" spans="1:31" x14ac:dyDescent="0.35">
      <c r="A39" s="5" t="s">
        <v>630</v>
      </c>
      <c r="B39" s="75">
        <v>29.065307000000001</v>
      </c>
      <c r="C39" s="75">
        <v>4.01</v>
      </c>
      <c r="D39" s="75">
        <v>90.58</v>
      </c>
      <c r="E39" s="76">
        <v>104.303691</v>
      </c>
      <c r="F39" s="76">
        <v>7.2</v>
      </c>
      <c r="G39" s="76">
        <v>85.17</v>
      </c>
      <c r="H39" s="75">
        <v>178.365083</v>
      </c>
      <c r="I39" s="75">
        <v>8.39</v>
      </c>
      <c r="J39" s="75">
        <v>77.27</v>
      </c>
      <c r="K39" s="76">
        <v>247.69381200000001</v>
      </c>
      <c r="L39" s="76">
        <v>8.7200000000000006</v>
      </c>
      <c r="M39" s="76">
        <v>71.16</v>
      </c>
      <c r="N39" s="75">
        <v>316.9323321</v>
      </c>
      <c r="O39" s="75">
        <v>8.9499999999999993</v>
      </c>
      <c r="P39" s="77">
        <v>66.17</v>
      </c>
      <c r="Q39" s="76">
        <v>419.02927599999998</v>
      </c>
      <c r="R39" s="76">
        <v>9.73</v>
      </c>
      <c r="S39" s="78">
        <v>61.8</v>
      </c>
      <c r="T39" s="75">
        <v>475.94960600000002</v>
      </c>
      <c r="U39" s="75">
        <v>9.49</v>
      </c>
      <c r="V39" s="77">
        <v>57.71</v>
      </c>
      <c r="W39" s="76">
        <v>523.411698</v>
      </c>
      <c r="X39" s="76">
        <v>9.1</v>
      </c>
      <c r="Y39" s="78">
        <v>53.32</v>
      </c>
      <c r="Z39" s="75">
        <v>579.14487299999996</v>
      </c>
      <c r="AA39" s="75">
        <v>8.8699999999999992</v>
      </c>
      <c r="AB39" s="77">
        <v>49.8</v>
      </c>
      <c r="AC39" s="76">
        <v>617.48179100000004</v>
      </c>
      <c r="AD39" s="76">
        <v>8.42</v>
      </c>
      <c r="AE39" s="78">
        <v>46.37</v>
      </c>
    </row>
    <row r="40" spans="1:31" x14ac:dyDescent="0.35">
      <c r="A40" s="5" t="s">
        <v>631</v>
      </c>
      <c r="B40" s="75">
        <v>23.216319599999999</v>
      </c>
      <c r="C40" s="75">
        <v>3.21</v>
      </c>
      <c r="D40" s="75">
        <v>93.79</v>
      </c>
      <c r="E40" s="76">
        <v>52.463892000000001</v>
      </c>
      <c r="F40" s="76">
        <v>3.62</v>
      </c>
      <c r="G40" s="76">
        <v>88.79</v>
      </c>
      <c r="H40" s="75">
        <v>114.13498800000001</v>
      </c>
      <c r="I40" s="75">
        <v>5.37</v>
      </c>
      <c r="J40" s="75">
        <v>82.63</v>
      </c>
      <c r="K40" s="76">
        <v>197.62363210000001</v>
      </c>
      <c r="L40" s="76">
        <v>6.96</v>
      </c>
      <c r="M40" s="76">
        <v>78.12</v>
      </c>
      <c r="N40" s="75">
        <v>255.27636100000001</v>
      </c>
      <c r="O40" s="75">
        <v>7.21</v>
      </c>
      <c r="P40" s="75">
        <v>73.38</v>
      </c>
      <c r="Q40" s="76">
        <v>336.41962000000001</v>
      </c>
      <c r="R40" s="76">
        <v>7.81</v>
      </c>
      <c r="S40" s="78">
        <v>69.62</v>
      </c>
      <c r="T40" s="75">
        <v>415.55339049999998</v>
      </c>
      <c r="U40" s="75">
        <v>8.2899999999999991</v>
      </c>
      <c r="V40" s="77">
        <v>65.989999999999995</v>
      </c>
      <c r="W40" s="76">
        <v>487.75404659999998</v>
      </c>
      <c r="X40" s="76">
        <v>8.48</v>
      </c>
      <c r="Y40" s="78">
        <v>61.8</v>
      </c>
      <c r="Z40" s="75">
        <v>535.72186499999998</v>
      </c>
      <c r="AA40" s="75">
        <v>8.1999999999999993</v>
      </c>
      <c r="AB40" s="77">
        <v>58</v>
      </c>
      <c r="AC40" s="76">
        <v>582.04164300000002</v>
      </c>
      <c r="AD40" s="76">
        <v>7.94</v>
      </c>
      <c r="AE40" s="78">
        <v>54.3</v>
      </c>
    </row>
    <row r="41" spans="1:31" x14ac:dyDescent="0.35">
      <c r="A41" s="5" t="s">
        <v>632</v>
      </c>
      <c r="B41" s="75">
        <v>7.8099169799999997</v>
      </c>
      <c r="C41" s="75">
        <v>1.08</v>
      </c>
      <c r="D41" s="75">
        <v>94.87</v>
      </c>
      <c r="E41" s="76">
        <v>42.960790299999999</v>
      </c>
      <c r="F41" s="76">
        <v>2.97</v>
      </c>
      <c r="G41" s="76">
        <v>91.76</v>
      </c>
      <c r="H41" s="75">
        <v>101.249771</v>
      </c>
      <c r="I41" s="75">
        <v>4.76</v>
      </c>
      <c r="J41" s="75">
        <v>87.39</v>
      </c>
      <c r="K41" s="76">
        <v>163.83636899999999</v>
      </c>
      <c r="L41" s="76">
        <v>5.77</v>
      </c>
      <c r="M41" s="76">
        <v>83.89</v>
      </c>
      <c r="N41" s="75">
        <v>215.59690399999999</v>
      </c>
      <c r="O41" s="75">
        <v>6.09</v>
      </c>
      <c r="P41" s="75">
        <v>79.459999999999994</v>
      </c>
      <c r="Q41" s="76">
        <v>271.16509000000002</v>
      </c>
      <c r="R41" s="76">
        <v>6.3</v>
      </c>
      <c r="S41" s="76">
        <v>75.91</v>
      </c>
      <c r="T41" s="75">
        <v>349.685562</v>
      </c>
      <c r="U41" s="75">
        <v>6.98</v>
      </c>
      <c r="V41" s="77">
        <v>72.97</v>
      </c>
      <c r="W41" s="76">
        <v>419.99380150000002</v>
      </c>
      <c r="X41" s="76">
        <v>7.3</v>
      </c>
      <c r="Y41" s="78">
        <v>69.11</v>
      </c>
      <c r="Z41" s="75">
        <v>470.24321989999999</v>
      </c>
      <c r="AA41" s="75">
        <v>7.2</v>
      </c>
      <c r="AB41" s="77">
        <v>65.2</v>
      </c>
      <c r="AC41" s="76">
        <v>538.98368800000003</v>
      </c>
      <c r="AD41" s="76">
        <v>7.35</v>
      </c>
      <c r="AE41" s="78">
        <v>61.65</v>
      </c>
    </row>
    <row r="42" spans="1:31" x14ac:dyDescent="0.35">
      <c r="A42" s="5" t="s">
        <v>633</v>
      </c>
      <c r="B42" s="75">
        <v>6.8022111240000003</v>
      </c>
      <c r="C42" s="75">
        <v>0.94</v>
      </c>
      <c r="D42" s="75">
        <v>95.81</v>
      </c>
      <c r="E42" s="76">
        <v>31.904739599999999</v>
      </c>
      <c r="F42" s="76">
        <v>2.2000000000000002</v>
      </c>
      <c r="G42" s="76">
        <v>93.96</v>
      </c>
      <c r="H42" s="75">
        <v>60.572674900000003</v>
      </c>
      <c r="I42" s="75">
        <v>2.85</v>
      </c>
      <c r="J42" s="75">
        <v>90.24</v>
      </c>
      <c r="K42" s="76">
        <v>105.1573999</v>
      </c>
      <c r="L42" s="76">
        <v>3.7</v>
      </c>
      <c r="M42" s="76">
        <v>87.6</v>
      </c>
      <c r="N42" s="75">
        <v>185.089733</v>
      </c>
      <c r="O42" s="75">
        <v>5.22</v>
      </c>
      <c r="P42" s="75">
        <v>84.68</v>
      </c>
      <c r="Q42" s="76">
        <v>253.20973599999999</v>
      </c>
      <c r="R42" s="76">
        <v>5.88</v>
      </c>
      <c r="S42" s="76">
        <v>81.8</v>
      </c>
      <c r="T42" s="75">
        <v>316.02883400000002</v>
      </c>
      <c r="U42" s="75">
        <v>6.3</v>
      </c>
      <c r="V42" s="75">
        <v>79.27</v>
      </c>
      <c r="W42" s="76">
        <v>383.92678799999999</v>
      </c>
      <c r="X42" s="76">
        <v>6.67</v>
      </c>
      <c r="Y42" s="78">
        <v>75.78</v>
      </c>
      <c r="Z42" s="75">
        <v>443.11576700000001</v>
      </c>
      <c r="AA42" s="75">
        <v>6.78</v>
      </c>
      <c r="AB42" s="77">
        <v>71.98</v>
      </c>
      <c r="AC42" s="76">
        <v>512.22756900000002</v>
      </c>
      <c r="AD42" s="76">
        <v>6.99</v>
      </c>
      <c r="AE42" s="78">
        <v>68.64</v>
      </c>
    </row>
    <row r="43" spans="1:31" x14ac:dyDescent="0.35">
      <c r="A43" s="5" t="s">
        <v>634</v>
      </c>
      <c r="B43" s="75">
        <v>17.8972427</v>
      </c>
      <c r="C43" s="75">
        <v>2.4700000000000002</v>
      </c>
      <c r="D43" s="75">
        <v>98.28</v>
      </c>
      <c r="E43" s="76">
        <v>33.043160399999998</v>
      </c>
      <c r="F43" s="76">
        <v>2.2799999999999998</v>
      </c>
      <c r="G43" s="76">
        <v>96.24</v>
      </c>
      <c r="H43" s="75">
        <v>77.809236299999995</v>
      </c>
      <c r="I43" s="75">
        <v>3.66</v>
      </c>
      <c r="J43" s="75">
        <v>93.9</v>
      </c>
      <c r="K43" s="76">
        <v>112.83809599999999</v>
      </c>
      <c r="L43" s="76">
        <v>3.97</v>
      </c>
      <c r="M43" s="76">
        <v>91.57</v>
      </c>
      <c r="N43" s="75">
        <v>154.438695</v>
      </c>
      <c r="O43" s="75">
        <v>4.3600000000000003</v>
      </c>
      <c r="P43" s="75">
        <v>89.04</v>
      </c>
      <c r="Q43" s="76">
        <v>218.83775499999999</v>
      </c>
      <c r="R43" s="76">
        <v>5.08</v>
      </c>
      <c r="S43" s="76">
        <v>86.88</v>
      </c>
      <c r="T43" s="75">
        <v>278.42232899999999</v>
      </c>
      <c r="U43" s="75">
        <v>5.55</v>
      </c>
      <c r="V43" s="75">
        <v>84.83</v>
      </c>
      <c r="W43" s="76">
        <v>338.43122599999998</v>
      </c>
      <c r="X43" s="76">
        <v>5.88</v>
      </c>
      <c r="Y43" s="76">
        <v>81.66</v>
      </c>
      <c r="Z43" s="75">
        <v>407.36167399999999</v>
      </c>
      <c r="AA43" s="75">
        <v>6.24</v>
      </c>
      <c r="AB43" s="77">
        <v>78.22</v>
      </c>
      <c r="AC43" s="76">
        <v>460.48500799999999</v>
      </c>
      <c r="AD43" s="76">
        <v>6.28</v>
      </c>
      <c r="AE43" s="78">
        <v>74.92</v>
      </c>
    </row>
    <row r="44" spans="1:31" x14ac:dyDescent="0.35">
      <c r="A44" s="5" t="s">
        <v>635</v>
      </c>
      <c r="B44" s="75"/>
      <c r="C44" s="75"/>
      <c r="D44" s="75"/>
      <c r="E44" s="76">
        <v>17.7681963</v>
      </c>
      <c r="F44" s="76">
        <v>1.23</v>
      </c>
      <c r="G44" s="76">
        <v>97.47</v>
      </c>
      <c r="H44" s="75">
        <v>25.296208499999999</v>
      </c>
      <c r="I44" s="75">
        <v>1.19</v>
      </c>
      <c r="J44" s="75">
        <v>95.09</v>
      </c>
      <c r="K44" s="76">
        <v>54.634228</v>
      </c>
      <c r="L44" s="76">
        <v>1.92</v>
      </c>
      <c r="M44" s="76">
        <v>93.5</v>
      </c>
      <c r="N44" s="75">
        <v>88.459193400000004</v>
      </c>
      <c r="O44" s="75">
        <v>2.5</v>
      </c>
      <c r="P44" s="75">
        <v>91.54</v>
      </c>
      <c r="Q44" s="76">
        <v>138.03123299999999</v>
      </c>
      <c r="R44" s="76">
        <v>3.21</v>
      </c>
      <c r="S44" s="76">
        <v>90.09</v>
      </c>
      <c r="T44" s="75">
        <v>178.86710199999999</v>
      </c>
      <c r="U44" s="75">
        <v>3.57</v>
      </c>
      <c r="V44" s="75">
        <v>88.4</v>
      </c>
      <c r="W44" s="76">
        <v>246.30942300000001</v>
      </c>
      <c r="X44" s="76">
        <v>4.28</v>
      </c>
      <c r="Y44" s="76">
        <v>85.95</v>
      </c>
      <c r="Z44" s="75">
        <v>319.04485</v>
      </c>
      <c r="AA44" s="75">
        <v>4.88</v>
      </c>
      <c r="AB44" s="75">
        <v>83.1</v>
      </c>
      <c r="AC44" s="76">
        <v>377.37228299999998</v>
      </c>
      <c r="AD44" s="76">
        <v>5.15</v>
      </c>
      <c r="AE44" s="78">
        <v>80.069999999999993</v>
      </c>
    </row>
    <row r="45" spans="1:31" x14ac:dyDescent="0.35">
      <c r="A45" s="5" t="s">
        <v>636</v>
      </c>
      <c r="B45" s="75">
        <v>0.39443321599999998</v>
      </c>
      <c r="C45" s="75">
        <v>0.05</v>
      </c>
      <c r="D45" s="75">
        <v>98.33</v>
      </c>
      <c r="E45" s="76">
        <v>3.5691877500000002</v>
      </c>
      <c r="F45" s="76">
        <v>0.25</v>
      </c>
      <c r="G45" s="76">
        <v>97.72</v>
      </c>
      <c r="H45" s="75">
        <v>26.8755436</v>
      </c>
      <c r="I45" s="75">
        <v>1.26</v>
      </c>
      <c r="J45" s="75">
        <v>96.35</v>
      </c>
      <c r="K45" s="76">
        <v>58.226005499999999</v>
      </c>
      <c r="L45" s="76">
        <v>2.0499999999999998</v>
      </c>
      <c r="M45" s="76">
        <v>95.55</v>
      </c>
      <c r="N45" s="75">
        <v>87.2338393</v>
      </c>
      <c r="O45" s="75">
        <v>2.46</v>
      </c>
      <c r="P45" s="75">
        <v>94</v>
      </c>
      <c r="Q45" s="76">
        <v>123.512782</v>
      </c>
      <c r="R45" s="76">
        <v>2.87</v>
      </c>
      <c r="S45" s="76">
        <v>92.96</v>
      </c>
      <c r="T45" s="75">
        <v>162.36231000000001</v>
      </c>
      <c r="U45" s="75">
        <v>3.24</v>
      </c>
      <c r="V45" s="75">
        <v>91.64</v>
      </c>
      <c r="W45" s="76">
        <v>201.57927000000001</v>
      </c>
      <c r="X45" s="76">
        <v>3.5</v>
      </c>
      <c r="Y45" s="76">
        <v>89.45</v>
      </c>
      <c r="Z45" s="75">
        <v>263.15320700000001</v>
      </c>
      <c r="AA45" s="75">
        <v>4.03</v>
      </c>
      <c r="AB45" s="75">
        <v>87.13</v>
      </c>
      <c r="AC45" s="76">
        <v>326.77742699999999</v>
      </c>
      <c r="AD45" s="76">
        <v>4.46</v>
      </c>
      <c r="AE45" s="76">
        <v>84.52</v>
      </c>
    </row>
    <row r="46" spans="1:31" x14ac:dyDescent="0.35">
      <c r="A46" s="5" t="s">
        <v>637</v>
      </c>
      <c r="B46" s="75">
        <v>9.1667924200000002</v>
      </c>
      <c r="C46" s="75">
        <v>1.27</v>
      </c>
      <c r="D46" s="75">
        <v>99.6</v>
      </c>
      <c r="E46" s="76">
        <v>15.3402697</v>
      </c>
      <c r="F46" s="76">
        <v>1.06</v>
      </c>
      <c r="G46" s="76">
        <v>98.78</v>
      </c>
      <c r="H46" s="75">
        <v>35.005144199999997</v>
      </c>
      <c r="I46" s="75">
        <v>1.65</v>
      </c>
      <c r="J46" s="75">
        <v>98</v>
      </c>
      <c r="K46" s="76">
        <v>52.544923199999999</v>
      </c>
      <c r="L46" s="76">
        <v>1.85</v>
      </c>
      <c r="M46" s="76">
        <v>97.4</v>
      </c>
      <c r="N46" s="75">
        <v>81.770607699999999</v>
      </c>
      <c r="O46" s="75">
        <v>2.31</v>
      </c>
      <c r="P46" s="75">
        <v>96.31</v>
      </c>
      <c r="Q46" s="76">
        <v>115.59025699999999</v>
      </c>
      <c r="R46" s="76">
        <v>2.69</v>
      </c>
      <c r="S46" s="76">
        <v>95.64</v>
      </c>
      <c r="T46" s="75">
        <v>158.456793</v>
      </c>
      <c r="U46" s="75">
        <v>3.16</v>
      </c>
      <c r="V46" s="75">
        <v>94.8</v>
      </c>
      <c r="W46" s="76">
        <v>196.986277</v>
      </c>
      <c r="X46" s="76">
        <v>3.42</v>
      </c>
      <c r="Y46" s="76">
        <v>92.88</v>
      </c>
      <c r="Z46" s="75">
        <v>260.88380999999998</v>
      </c>
      <c r="AA46" s="75">
        <v>3.99</v>
      </c>
      <c r="AB46" s="75">
        <v>91.13</v>
      </c>
      <c r="AC46" s="76">
        <v>333.23399499999999</v>
      </c>
      <c r="AD46" s="76">
        <v>4.54</v>
      </c>
      <c r="AE46" s="76">
        <v>89.07</v>
      </c>
    </row>
    <row r="47" spans="1:31" x14ac:dyDescent="0.35">
      <c r="A47" s="5" t="s">
        <v>638</v>
      </c>
      <c r="B47" s="75"/>
      <c r="C47" s="75"/>
      <c r="D47" s="75"/>
      <c r="E47" s="76">
        <v>4.7813110700000001</v>
      </c>
      <c r="F47" s="76">
        <v>0.33</v>
      </c>
      <c r="G47" s="76">
        <v>99.11</v>
      </c>
      <c r="H47" s="75">
        <v>15.108485699999999</v>
      </c>
      <c r="I47" s="75">
        <v>0.71</v>
      </c>
      <c r="J47" s="75">
        <v>98.71</v>
      </c>
      <c r="K47" s="76">
        <v>23.119053000000001</v>
      </c>
      <c r="L47" s="76">
        <v>0.81</v>
      </c>
      <c r="M47" s="76">
        <v>98.21</v>
      </c>
      <c r="N47" s="75">
        <v>47.854454099999998</v>
      </c>
      <c r="O47" s="75">
        <v>1.35</v>
      </c>
      <c r="P47" s="75">
        <v>97.66</v>
      </c>
      <c r="Q47" s="76">
        <v>67.889169199999998</v>
      </c>
      <c r="R47" s="76">
        <v>1.58</v>
      </c>
      <c r="S47" s="76">
        <v>97.22</v>
      </c>
      <c r="T47" s="75">
        <v>93.653663399999999</v>
      </c>
      <c r="U47" s="75">
        <v>1.87</v>
      </c>
      <c r="V47" s="75">
        <v>96.66</v>
      </c>
      <c r="W47" s="76">
        <v>125.4510567</v>
      </c>
      <c r="X47" s="76">
        <v>2.1800000000000002</v>
      </c>
      <c r="Y47" s="76">
        <v>95.06</v>
      </c>
      <c r="Z47" s="75">
        <v>170.41969700000001</v>
      </c>
      <c r="AA47" s="75">
        <v>2.61</v>
      </c>
      <c r="AB47" s="75">
        <v>93.74</v>
      </c>
      <c r="AC47" s="76">
        <v>227.85985299999999</v>
      </c>
      <c r="AD47" s="76">
        <v>3.11</v>
      </c>
      <c r="AE47" s="76">
        <v>92.17</v>
      </c>
    </row>
    <row r="48" spans="1:31" x14ac:dyDescent="0.35">
      <c r="A48" s="5" t="s">
        <v>639</v>
      </c>
      <c r="B48" s="75">
        <v>1.99417899</v>
      </c>
      <c r="C48" s="75">
        <v>0.28000000000000003</v>
      </c>
      <c r="D48" s="75">
        <v>99.87</v>
      </c>
      <c r="E48" s="76">
        <v>7.5533031700000004</v>
      </c>
      <c r="F48" s="76">
        <v>0.52</v>
      </c>
      <c r="G48" s="76">
        <v>99.63</v>
      </c>
      <c r="H48" s="75">
        <v>12.7253726</v>
      </c>
      <c r="I48" s="75">
        <v>0.6</v>
      </c>
      <c r="J48" s="75">
        <v>99.31</v>
      </c>
      <c r="K48" s="76">
        <v>18.978335900000001</v>
      </c>
      <c r="L48" s="76">
        <v>0.67</v>
      </c>
      <c r="M48" s="76">
        <v>98.88</v>
      </c>
      <c r="N48" s="75">
        <v>34.694145599999999</v>
      </c>
      <c r="O48" s="75">
        <v>0.98</v>
      </c>
      <c r="P48" s="75">
        <v>98.64</v>
      </c>
      <c r="Q48" s="76">
        <v>48.229937900000003</v>
      </c>
      <c r="R48" s="76">
        <v>1.1200000000000001</v>
      </c>
      <c r="S48" s="76">
        <v>98.34</v>
      </c>
      <c r="T48" s="75">
        <v>64.686063599999997</v>
      </c>
      <c r="U48" s="75">
        <v>1.29</v>
      </c>
      <c r="V48" s="75">
        <v>97.95</v>
      </c>
      <c r="W48" s="76">
        <v>101.199476</v>
      </c>
      <c r="X48" s="76">
        <v>1.76</v>
      </c>
      <c r="Y48" s="76">
        <v>96.82</v>
      </c>
      <c r="Z48" s="75">
        <v>143.965091</v>
      </c>
      <c r="AA48" s="75">
        <v>2.2000000000000002</v>
      </c>
      <c r="AB48" s="75">
        <v>95.94</v>
      </c>
      <c r="AC48" s="76">
        <v>179.05825300000001</v>
      </c>
      <c r="AD48" s="76">
        <v>2.44</v>
      </c>
      <c r="AE48" s="76">
        <v>94.62</v>
      </c>
    </row>
    <row r="49" spans="1:31" x14ac:dyDescent="0.35">
      <c r="A49" s="5" t="s">
        <v>640</v>
      </c>
      <c r="B49" s="75">
        <v>0.26090829599999998</v>
      </c>
      <c r="C49" s="75">
        <v>0.04</v>
      </c>
      <c r="D49" s="75">
        <v>99.91</v>
      </c>
      <c r="E49" s="76">
        <v>0.26046966300000002</v>
      </c>
      <c r="F49" s="76">
        <v>0.02</v>
      </c>
      <c r="G49" s="76">
        <v>99.65</v>
      </c>
      <c r="H49" s="75">
        <v>4.7253747300000004</v>
      </c>
      <c r="I49" s="75">
        <v>0.22</v>
      </c>
      <c r="J49" s="75">
        <v>99.53</v>
      </c>
      <c r="K49" s="76">
        <v>15.775232600000001</v>
      </c>
      <c r="L49" s="76">
        <v>0.56000000000000005</v>
      </c>
      <c r="M49" s="76">
        <v>99.44</v>
      </c>
      <c r="N49" s="75">
        <v>20.717337300000001</v>
      </c>
      <c r="O49" s="75">
        <v>0.57999999999999996</v>
      </c>
      <c r="P49" s="75">
        <v>99.23</v>
      </c>
      <c r="Q49" s="76">
        <v>24.495993139999999</v>
      </c>
      <c r="R49" s="76">
        <v>0.56999999999999995</v>
      </c>
      <c r="S49" s="76">
        <v>98.91</v>
      </c>
      <c r="T49" s="75">
        <v>39.569332199999998</v>
      </c>
      <c r="U49" s="75">
        <v>0.79</v>
      </c>
      <c r="V49" s="75">
        <v>98.74</v>
      </c>
      <c r="W49" s="76">
        <v>69.347958700000007</v>
      </c>
      <c r="X49" s="76">
        <v>1.21</v>
      </c>
      <c r="Y49" s="76">
        <v>98.02</v>
      </c>
      <c r="Z49" s="75">
        <v>108.46811</v>
      </c>
      <c r="AA49" s="75">
        <v>1.66</v>
      </c>
      <c r="AB49" s="75">
        <v>97.6</v>
      </c>
      <c r="AC49" s="76">
        <v>158.48932400000001</v>
      </c>
      <c r="AD49" s="76">
        <v>2.16</v>
      </c>
      <c r="AE49" s="76">
        <v>96.78</v>
      </c>
    </row>
    <row r="50" spans="1:31" x14ac:dyDescent="0.35">
      <c r="A50" s="5" t="s">
        <v>641</v>
      </c>
      <c r="B50" s="75">
        <v>0.64985022400000003</v>
      </c>
      <c r="C50" s="75">
        <v>0.09</v>
      </c>
      <c r="D50" s="75">
        <v>100</v>
      </c>
      <c r="E50" s="76">
        <v>3.3413051999999999</v>
      </c>
      <c r="F50" s="76">
        <v>0.23</v>
      </c>
      <c r="G50" s="76">
        <v>99.88</v>
      </c>
      <c r="H50" s="75">
        <v>4.9684716299999998</v>
      </c>
      <c r="I50" s="75">
        <v>0.23</v>
      </c>
      <c r="J50" s="75">
        <v>99.76</v>
      </c>
      <c r="K50" s="76">
        <v>6.4040296999999997</v>
      </c>
      <c r="L50" s="76">
        <v>0.23</v>
      </c>
      <c r="M50" s="76">
        <v>99.66</v>
      </c>
      <c r="N50" s="75">
        <v>11.9029224</v>
      </c>
      <c r="O50" s="75">
        <v>0.34</v>
      </c>
      <c r="P50" s="75">
        <v>99.56</v>
      </c>
      <c r="Q50" s="76">
        <v>20.2545118</v>
      </c>
      <c r="R50" s="76">
        <v>0.47</v>
      </c>
      <c r="S50" s="76">
        <v>99.38</v>
      </c>
      <c r="T50" s="75">
        <v>26.967442699999999</v>
      </c>
      <c r="U50" s="75">
        <v>0.54</v>
      </c>
      <c r="V50" s="75">
        <v>99.28</v>
      </c>
      <c r="W50" s="76">
        <v>57.692707900000002</v>
      </c>
      <c r="X50" s="76">
        <v>1</v>
      </c>
      <c r="Y50" s="76">
        <v>99.03</v>
      </c>
      <c r="Z50" s="75">
        <v>75.230528800000002</v>
      </c>
      <c r="AA50" s="75">
        <v>1.1499999999999999</v>
      </c>
      <c r="AB50" s="75">
        <v>98.75</v>
      </c>
      <c r="AC50" s="76">
        <v>108.753069</v>
      </c>
      <c r="AD50" s="76">
        <v>1.48</v>
      </c>
      <c r="AE50" s="76">
        <v>98.26</v>
      </c>
    </row>
    <row r="51" spans="1:31" x14ac:dyDescent="0.35">
      <c r="A51" s="5" t="s">
        <v>642</v>
      </c>
      <c r="B51" s="75"/>
      <c r="C51" s="75"/>
      <c r="D51" s="75"/>
      <c r="E51" s="76">
        <v>0.90624451399999995</v>
      </c>
      <c r="F51" s="76">
        <v>0.06</v>
      </c>
      <c r="G51" s="76">
        <v>99.94</v>
      </c>
      <c r="H51" s="75">
        <v>4.1913907500000001</v>
      </c>
      <c r="I51" s="75">
        <v>0.2</v>
      </c>
      <c r="J51" s="75">
        <v>99.96</v>
      </c>
      <c r="K51" s="76">
        <v>5.7839377000000001</v>
      </c>
      <c r="L51" s="76">
        <v>0.2</v>
      </c>
      <c r="M51" s="76">
        <v>99.87</v>
      </c>
      <c r="N51" s="75">
        <v>8.5618810300000003</v>
      </c>
      <c r="O51" s="75">
        <v>0.24</v>
      </c>
      <c r="P51" s="75">
        <v>99.8</v>
      </c>
      <c r="Q51" s="76">
        <v>10.7459744</v>
      </c>
      <c r="R51" s="76">
        <v>0.25</v>
      </c>
      <c r="S51" s="76">
        <v>99.63</v>
      </c>
      <c r="T51" s="75">
        <v>16.911570099999999</v>
      </c>
      <c r="U51" s="75">
        <v>0.34</v>
      </c>
      <c r="V51" s="75">
        <v>99.62</v>
      </c>
      <c r="W51" s="76">
        <v>21.628552299999999</v>
      </c>
      <c r="X51" s="76">
        <v>0.38</v>
      </c>
      <c r="Y51" s="76">
        <v>99.4</v>
      </c>
      <c r="Z51" s="75">
        <v>33.1176751</v>
      </c>
      <c r="AA51" s="75">
        <v>0.51</v>
      </c>
      <c r="AB51" s="75">
        <v>99.26</v>
      </c>
      <c r="AC51" s="76">
        <v>54.624513299999997</v>
      </c>
      <c r="AD51" s="76">
        <v>0.74</v>
      </c>
      <c r="AE51" s="76">
        <v>99</v>
      </c>
    </row>
    <row r="52" spans="1:31" x14ac:dyDescent="0.35">
      <c r="A52" s="5" t="s">
        <v>643</v>
      </c>
      <c r="B52" s="75"/>
      <c r="C52" s="75"/>
      <c r="D52" s="75"/>
      <c r="E52" s="76"/>
      <c r="F52" s="76"/>
      <c r="G52" s="76"/>
      <c r="H52" s="75"/>
      <c r="I52" s="75"/>
      <c r="J52" s="75"/>
      <c r="K52" s="76">
        <v>2.09643421</v>
      </c>
      <c r="L52" s="76">
        <v>7.0000000000000007E-2</v>
      </c>
      <c r="M52" s="76">
        <v>99.94</v>
      </c>
      <c r="N52" s="75">
        <v>4.0421235299999996</v>
      </c>
      <c r="O52" s="75">
        <v>0.11</v>
      </c>
      <c r="P52" s="75">
        <v>99.92</v>
      </c>
      <c r="Q52" s="76">
        <v>12.1340223</v>
      </c>
      <c r="R52" s="76">
        <v>0.28000000000000003</v>
      </c>
      <c r="S52" s="76">
        <v>99.91</v>
      </c>
      <c r="T52" s="75">
        <v>14.6289505</v>
      </c>
      <c r="U52" s="75">
        <v>0.28999999999999998</v>
      </c>
      <c r="V52" s="75">
        <v>99.91</v>
      </c>
      <c r="W52" s="76">
        <v>19.638826179999999</v>
      </c>
      <c r="X52" s="76">
        <v>0.34</v>
      </c>
      <c r="Y52" s="76">
        <v>99.74</v>
      </c>
      <c r="Z52" s="75">
        <v>28.613458600000001</v>
      </c>
      <c r="AA52" s="75">
        <v>0.44</v>
      </c>
      <c r="AB52" s="75">
        <v>99.7</v>
      </c>
      <c r="AC52" s="76">
        <v>41.241024799999998</v>
      </c>
      <c r="AD52" s="76">
        <v>0.56000000000000005</v>
      </c>
      <c r="AE52" s="76">
        <v>99.57</v>
      </c>
    </row>
    <row r="53" spans="1:31" x14ac:dyDescent="0.35">
      <c r="A53" s="5" t="s">
        <v>644</v>
      </c>
      <c r="B53" s="75"/>
      <c r="C53" s="75"/>
      <c r="D53" s="75"/>
      <c r="E53" s="76">
        <v>0.88032961799999998</v>
      </c>
      <c r="F53" s="76">
        <v>0.06</v>
      </c>
      <c r="G53" s="76">
        <v>100</v>
      </c>
      <c r="H53" s="75">
        <v>0.86353633100000005</v>
      </c>
      <c r="I53" s="75">
        <v>0.04</v>
      </c>
      <c r="J53" s="75">
        <v>100</v>
      </c>
      <c r="K53" s="76">
        <v>1.287415105</v>
      </c>
      <c r="L53" s="76">
        <v>0.05</v>
      </c>
      <c r="M53" s="76">
        <v>99.99</v>
      </c>
      <c r="N53" s="75">
        <v>1.2852223899999999</v>
      </c>
      <c r="O53" s="75">
        <v>0.04</v>
      </c>
      <c r="P53" s="75">
        <v>99.95</v>
      </c>
      <c r="Q53" s="76">
        <v>2.2539565700000002</v>
      </c>
      <c r="R53" s="76">
        <v>0.05</v>
      </c>
      <c r="S53" s="76">
        <v>99.96</v>
      </c>
      <c r="T53" s="75">
        <v>2.7669603299999999</v>
      </c>
      <c r="U53" s="75">
        <v>0.06</v>
      </c>
      <c r="V53" s="75">
        <v>99.97</v>
      </c>
      <c r="W53" s="76">
        <v>6.8030454300000001</v>
      </c>
      <c r="X53" s="76">
        <v>0.12</v>
      </c>
      <c r="Y53" s="76">
        <v>99.86</v>
      </c>
      <c r="Z53" s="75">
        <v>11.6762078</v>
      </c>
      <c r="AA53" s="75">
        <v>0.18</v>
      </c>
      <c r="AB53" s="75">
        <v>99.88</v>
      </c>
      <c r="AC53" s="76">
        <v>21.638110699999999</v>
      </c>
      <c r="AD53" s="76">
        <v>0.3</v>
      </c>
      <c r="AE53" s="76">
        <v>99.86</v>
      </c>
    </row>
    <row r="54" spans="1:31" x14ac:dyDescent="0.35">
      <c r="A54" s="5" t="s">
        <v>645</v>
      </c>
      <c r="B54" s="75"/>
      <c r="C54" s="75"/>
      <c r="D54" s="75"/>
      <c r="E54" s="76"/>
      <c r="F54" s="76"/>
      <c r="G54" s="76"/>
      <c r="H54" s="75"/>
      <c r="I54" s="75"/>
      <c r="J54" s="75"/>
      <c r="K54" s="76">
        <v>0.39919391500000001</v>
      </c>
      <c r="L54" s="76">
        <v>0.01</v>
      </c>
      <c r="M54" s="76">
        <v>100</v>
      </c>
      <c r="N54" s="75">
        <v>1.6614262399999999</v>
      </c>
      <c r="O54" s="75">
        <v>0.05</v>
      </c>
      <c r="P54" s="75">
        <v>100</v>
      </c>
      <c r="Q54" s="76">
        <v>1.6823333899999999</v>
      </c>
      <c r="R54" s="76">
        <v>0.04</v>
      </c>
      <c r="S54" s="76">
        <v>100</v>
      </c>
      <c r="T54" s="75">
        <v>1.6792816500000001</v>
      </c>
      <c r="U54" s="75">
        <v>0.03</v>
      </c>
      <c r="V54" s="75">
        <v>100</v>
      </c>
      <c r="W54" s="76">
        <v>8.0074308700000003</v>
      </c>
      <c r="X54" s="76">
        <v>0.14000000000000001</v>
      </c>
      <c r="Y54" s="76">
        <v>100</v>
      </c>
      <c r="Z54" s="75">
        <v>8.0827551300000007</v>
      </c>
      <c r="AA54" s="75">
        <v>0.12</v>
      </c>
      <c r="AB54" s="75">
        <v>100</v>
      </c>
      <c r="AC54" s="76">
        <v>10.1343622</v>
      </c>
      <c r="AD54" s="76">
        <v>0.14000000000000001</v>
      </c>
      <c r="AE54" s="76">
        <v>100</v>
      </c>
    </row>
    <row r="55" spans="1:31" x14ac:dyDescent="0.35">
      <c r="A55" s="62" t="s">
        <v>606</v>
      </c>
      <c r="B55" s="70">
        <v>724</v>
      </c>
      <c r="C55" s="70"/>
      <c r="D55" s="70"/>
      <c r="E55" s="71">
        <v>1448</v>
      </c>
      <c r="F55" s="62">
        <v>100</v>
      </c>
      <c r="G55" s="62"/>
      <c r="H55" s="72">
        <v>2127</v>
      </c>
      <c r="I55" s="70">
        <v>100</v>
      </c>
      <c r="J55" s="70"/>
      <c r="K55" s="71">
        <v>2839</v>
      </c>
      <c r="L55" s="62">
        <v>100</v>
      </c>
      <c r="M55" s="62"/>
      <c r="N55" s="72">
        <v>3543</v>
      </c>
      <c r="O55" s="70">
        <v>100</v>
      </c>
      <c r="P55" s="70"/>
      <c r="Q55" s="71">
        <v>4305</v>
      </c>
      <c r="R55" s="62">
        <v>100</v>
      </c>
      <c r="S55" s="62"/>
      <c r="T55" s="72">
        <v>5013</v>
      </c>
      <c r="U55" s="70">
        <v>100</v>
      </c>
      <c r="V55" s="70"/>
      <c r="W55" s="71">
        <v>5752</v>
      </c>
      <c r="X55" s="62">
        <v>100</v>
      </c>
      <c r="Y55" s="62"/>
      <c r="Z55" s="72">
        <v>6532</v>
      </c>
      <c r="AA55" s="70">
        <v>100</v>
      </c>
      <c r="AB55" s="70"/>
      <c r="AC55" s="71">
        <v>7333</v>
      </c>
      <c r="AD55" s="62">
        <v>100</v>
      </c>
      <c r="AE55" s="62"/>
    </row>
    <row r="60" spans="1:31" x14ac:dyDescent="0.35">
      <c r="A60" s="79" t="s">
        <v>648</v>
      </c>
    </row>
    <row r="61" spans="1:31" x14ac:dyDescent="0.35">
      <c r="B61" s="4" t="s">
        <v>649</v>
      </c>
    </row>
    <row r="62" spans="1:31" x14ac:dyDescent="0.35">
      <c r="A62" s="43"/>
      <c r="B62" s="73" t="s">
        <v>650</v>
      </c>
      <c r="C62" s="73"/>
      <c r="D62" s="73"/>
      <c r="E62" s="43" t="s">
        <v>651</v>
      </c>
      <c r="F62" s="43"/>
      <c r="G62" s="43"/>
      <c r="H62" s="73" t="s">
        <v>652</v>
      </c>
      <c r="I62" s="73"/>
      <c r="J62" s="73"/>
      <c r="K62" s="43" t="s">
        <v>653</v>
      </c>
      <c r="L62" s="43"/>
      <c r="M62" s="43"/>
      <c r="N62" s="73" t="s">
        <v>654</v>
      </c>
      <c r="O62" s="73"/>
      <c r="P62" s="73"/>
      <c r="Q62" s="43" t="s">
        <v>655</v>
      </c>
      <c r="R62" s="43"/>
      <c r="S62" s="43"/>
      <c r="T62" s="73" t="s">
        <v>656</v>
      </c>
      <c r="U62" s="73"/>
      <c r="V62" s="73"/>
      <c r="W62" s="43" t="s">
        <v>657</v>
      </c>
      <c r="X62" s="43"/>
      <c r="Y62" s="43"/>
      <c r="Z62" s="73" t="s">
        <v>658</v>
      </c>
      <c r="AA62" s="73"/>
      <c r="AB62" s="73"/>
      <c r="AC62" s="43" t="s">
        <v>659</v>
      </c>
      <c r="AD62" s="43"/>
      <c r="AE62" s="43"/>
    </row>
    <row r="63" spans="1:31" ht="29" x14ac:dyDescent="0.35">
      <c r="A63" s="9" t="s">
        <v>646</v>
      </c>
      <c r="B63" s="74" t="s">
        <v>609</v>
      </c>
      <c r="C63" s="74" t="s">
        <v>647</v>
      </c>
      <c r="D63" s="74" t="s">
        <v>610</v>
      </c>
      <c r="E63" s="39" t="s">
        <v>609</v>
      </c>
      <c r="F63" s="39" t="s">
        <v>647</v>
      </c>
      <c r="G63" s="39" t="s">
        <v>610</v>
      </c>
      <c r="H63" s="74" t="s">
        <v>609</v>
      </c>
      <c r="I63" s="74" t="s">
        <v>647</v>
      </c>
      <c r="J63" s="74" t="s">
        <v>610</v>
      </c>
      <c r="K63" s="39" t="s">
        <v>609</v>
      </c>
      <c r="L63" s="39" t="s">
        <v>647</v>
      </c>
      <c r="M63" s="39" t="s">
        <v>610</v>
      </c>
      <c r="N63" s="74" t="s">
        <v>609</v>
      </c>
      <c r="O63" s="74" t="s">
        <v>647</v>
      </c>
      <c r="P63" s="74" t="s">
        <v>610</v>
      </c>
      <c r="Q63" s="39" t="s">
        <v>609</v>
      </c>
      <c r="R63" s="39" t="s">
        <v>647</v>
      </c>
      <c r="S63" s="39" t="s">
        <v>610</v>
      </c>
      <c r="T63" s="74" t="s">
        <v>609</v>
      </c>
      <c r="U63" s="74" t="s">
        <v>647</v>
      </c>
      <c r="V63" s="74" t="s">
        <v>610</v>
      </c>
      <c r="W63" s="39" t="s">
        <v>609</v>
      </c>
      <c r="X63" s="39" t="s">
        <v>647</v>
      </c>
      <c r="Y63" s="39" t="s">
        <v>610</v>
      </c>
      <c r="Z63" s="74" t="s">
        <v>609</v>
      </c>
      <c r="AA63" s="74" t="s">
        <v>647</v>
      </c>
      <c r="AB63" s="74" t="s">
        <v>610</v>
      </c>
      <c r="AC63" s="39" t="s">
        <v>609</v>
      </c>
      <c r="AD63" s="39" t="s">
        <v>647</v>
      </c>
      <c r="AE63" s="39" t="s">
        <v>610</v>
      </c>
    </row>
    <row r="64" spans="1:31" x14ac:dyDescent="0.35">
      <c r="B64" s="69"/>
      <c r="C64" s="69"/>
      <c r="D64" s="69"/>
      <c r="H64" s="69"/>
      <c r="I64" s="69"/>
      <c r="J64" s="69"/>
      <c r="N64" s="69"/>
      <c r="O64" s="69"/>
      <c r="P64" s="69"/>
      <c r="T64" s="69"/>
      <c r="U64" s="69"/>
      <c r="V64" s="69"/>
      <c r="Z64" s="69"/>
      <c r="AA64" s="69"/>
      <c r="AB64" s="69"/>
    </row>
    <row r="65" spans="1:31" x14ac:dyDescent="0.35">
      <c r="A65" s="5" t="s">
        <v>626</v>
      </c>
      <c r="B65" s="69">
        <v>15.8798993</v>
      </c>
      <c r="C65" s="69">
        <v>0.17</v>
      </c>
      <c r="D65" s="69">
        <v>0.17</v>
      </c>
      <c r="E65" s="4">
        <v>15.1377305</v>
      </c>
      <c r="F65" s="4">
        <v>0.18</v>
      </c>
      <c r="G65" s="4">
        <v>0.18</v>
      </c>
      <c r="H65" s="69">
        <v>9.7580709599999995</v>
      </c>
      <c r="I65" s="69">
        <v>0.13</v>
      </c>
      <c r="J65" s="69">
        <v>0.13</v>
      </c>
      <c r="K65" s="4">
        <v>8.4680649799999994</v>
      </c>
      <c r="L65" s="4">
        <v>0.13</v>
      </c>
      <c r="M65" s="4">
        <v>0.13</v>
      </c>
      <c r="N65" s="69">
        <v>0.20418541300000001</v>
      </c>
      <c r="O65" s="69">
        <v>0</v>
      </c>
      <c r="P65" s="69">
        <v>0</v>
      </c>
      <c r="Q65" s="4">
        <v>0.206671932</v>
      </c>
      <c r="R65" s="4">
        <v>0</v>
      </c>
      <c r="S65" s="4">
        <v>0</v>
      </c>
      <c r="T65" s="69">
        <v>0.211974255</v>
      </c>
      <c r="U65" s="69">
        <v>0.01</v>
      </c>
      <c r="V65" s="69">
        <v>0.01</v>
      </c>
      <c r="W65" s="4">
        <v>0.21906045699999999</v>
      </c>
      <c r="X65" s="4">
        <v>0.01</v>
      </c>
      <c r="Y65" s="4">
        <v>0.01</v>
      </c>
      <c r="Z65" s="69">
        <v>0.222780221</v>
      </c>
      <c r="AA65" s="69">
        <v>0.01</v>
      </c>
      <c r="AB65" s="69">
        <v>0.01</v>
      </c>
      <c r="AC65" s="4">
        <v>0.230127953</v>
      </c>
      <c r="AD65" s="4">
        <v>0.02</v>
      </c>
      <c r="AE65" s="4">
        <v>0.02</v>
      </c>
    </row>
    <row r="66" spans="1:31" x14ac:dyDescent="0.35">
      <c r="A66" s="5" t="s">
        <v>627</v>
      </c>
      <c r="B66" s="69">
        <v>32.554546799999997</v>
      </c>
      <c r="C66" s="69">
        <v>0.35</v>
      </c>
      <c r="D66" s="69">
        <v>0.53</v>
      </c>
      <c r="E66" s="4">
        <v>27.541815069999998</v>
      </c>
      <c r="F66" s="4">
        <v>0.33</v>
      </c>
      <c r="G66" s="4">
        <v>0.51</v>
      </c>
      <c r="H66" s="69">
        <v>6.2224236099999999</v>
      </c>
      <c r="I66" s="69">
        <v>0.08</v>
      </c>
      <c r="J66" s="69">
        <v>0.21</v>
      </c>
      <c r="K66" s="4">
        <v>2.0107926109999998</v>
      </c>
      <c r="L66" s="4">
        <v>0.03</v>
      </c>
      <c r="M66" s="4">
        <v>0.15</v>
      </c>
      <c r="N66" s="69">
        <v>0.65074579200000005</v>
      </c>
      <c r="O66" s="69">
        <v>0.01</v>
      </c>
      <c r="P66" s="69">
        <v>0.01</v>
      </c>
      <c r="T66" s="69"/>
      <c r="U66" s="69"/>
      <c r="V66" s="69"/>
      <c r="Z66" s="69"/>
      <c r="AA66" s="69"/>
      <c r="AB66" s="69"/>
    </row>
    <row r="67" spans="1:31" x14ac:dyDescent="0.35">
      <c r="A67" s="5" t="s">
        <v>628</v>
      </c>
      <c r="B67" s="69">
        <v>65.798257000000007</v>
      </c>
      <c r="C67" s="69">
        <v>0.71</v>
      </c>
      <c r="D67" s="69">
        <v>1.24</v>
      </c>
      <c r="E67" s="4">
        <v>41.258511200000001</v>
      </c>
      <c r="F67" s="4">
        <v>0.49</v>
      </c>
      <c r="G67" s="4">
        <v>1</v>
      </c>
      <c r="H67" s="69">
        <v>23.171968499999998</v>
      </c>
      <c r="I67" s="69">
        <v>0.3</v>
      </c>
      <c r="J67" s="69">
        <v>0.51</v>
      </c>
      <c r="K67" s="4">
        <v>15.760989199999999</v>
      </c>
      <c r="L67" s="4">
        <v>0.23</v>
      </c>
      <c r="M67" s="4">
        <v>0.39</v>
      </c>
      <c r="N67" s="69">
        <v>1.5093236800000001</v>
      </c>
      <c r="O67" s="69">
        <v>0.03</v>
      </c>
      <c r="P67" s="69">
        <v>0.04</v>
      </c>
      <c r="Q67" s="4">
        <v>0.74925507199999997</v>
      </c>
      <c r="R67" s="4">
        <v>0.01</v>
      </c>
      <c r="S67" s="4">
        <v>0.02</v>
      </c>
      <c r="T67" s="69">
        <v>0.76847777299999998</v>
      </c>
      <c r="U67" s="69">
        <v>0.02</v>
      </c>
      <c r="V67" s="69">
        <v>0.02</v>
      </c>
      <c r="W67" s="4">
        <v>0.79416763099999998</v>
      </c>
      <c r="X67" s="4">
        <v>0.02</v>
      </c>
      <c r="Y67" s="4">
        <v>0.03</v>
      </c>
      <c r="Z67" s="69"/>
      <c r="AA67" s="69"/>
      <c r="AB67" s="69"/>
    </row>
    <row r="68" spans="1:31" x14ac:dyDescent="0.35">
      <c r="A68" s="5" t="s">
        <v>629</v>
      </c>
      <c r="B68" s="69">
        <v>112.97085300000001</v>
      </c>
      <c r="C68" s="69">
        <v>1.23</v>
      </c>
      <c r="D68" s="69">
        <v>2.4700000000000002</v>
      </c>
      <c r="E68" s="4">
        <v>74.811221000000003</v>
      </c>
      <c r="F68" s="4">
        <v>0.89</v>
      </c>
      <c r="G68" s="4">
        <v>1.89</v>
      </c>
      <c r="H68" s="69">
        <v>51.302541580000003</v>
      </c>
      <c r="I68" s="69">
        <v>0.67</v>
      </c>
      <c r="J68" s="69">
        <v>1.19</v>
      </c>
      <c r="K68" s="4">
        <v>29.183941699999998</v>
      </c>
      <c r="L68" s="4">
        <v>0.43</v>
      </c>
      <c r="M68" s="4">
        <v>0.82</v>
      </c>
      <c r="N68" s="69">
        <v>19.374077799999998</v>
      </c>
      <c r="O68" s="69">
        <v>0.33</v>
      </c>
      <c r="P68" s="69">
        <v>0.37</v>
      </c>
      <c r="Q68" s="4">
        <v>12.0139567</v>
      </c>
      <c r="R68" s="4">
        <v>0.24</v>
      </c>
      <c r="S68" s="4">
        <v>0.26</v>
      </c>
      <c r="T68" s="69">
        <v>5.4048761499999998</v>
      </c>
      <c r="U68" s="69">
        <v>0.13</v>
      </c>
      <c r="V68" s="69">
        <v>0.15</v>
      </c>
      <c r="W68" s="4">
        <v>1.9643372100000001</v>
      </c>
      <c r="X68" s="4">
        <v>0.06</v>
      </c>
      <c r="Y68" s="4">
        <v>0.09</v>
      </c>
      <c r="Z68" s="69"/>
      <c r="AA68" s="69"/>
      <c r="AB68" s="69"/>
    </row>
    <row r="69" spans="1:31" x14ac:dyDescent="0.35">
      <c r="A69" s="5" t="s">
        <v>630</v>
      </c>
      <c r="B69" s="69">
        <v>153.023472</v>
      </c>
      <c r="C69" s="69">
        <v>1.66</v>
      </c>
      <c r="D69" s="69">
        <v>4.13</v>
      </c>
      <c r="E69" s="4">
        <v>113.56414599999999</v>
      </c>
      <c r="F69" s="4">
        <v>1.35</v>
      </c>
      <c r="G69" s="4">
        <v>3.23</v>
      </c>
      <c r="H69" s="69">
        <v>74.3751271</v>
      </c>
      <c r="I69" s="69">
        <v>0.97</v>
      </c>
      <c r="J69" s="69">
        <v>2.16</v>
      </c>
      <c r="K69" s="4">
        <v>49.398177199999999</v>
      </c>
      <c r="L69" s="4">
        <v>0.73</v>
      </c>
      <c r="M69" s="4">
        <v>1.55</v>
      </c>
      <c r="N69" s="69">
        <v>34.529832499999998</v>
      </c>
      <c r="O69" s="69">
        <v>0.57999999999999996</v>
      </c>
      <c r="P69" s="69">
        <v>0.95</v>
      </c>
      <c r="Q69" s="4">
        <v>21.771366489999998</v>
      </c>
      <c r="R69" s="4">
        <v>0.43</v>
      </c>
      <c r="S69" s="4">
        <v>0.69</v>
      </c>
      <c r="T69" s="69">
        <v>6.2587610700000003</v>
      </c>
      <c r="U69" s="69">
        <v>0.15</v>
      </c>
      <c r="V69" s="69">
        <v>0.3</v>
      </c>
      <c r="W69" s="4">
        <v>5.1181441100000002</v>
      </c>
      <c r="X69" s="4">
        <v>0.15</v>
      </c>
      <c r="Y69" s="4">
        <v>0.25</v>
      </c>
      <c r="Z69" s="69">
        <v>0.86748384599999995</v>
      </c>
      <c r="AA69" s="69">
        <v>0.04</v>
      </c>
      <c r="AB69" s="69">
        <v>0.05</v>
      </c>
    </row>
    <row r="70" spans="1:31" x14ac:dyDescent="0.35">
      <c r="A70" s="5" t="s">
        <v>631</v>
      </c>
      <c r="B70" s="69">
        <v>198.05998500000001</v>
      </c>
      <c r="C70" s="69">
        <v>2.15</v>
      </c>
      <c r="D70" s="69">
        <v>6.28</v>
      </c>
      <c r="E70" s="4">
        <v>158.04717360000001</v>
      </c>
      <c r="F70" s="4">
        <v>1.88</v>
      </c>
      <c r="G70" s="4">
        <v>5.1100000000000003</v>
      </c>
      <c r="H70" s="69">
        <v>134.426861</v>
      </c>
      <c r="I70" s="69">
        <v>1.76</v>
      </c>
      <c r="J70" s="69">
        <v>3.92</v>
      </c>
      <c r="K70" s="4">
        <v>78.314179480000007</v>
      </c>
      <c r="L70" s="4">
        <v>1.1599999999999999</v>
      </c>
      <c r="M70" s="4">
        <v>2.7</v>
      </c>
      <c r="N70" s="69">
        <v>35.3955634</v>
      </c>
      <c r="O70" s="69">
        <v>0.6</v>
      </c>
      <c r="P70" s="69">
        <v>1.55</v>
      </c>
      <c r="Q70" s="4">
        <v>14.3574381</v>
      </c>
      <c r="R70" s="4">
        <v>0.28000000000000003</v>
      </c>
      <c r="S70" s="4">
        <v>0.97</v>
      </c>
      <c r="T70" s="69">
        <v>3.24999379</v>
      </c>
      <c r="U70" s="69">
        <v>0.08</v>
      </c>
      <c r="V70" s="69">
        <v>0.38</v>
      </c>
      <c r="W70" s="4">
        <v>1.03964151</v>
      </c>
      <c r="X70" s="4">
        <v>0.03</v>
      </c>
      <c r="Y70" s="4">
        <v>0.28000000000000003</v>
      </c>
      <c r="Z70" s="69"/>
      <c r="AA70" s="69"/>
      <c r="AB70" s="69"/>
    </row>
    <row r="71" spans="1:31" x14ac:dyDescent="0.35">
      <c r="A71" s="5" t="s">
        <v>632</v>
      </c>
      <c r="B71" s="69">
        <v>246.27422039999999</v>
      </c>
      <c r="C71" s="69">
        <v>2.67</v>
      </c>
      <c r="D71" s="69">
        <v>8.9499999999999993</v>
      </c>
      <c r="E71" s="4">
        <v>188.032813</v>
      </c>
      <c r="F71" s="4">
        <v>2.23</v>
      </c>
      <c r="G71" s="4">
        <v>7.35</v>
      </c>
      <c r="H71" s="69">
        <v>143.117831</v>
      </c>
      <c r="I71" s="69">
        <v>1.88</v>
      </c>
      <c r="J71" s="69">
        <v>5.8</v>
      </c>
      <c r="K71" s="4">
        <v>89.588587989999994</v>
      </c>
      <c r="L71" s="4">
        <v>1.32</v>
      </c>
      <c r="M71" s="4">
        <v>4.03</v>
      </c>
      <c r="N71" s="69">
        <v>47.9443208</v>
      </c>
      <c r="O71" s="69">
        <v>0.81</v>
      </c>
      <c r="P71" s="69">
        <v>2.36</v>
      </c>
      <c r="Q71" s="4">
        <v>29.154598199999999</v>
      </c>
      <c r="R71" s="4">
        <v>0.57999999999999996</v>
      </c>
      <c r="S71" s="4">
        <v>1.55</v>
      </c>
      <c r="T71" s="69">
        <v>20.148383500000001</v>
      </c>
      <c r="U71" s="69">
        <v>0.48</v>
      </c>
      <c r="V71" s="69">
        <v>0.86</v>
      </c>
      <c r="W71" s="4">
        <v>6.2833186400000001</v>
      </c>
      <c r="X71" s="4">
        <v>0.19</v>
      </c>
      <c r="Y71" s="4">
        <v>0.47</v>
      </c>
      <c r="Z71" s="69">
        <v>4.6049382899999998</v>
      </c>
      <c r="AA71" s="69">
        <v>0.2</v>
      </c>
      <c r="AB71" s="69">
        <v>0.25</v>
      </c>
    </row>
    <row r="72" spans="1:31" x14ac:dyDescent="0.35">
      <c r="A72" s="5" t="s">
        <v>633</v>
      </c>
      <c r="B72" s="69">
        <v>283.10365899999999</v>
      </c>
      <c r="C72" s="69">
        <v>3.07</v>
      </c>
      <c r="D72" s="69">
        <v>12.03</v>
      </c>
      <c r="E72" s="4">
        <v>243.18959100000001</v>
      </c>
      <c r="F72" s="4">
        <v>2.89</v>
      </c>
      <c r="G72" s="4">
        <v>10.24</v>
      </c>
      <c r="H72" s="69">
        <v>185.835317</v>
      </c>
      <c r="I72" s="69">
        <v>2.44</v>
      </c>
      <c r="J72" s="69">
        <v>8.23</v>
      </c>
      <c r="K72" s="4">
        <v>110.86388100000001</v>
      </c>
      <c r="L72" s="4">
        <v>1.64</v>
      </c>
      <c r="M72" s="4">
        <v>5.66</v>
      </c>
      <c r="N72" s="69">
        <v>86.918118399999997</v>
      </c>
      <c r="O72" s="69">
        <v>1.47</v>
      </c>
      <c r="P72" s="69">
        <v>3.82</v>
      </c>
      <c r="Q72" s="4">
        <v>43.861147099999997</v>
      </c>
      <c r="R72" s="4">
        <v>0.87</v>
      </c>
      <c r="S72" s="4">
        <v>2.42</v>
      </c>
      <c r="T72" s="69">
        <v>17.767032100000002</v>
      </c>
      <c r="U72" s="69">
        <v>0.42</v>
      </c>
      <c r="V72" s="69">
        <v>1.29</v>
      </c>
      <c r="W72" s="4">
        <v>8.4634318999999998</v>
      </c>
      <c r="X72" s="4">
        <v>0.26</v>
      </c>
      <c r="Y72" s="4">
        <v>0.72</v>
      </c>
      <c r="Z72" s="69">
        <v>1.68673826</v>
      </c>
      <c r="AA72" s="69">
        <v>7.0000000000000007E-2</v>
      </c>
      <c r="AB72" s="69">
        <v>0.32</v>
      </c>
    </row>
    <row r="73" spans="1:31" x14ac:dyDescent="0.35">
      <c r="A73" s="5" t="s">
        <v>634</v>
      </c>
      <c r="B73" s="69">
        <v>345.41121240000001</v>
      </c>
      <c r="C73" s="69">
        <v>3.75</v>
      </c>
      <c r="D73" s="69">
        <v>15.78</v>
      </c>
      <c r="E73" s="4">
        <v>290.74719299999998</v>
      </c>
      <c r="F73" s="4">
        <v>3.45</v>
      </c>
      <c r="G73" s="4">
        <v>13.69</v>
      </c>
      <c r="H73" s="69">
        <v>221.67263299999999</v>
      </c>
      <c r="I73" s="69">
        <v>2.91</v>
      </c>
      <c r="J73" s="69">
        <v>11.14</v>
      </c>
      <c r="K73" s="4">
        <v>164.96791999999999</v>
      </c>
      <c r="L73" s="4">
        <v>2.44</v>
      </c>
      <c r="M73" s="4">
        <v>8.1</v>
      </c>
      <c r="N73" s="69">
        <v>102.179605</v>
      </c>
      <c r="O73" s="69">
        <v>1.72</v>
      </c>
      <c r="P73" s="69">
        <v>5.54</v>
      </c>
      <c r="Q73" s="4">
        <v>63.432302200000002</v>
      </c>
      <c r="R73" s="4">
        <v>1.26</v>
      </c>
      <c r="S73" s="4">
        <v>3.68</v>
      </c>
      <c r="T73" s="69">
        <v>51.048157500000002</v>
      </c>
      <c r="U73" s="69">
        <v>1.22</v>
      </c>
      <c r="V73" s="69">
        <v>2.5099999999999998</v>
      </c>
      <c r="W73" s="4">
        <v>31.489355289999999</v>
      </c>
      <c r="X73" s="4">
        <v>0.95</v>
      </c>
      <c r="Y73" s="4">
        <v>1.68</v>
      </c>
      <c r="Z73" s="69">
        <v>7.30613431</v>
      </c>
      <c r="AA73" s="69">
        <v>0.31</v>
      </c>
      <c r="AB73" s="69">
        <v>0.63</v>
      </c>
      <c r="AC73" s="4">
        <v>1.60085889</v>
      </c>
      <c r="AD73" s="4">
        <v>0.12</v>
      </c>
      <c r="AE73" s="4">
        <v>0.14000000000000001</v>
      </c>
    </row>
    <row r="74" spans="1:31" x14ac:dyDescent="0.35">
      <c r="A74" s="5" t="s">
        <v>635</v>
      </c>
      <c r="B74" s="69">
        <v>446.79747500000002</v>
      </c>
      <c r="C74" s="69">
        <v>4.8499999999999996</v>
      </c>
      <c r="D74" s="80">
        <v>20.63</v>
      </c>
      <c r="E74" s="4">
        <v>386.72994199999999</v>
      </c>
      <c r="F74" s="4">
        <v>4.59</v>
      </c>
      <c r="G74" s="4">
        <v>18.28</v>
      </c>
      <c r="H74" s="69">
        <v>304.610792</v>
      </c>
      <c r="I74" s="69">
        <v>3.99</v>
      </c>
      <c r="J74" s="69">
        <v>15.13</v>
      </c>
      <c r="K74" s="4">
        <v>236.44100399999999</v>
      </c>
      <c r="L74" s="4">
        <v>3.49</v>
      </c>
      <c r="M74" s="4">
        <v>11.59</v>
      </c>
      <c r="N74" s="69">
        <v>188.70379299999999</v>
      </c>
      <c r="O74" s="69">
        <v>3.18</v>
      </c>
      <c r="P74" s="69">
        <v>8.73</v>
      </c>
      <c r="Q74" s="4">
        <v>129.22668300000001</v>
      </c>
      <c r="R74" s="4">
        <v>2.56</v>
      </c>
      <c r="S74" s="4">
        <v>6.24</v>
      </c>
      <c r="T74" s="69">
        <v>72.842510129999994</v>
      </c>
      <c r="U74" s="69">
        <v>1.74</v>
      </c>
      <c r="V74" s="69">
        <v>4.25</v>
      </c>
      <c r="W74" s="4">
        <v>33.622228900000003</v>
      </c>
      <c r="X74" s="4">
        <v>1.02</v>
      </c>
      <c r="Y74" s="4">
        <v>2.69</v>
      </c>
      <c r="Z74" s="69">
        <v>14.6867391</v>
      </c>
      <c r="AA74" s="69">
        <v>0.63</v>
      </c>
      <c r="AB74" s="69">
        <v>1.27</v>
      </c>
      <c r="AC74" s="4">
        <v>0.15463354700000001</v>
      </c>
      <c r="AD74" s="4">
        <v>0.01</v>
      </c>
      <c r="AE74" s="4">
        <v>0.15</v>
      </c>
    </row>
    <row r="75" spans="1:31" x14ac:dyDescent="0.35">
      <c r="A75" s="5" t="s">
        <v>636</v>
      </c>
      <c r="B75" s="69">
        <v>508.80060830000002</v>
      </c>
      <c r="C75" s="69">
        <v>5.53</v>
      </c>
      <c r="D75" s="80">
        <v>26.16</v>
      </c>
      <c r="E75" s="4">
        <v>428.00183600000003</v>
      </c>
      <c r="F75" s="4">
        <v>5.08</v>
      </c>
      <c r="G75" s="10">
        <v>23.37</v>
      </c>
      <c r="H75" s="69">
        <v>344.175971</v>
      </c>
      <c r="I75" s="69">
        <v>4.51</v>
      </c>
      <c r="J75" s="69">
        <v>19.64</v>
      </c>
      <c r="K75" s="4">
        <v>268.90267499999999</v>
      </c>
      <c r="L75" s="4">
        <v>3.97</v>
      </c>
      <c r="M75" s="4">
        <v>15.56</v>
      </c>
      <c r="N75" s="69">
        <v>187.598804</v>
      </c>
      <c r="O75" s="69">
        <v>3.16</v>
      </c>
      <c r="P75" s="69">
        <v>11.89</v>
      </c>
      <c r="Q75" s="4">
        <v>140.212424</v>
      </c>
      <c r="R75" s="4">
        <v>2.78</v>
      </c>
      <c r="S75" s="4">
        <v>9.02</v>
      </c>
      <c r="T75" s="69">
        <v>93.988444299999998</v>
      </c>
      <c r="U75" s="69">
        <v>2.25</v>
      </c>
      <c r="V75" s="69">
        <v>6.49</v>
      </c>
      <c r="W75" s="4">
        <v>35.125650550000003</v>
      </c>
      <c r="X75" s="4">
        <v>1.06</v>
      </c>
      <c r="Y75" s="4">
        <v>3.76</v>
      </c>
      <c r="Z75" s="69">
        <v>9.8148165400000007</v>
      </c>
      <c r="AA75" s="69">
        <v>0.42</v>
      </c>
      <c r="AB75" s="69">
        <v>1.69</v>
      </c>
      <c r="AC75" s="4">
        <v>1.6459169680000001</v>
      </c>
      <c r="AD75" s="4">
        <v>0.12</v>
      </c>
      <c r="AE75" s="4">
        <v>0.27</v>
      </c>
    </row>
    <row r="76" spans="1:31" x14ac:dyDescent="0.35">
      <c r="A76" s="5" t="s">
        <v>637</v>
      </c>
      <c r="B76" s="69">
        <v>500.98532299999999</v>
      </c>
      <c r="C76" s="69">
        <v>5.44</v>
      </c>
      <c r="D76" s="69">
        <v>31.6</v>
      </c>
      <c r="E76" s="4">
        <v>425.92272300000002</v>
      </c>
      <c r="F76" s="4">
        <v>5.0599999999999996</v>
      </c>
      <c r="G76" s="10">
        <v>28.43</v>
      </c>
      <c r="H76" s="69">
        <v>366.942274</v>
      </c>
      <c r="I76" s="69">
        <v>4.8099999999999996</v>
      </c>
      <c r="J76" s="69">
        <v>24.45</v>
      </c>
      <c r="K76" s="4">
        <v>312.23232100000001</v>
      </c>
      <c r="L76" s="4">
        <v>4.6100000000000003</v>
      </c>
      <c r="M76" s="4">
        <v>20.170000000000002</v>
      </c>
      <c r="N76" s="69">
        <v>239.902931</v>
      </c>
      <c r="O76" s="69">
        <v>4.05</v>
      </c>
      <c r="P76" s="69">
        <v>15.94</v>
      </c>
      <c r="Q76" s="4">
        <v>167.97792000000001</v>
      </c>
      <c r="R76" s="4">
        <v>3.33</v>
      </c>
      <c r="S76" s="4">
        <v>12.35</v>
      </c>
      <c r="T76" s="69">
        <v>111.17865399999999</v>
      </c>
      <c r="U76" s="69">
        <v>2.66</v>
      </c>
      <c r="V76" s="69">
        <v>9.15</v>
      </c>
      <c r="W76" s="4">
        <v>62.476354200000003</v>
      </c>
      <c r="X76" s="4">
        <v>1.89</v>
      </c>
      <c r="Y76" s="4">
        <v>5.65</v>
      </c>
      <c r="Z76" s="69">
        <v>26.593826809999999</v>
      </c>
      <c r="AA76" s="69">
        <v>1.1499999999999999</v>
      </c>
      <c r="AB76" s="69">
        <v>2.83</v>
      </c>
      <c r="AC76" s="4">
        <v>5.87143076</v>
      </c>
      <c r="AD76" s="4">
        <v>0.44</v>
      </c>
      <c r="AE76" s="4">
        <v>0.72</v>
      </c>
    </row>
    <row r="77" spans="1:31" x14ac:dyDescent="0.35">
      <c r="A77" s="5" t="s">
        <v>638</v>
      </c>
      <c r="B77" s="69">
        <v>632.04692799999998</v>
      </c>
      <c r="C77" s="69">
        <v>6.86</v>
      </c>
      <c r="D77" s="69">
        <v>38.46</v>
      </c>
      <c r="E77" s="4">
        <v>557.06432900000004</v>
      </c>
      <c r="F77" s="4">
        <v>6.62</v>
      </c>
      <c r="G77" s="4">
        <v>35.04</v>
      </c>
      <c r="H77" s="69">
        <v>472.70049</v>
      </c>
      <c r="I77" s="69">
        <v>6.2</v>
      </c>
      <c r="J77" s="80">
        <v>30.65</v>
      </c>
      <c r="K77" s="4">
        <v>390.14579199999997</v>
      </c>
      <c r="L77" s="4">
        <v>5.76</v>
      </c>
      <c r="M77" s="4">
        <v>25.93</v>
      </c>
      <c r="N77" s="69">
        <v>307.48181899999997</v>
      </c>
      <c r="O77" s="69">
        <v>5.19</v>
      </c>
      <c r="P77" s="69">
        <v>21.13</v>
      </c>
      <c r="Q77" s="4">
        <v>227.52829500000001</v>
      </c>
      <c r="R77" s="4">
        <v>4.51</v>
      </c>
      <c r="S77" s="4">
        <v>16.86</v>
      </c>
      <c r="T77" s="69">
        <v>152.037048</v>
      </c>
      <c r="U77" s="69">
        <v>3.63</v>
      </c>
      <c r="V77" s="69">
        <v>12.78</v>
      </c>
      <c r="W77" s="4">
        <v>100.123925</v>
      </c>
      <c r="X77" s="4">
        <v>3.03</v>
      </c>
      <c r="Y77" s="4">
        <v>8.68</v>
      </c>
      <c r="Z77" s="69">
        <v>49.752824199999999</v>
      </c>
      <c r="AA77" s="69">
        <v>2.14</v>
      </c>
      <c r="AB77" s="69">
        <v>4.9800000000000004</v>
      </c>
      <c r="AC77" s="4">
        <v>13.3520232</v>
      </c>
      <c r="AD77" s="4">
        <v>1.01</v>
      </c>
      <c r="AE77" s="4">
        <v>1.72</v>
      </c>
    </row>
    <row r="78" spans="1:31" x14ac:dyDescent="0.35">
      <c r="A78" s="5" t="s">
        <v>639</v>
      </c>
      <c r="B78" s="69">
        <v>689.64018299999998</v>
      </c>
      <c r="C78" s="69">
        <v>7.49</v>
      </c>
      <c r="D78" s="69">
        <v>45.95</v>
      </c>
      <c r="E78" s="4">
        <v>616.30456400000003</v>
      </c>
      <c r="F78" s="4">
        <v>7.32</v>
      </c>
      <c r="G78" s="4">
        <v>42.37</v>
      </c>
      <c r="H78" s="69">
        <v>559.02020800000003</v>
      </c>
      <c r="I78" s="69">
        <v>7.33</v>
      </c>
      <c r="J78" s="69">
        <v>37.979999999999997</v>
      </c>
      <c r="K78" s="4">
        <v>473.03756399999997</v>
      </c>
      <c r="L78" s="4">
        <v>6.98</v>
      </c>
      <c r="M78" s="10">
        <v>32.909999999999997</v>
      </c>
      <c r="N78" s="69">
        <v>385.69273399999997</v>
      </c>
      <c r="O78" s="69">
        <v>6.51</v>
      </c>
      <c r="P78" s="69">
        <v>27.63</v>
      </c>
      <c r="Q78" s="4">
        <v>325.11870099999999</v>
      </c>
      <c r="R78" s="4">
        <v>6.45</v>
      </c>
      <c r="S78" s="4">
        <v>23.31</v>
      </c>
      <c r="T78" s="69">
        <v>213.36738600000001</v>
      </c>
      <c r="U78" s="69">
        <v>5.0999999999999996</v>
      </c>
      <c r="V78" s="69">
        <v>17.88</v>
      </c>
      <c r="W78" s="4">
        <v>129.97413299999999</v>
      </c>
      <c r="X78" s="4">
        <v>3.94</v>
      </c>
      <c r="Y78" s="4">
        <v>12.62</v>
      </c>
      <c r="Z78" s="69">
        <v>62.8866187</v>
      </c>
      <c r="AA78" s="69">
        <v>2.71</v>
      </c>
      <c r="AB78" s="69">
        <v>7.69</v>
      </c>
      <c r="AC78" s="4">
        <v>3.8991569629999998</v>
      </c>
      <c r="AD78" s="4">
        <v>0.28999999999999998</v>
      </c>
      <c r="AE78" s="4">
        <v>2.02</v>
      </c>
    </row>
    <row r="79" spans="1:31" x14ac:dyDescent="0.35">
      <c r="A79" s="5" t="s">
        <v>640</v>
      </c>
      <c r="B79" s="69">
        <v>715.62574099999995</v>
      </c>
      <c r="C79" s="69">
        <v>7.77</v>
      </c>
      <c r="D79" s="69">
        <v>53.72</v>
      </c>
      <c r="E79" s="4">
        <v>666.50512100000003</v>
      </c>
      <c r="F79" s="4">
        <v>7.92</v>
      </c>
      <c r="G79" s="4">
        <v>50.28</v>
      </c>
      <c r="H79" s="69">
        <v>613.61586299999999</v>
      </c>
      <c r="I79" s="69">
        <v>8.0399999999999991</v>
      </c>
      <c r="J79" s="69">
        <v>46.02</v>
      </c>
      <c r="K79" s="4">
        <v>570.32375000000002</v>
      </c>
      <c r="L79" s="4">
        <v>8.42</v>
      </c>
      <c r="M79" s="4">
        <v>41.34</v>
      </c>
      <c r="N79" s="69">
        <v>481.016569</v>
      </c>
      <c r="O79" s="69">
        <v>8.11</v>
      </c>
      <c r="P79" s="80">
        <v>35.75</v>
      </c>
      <c r="Q79" s="4">
        <v>384.03330699999998</v>
      </c>
      <c r="R79" s="4">
        <v>7.61</v>
      </c>
      <c r="S79" s="4">
        <v>30.92</v>
      </c>
      <c r="T79" s="69">
        <v>284.425431</v>
      </c>
      <c r="U79" s="69">
        <v>6.8</v>
      </c>
      <c r="V79" s="69">
        <v>24.68</v>
      </c>
      <c r="W79" s="4">
        <v>184.64125000000001</v>
      </c>
      <c r="X79" s="4">
        <v>5.59</v>
      </c>
      <c r="Y79" s="4">
        <v>18.21</v>
      </c>
      <c r="Z79" s="69">
        <v>105.985079</v>
      </c>
      <c r="AA79" s="69">
        <v>4.57</v>
      </c>
      <c r="AB79" s="69">
        <v>12.25</v>
      </c>
      <c r="AC79" s="4">
        <v>26.2739513</v>
      </c>
      <c r="AD79" s="4">
        <v>1.98</v>
      </c>
      <c r="AE79" s="4">
        <v>4</v>
      </c>
    </row>
    <row r="80" spans="1:31" x14ac:dyDescent="0.35">
      <c r="A80" s="5" t="s">
        <v>641</v>
      </c>
      <c r="B80" s="69">
        <v>776.67299500000001</v>
      </c>
      <c r="C80" s="69">
        <v>8.43</v>
      </c>
      <c r="D80" s="69">
        <v>62.16</v>
      </c>
      <c r="E80" s="4">
        <v>713.89762399999995</v>
      </c>
      <c r="F80" s="4">
        <v>8.48</v>
      </c>
      <c r="G80" s="4">
        <v>58.76</v>
      </c>
      <c r="H80" s="69">
        <v>670.87122099999999</v>
      </c>
      <c r="I80" s="69">
        <v>8.7899999999999991</v>
      </c>
      <c r="J80" s="69">
        <v>54.81</v>
      </c>
      <c r="K80" s="4">
        <v>614.21637899999996</v>
      </c>
      <c r="L80" s="4">
        <v>9.07</v>
      </c>
      <c r="M80" s="4">
        <v>50.4</v>
      </c>
      <c r="N80" s="69">
        <v>542.56973500000004</v>
      </c>
      <c r="O80" s="69">
        <v>9.15</v>
      </c>
      <c r="P80" s="69">
        <v>44.9</v>
      </c>
      <c r="Q80" s="4">
        <v>449.466722</v>
      </c>
      <c r="R80" s="4">
        <v>8.91</v>
      </c>
      <c r="S80" s="10">
        <v>39.83</v>
      </c>
      <c r="T80" s="69">
        <v>363.50352800000002</v>
      </c>
      <c r="U80" s="69">
        <v>8.69</v>
      </c>
      <c r="V80" s="69">
        <v>33.36</v>
      </c>
      <c r="W80" s="4">
        <v>261.82805000000002</v>
      </c>
      <c r="X80" s="4">
        <v>7.93</v>
      </c>
      <c r="Y80" s="4">
        <v>26.13</v>
      </c>
      <c r="Z80" s="69">
        <v>116.765654</v>
      </c>
      <c r="AA80" s="69">
        <v>5.03</v>
      </c>
      <c r="AB80" s="69">
        <v>17.28</v>
      </c>
      <c r="AC80" s="4">
        <v>40.070588600000001</v>
      </c>
      <c r="AD80" s="4">
        <v>3.02</v>
      </c>
      <c r="AE80" s="4">
        <v>7.02</v>
      </c>
    </row>
    <row r="81" spans="1:31" x14ac:dyDescent="0.35">
      <c r="A81" s="5" t="s">
        <v>642</v>
      </c>
      <c r="B81" s="69">
        <v>843.514861</v>
      </c>
      <c r="C81" s="69">
        <v>9.16</v>
      </c>
      <c r="D81" s="69">
        <v>71.319999999999993</v>
      </c>
      <c r="E81" s="4">
        <v>825.81194000000005</v>
      </c>
      <c r="F81" s="4">
        <v>9.81</v>
      </c>
      <c r="G81" s="4">
        <v>68.569999999999993</v>
      </c>
      <c r="H81" s="69">
        <v>795.92507000000001</v>
      </c>
      <c r="I81" s="69">
        <v>10.43</v>
      </c>
      <c r="J81" s="69">
        <v>65.25</v>
      </c>
      <c r="K81" s="4">
        <v>738.86016400000005</v>
      </c>
      <c r="L81" s="4">
        <v>10.91</v>
      </c>
      <c r="M81" s="4">
        <v>61.31</v>
      </c>
      <c r="N81" s="69">
        <v>692.61507500000005</v>
      </c>
      <c r="O81" s="69">
        <v>11.68</v>
      </c>
      <c r="P81" s="69">
        <v>56.58</v>
      </c>
      <c r="Q81" s="4">
        <v>600.94813999999997</v>
      </c>
      <c r="R81" s="4">
        <v>11.91</v>
      </c>
      <c r="S81" s="4">
        <v>51.75</v>
      </c>
      <c r="T81" s="69">
        <v>482.775395</v>
      </c>
      <c r="U81" s="69">
        <v>11.54</v>
      </c>
      <c r="V81" s="80">
        <v>44.9</v>
      </c>
      <c r="W81" s="4">
        <v>377.44849399999998</v>
      </c>
      <c r="X81" s="4">
        <v>11.43</v>
      </c>
      <c r="Y81" s="4">
        <v>37.56</v>
      </c>
      <c r="Z81" s="69">
        <v>226.064345</v>
      </c>
      <c r="AA81" s="69">
        <v>9.74</v>
      </c>
      <c r="AB81" s="69">
        <v>27.02</v>
      </c>
      <c r="AC81" s="4">
        <v>76.110572500000004</v>
      </c>
      <c r="AD81" s="4">
        <v>5.74</v>
      </c>
      <c r="AE81" s="4">
        <v>12.76</v>
      </c>
    </row>
    <row r="82" spans="1:31" x14ac:dyDescent="0.35">
      <c r="A82" s="5" t="s">
        <v>643</v>
      </c>
      <c r="B82" s="69">
        <v>859.59916299999998</v>
      </c>
      <c r="C82" s="69">
        <v>9.34</v>
      </c>
      <c r="D82" s="69">
        <v>80.66</v>
      </c>
      <c r="E82" s="4">
        <v>852.28610270000001</v>
      </c>
      <c r="F82" s="4">
        <v>10.119999999999999</v>
      </c>
      <c r="G82" s="4">
        <v>78.7</v>
      </c>
      <c r="H82" s="69">
        <v>843.80489490000002</v>
      </c>
      <c r="I82" s="69">
        <v>11.06</v>
      </c>
      <c r="J82" s="69">
        <v>76.31</v>
      </c>
      <c r="K82" s="4">
        <v>812.86073499999998</v>
      </c>
      <c r="L82" s="4">
        <v>12</v>
      </c>
      <c r="M82" s="4">
        <v>73.31</v>
      </c>
      <c r="N82" s="69">
        <v>780.93685500000004</v>
      </c>
      <c r="O82" s="69">
        <v>13.17</v>
      </c>
      <c r="P82" s="69">
        <v>69.760000000000005</v>
      </c>
      <c r="Q82" s="4">
        <v>687.76088400000003</v>
      </c>
      <c r="R82" s="4">
        <v>13.64</v>
      </c>
      <c r="S82" s="4">
        <v>65.38</v>
      </c>
      <c r="T82" s="69">
        <v>614.11138300000005</v>
      </c>
      <c r="U82" s="69">
        <v>14.67</v>
      </c>
      <c r="V82" s="69">
        <v>59.57</v>
      </c>
      <c r="W82" s="4">
        <v>510.83744999999999</v>
      </c>
      <c r="X82" s="4">
        <v>15.47</v>
      </c>
      <c r="Y82" s="10">
        <v>53.03</v>
      </c>
      <c r="Z82" s="69">
        <v>352.13464900000002</v>
      </c>
      <c r="AA82" s="69">
        <v>15.17</v>
      </c>
      <c r="AB82" s="69">
        <v>42.2</v>
      </c>
      <c r="AC82" s="4">
        <v>181.87988100000001</v>
      </c>
      <c r="AD82" s="4">
        <v>13.72</v>
      </c>
      <c r="AE82" s="4">
        <v>26.48</v>
      </c>
    </row>
    <row r="83" spans="1:31" x14ac:dyDescent="0.35">
      <c r="A83" s="5" t="s">
        <v>644</v>
      </c>
      <c r="B83" s="69">
        <v>884.565248</v>
      </c>
      <c r="C83" s="69">
        <v>9.61</v>
      </c>
      <c r="D83" s="69">
        <v>90.26</v>
      </c>
      <c r="E83" s="4">
        <v>887.30327399999999</v>
      </c>
      <c r="F83" s="4">
        <v>10.54</v>
      </c>
      <c r="G83" s="4">
        <v>89.24</v>
      </c>
      <c r="H83" s="69">
        <v>888.30579399999999</v>
      </c>
      <c r="I83" s="69">
        <v>11.64</v>
      </c>
      <c r="J83" s="69">
        <v>87.95</v>
      </c>
      <c r="K83" s="4">
        <v>879.9911922</v>
      </c>
      <c r="L83" s="4">
        <v>12.99</v>
      </c>
      <c r="M83" s="4">
        <v>86.31</v>
      </c>
      <c r="N83" s="69">
        <v>864.12566400000003</v>
      </c>
      <c r="O83" s="69">
        <v>14.58</v>
      </c>
      <c r="P83" s="69">
        <v>84.33</v>
      </c>
      <c r="Q83" s="4">
        <v>824.73014899999998</v>
      </c>
      <c r="R83" s="4">
        <v>16.350000000000001</v>
      </c>
      <c r="S83" s="4">
        <v>81.73</v>
      </c>
      <c r="T83" s="69">
        <v>761.43046100000004</v>
      </c>
      <c r="U83" s="69">
        <v>18.190000000000001</v>
      </c>
      <c r="V83" s="69">
        <v>77.77</v>
      </c>
      <c r="W83" s="4">
        <v>633.67065700000001</v>
      </c>
      <c r="X83" s="4">
        <v>19.18</v>
      </c>
      <c r="Y83" s="4">
        <v>72.209999999999994</v>
      </c>
      <c r="Z83" s="69">
        <v>490.79219000000001</v>
      </c>
      <c r="AA83" s="69">
        <v>21.15</v>
      </c>
      <c r="AB83" s="80">
        <v>63.34</v>
      </c>
      <c r="AC83" s="4">
        <v>292.27300300000002</v>
      </c>
      <c r="AD83" s="4">
        <v>22.04</v>
      </c>
      <c r="AE83" s="4">
        <v>48.52</v>
      </c>
    </row>
    <row r="84" spans="1:31" x14ac:dyDescent="0.35">
      <c r="A84" s="5" t="s">
        <v>645</v>
      </c>
      <c r="B84" s="69">
        <v>896.67536889999997</v>
      </c>
      <c r="C84" s="69">
        <v>9.74</v>
      </c>
      <c r="D84" s="69">
        <v>100</v>
      </c>
      <c r="E84" s="4">
        <v>905.84235100000001</v>
      </c>
      <c r="F84" s="4">
        <v>10.76</v>
      </c>
      <c r="G84" s="4">
        <v>100</v>
      </c>
      <c r="H84" s="69">
        <v>919.14464899999996</v>
      </c>
      <c r="I84" s="69">
        <v>12.05</v>
      </c>
      <c r="J84" s="69">
        <v>100</v>
      </c>
      <c r="K84" s="4">
        <v>927.43188699999996</v>
      </c>
      <c r="L84" s="4">
        <v>13.69</v>
      </c>
      <c r="M84" s="4">
        <v>100</v>
      </c>
      <c r="N84" s="69">
        <v>928.65025000000003</v>
      </c>
      <c r="O84" s="69">
        <v>15.67</v>
      </c>
      <c r="P84" s="69">
        <v>100</v>
      </c>
      <c r="Q84" s="4">
        <v>921.45003799999995</v>
      </c>
      <c r="R84" s="4">
        <v>18.27</v>
      </c>
      <c r="S84" s="4">
        <v>100</v>
      </c>
      <c r="T84" s="69">
        <v>930.48210300000005</v>
      </c>
      <c r="U84" s="69">
        <v>22.23</v>
      </c>
      <c r="V84" s="69">
        <v>100</v>
      </c>
      <c r="W84" s="4">
        <v>917.88035100000002</v>
      </c>
      <c r="X84" s="4">
        <v>27.79</v>
      </c>
      <c r="Y84" s="4">
        <v>100</v>
      </c>
      <c r="Z84" s="69">
        <v>850.83518200000003</v>
      </c>
      <c r="AA84" s="69">
        <v>36.659999999999997</v>
      </c>
      <c r="AB84" s="69">
        <v>100</v>
      </c>
      <c r="AC84" s="4">
        <v>682.63785600000006</v>
      </c>
      <c r="AD84" s="4">
        <v>51.48</v>
      </c>
      <c r="AE84" s="10">
        <v>100</v>
      </c>
    </row>
    <row r="85" spans="1:31" x14ac:dyDescent="0.35">
      <c r="A85" s="62" t="s">
        <v>606</v>
      </c>
      <c r="B85" s="72">
        <v>9208</v>
      </c>
      <c r="C85" s="70">
        <v>100</v>
      </c>
      <c r="D85" s="70"/>
      <c r="E85" s="71">
        <v>8418</v>
      </c>
      <c r="F85" s="62">
        <v>100</v>
      </c>
      <c r="G85" s="62"/>
      <c r="H85" s="72">
        <v>7629</v>
      </c>
      <c r="I85" s="70">
        <v>100</v>
      </c>
      <c r="J85" s="70"/>
      <c r="K85" s="71">
        <v>6773</v>
      </c>
      <c r="L85" s="62">
        <v>100</v>
      </c>
      <c r="M85" s="62"/>
      <c r="N85" s="72">
        <v>5928</v>
      </c>
      <c r="O85" s="70">
        <v>100</v>
      </c>
      <c r="P85" s="70"/>
      <c r="Q85" s="71">
        <v>5044</v>
      </c>
      <c r="R85" s="62">
        <v>100</v>
      </c>
      <c r="S85" s="62"/>
      <c r="T85" s="72">
        <v>4185</v>
      </c>
      <c r="U85" s="70">
        <v>100</v>
      </c>
      <c r="V85" s="70"/>
      <c r="W85" s="71">
        <v>3303</v>
      </c>
      <c r="X85" s="62">
        <v>100</v>
      </c>
      <c r="Y85" s="62"/>
      <c r="Z85" s="72">
        <v>2321</v>
      </c>
      <c r="AA85" s="70">
        <v>100</v>
      </c>
      <c r="AB85" s="70"/>
      <c r="AC85" s="71">
        <v>1326</v>
      </c>
      <c r="AD85" s="62">
        <v>100</v>
      </c>
      <c r="AE85" s="62"/>
    </row>
  </sheetData>
  <phoneticPr fontId="1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L73"/>
  <sheetViews>
    <sheetView topLeftCell="D3" zoomScale="80" zoomScaleNormal="80" workbookViewId="0">
      <selection activeCell="I9" sqref="I9"/>
    </sheetView>
  </sheetViews>
  <sheetFormatPr defaultColWidth="13.453125" defaultRowHeight="14.5" x14ac:dyDescent="0.35"/>
  <cols>
    <col min="1" max="3" width="13.453125" style="4"/>
    <col min="4" max="4" width="59.453125" style="4" customWidth="1"/>
    <col min="5" max="5" width="22.1796875" style="5" customWidth="1"/>
    <col min="6" max="6" width="29" style="5" customWidth="1"/>
    <col min="7" max="7" width="19.1796875" style="4" customWidth="1"/>
    <col min="8" max="8" width="24.453125" style="5" customWidth="1"/>
    <col min="9" max="9" width="21.453125" style="4" customWidth="1"/>
    <col min="10" max="10" width="20.453125" style="4" customWidth="1"/>
    <col min="11" max="11" width="21.453125" style="4" customWidth="1"/>
    <col min="12" max="12" width="20.81640625" style="4" customWidth="1"/>
    <col min="13" max="16384" width="13.453125" style="4"/>
  </cols>
  <sheetData>
    <row r="2" spans="1:12" ht="16.5" customHeight="1" x14ac:dyDescent="0.35">
      <c r="D2" s="10" t="s">
        <v>167</v>
      </c>
    </row>
    <row r="3" spans="1:12" ht="16.5" customHeight="1" x14ac:dyDescent="0.35">
      <c r="D3" s="17"/>
      <c r="E3" s="36" t="s">
        <v>178</v>
      </c>
      <c r="F3" s="36" t="s">
        <v>179</v>
      </c>
      <c r="G3" s="37"/>
      <c r="H3" s="36" t="s">
        <v>177</v>
      </c>
      <c r="I3" s="38" t="s">
        <v>173</v>
      </c>
      <c r="J3" s="38" t="s">
        <v>174</v>
      </c>
      <c r="K3" s="38" t="s">
        <v>175</v>
      </c>
      <c r="L3" s="38" t="s">
        <v>176</v>
      </c>
    </row>
    <row r="4" spans="1:12" ht="65.5" customHeight="1" x14ac:dyDescent="0.35">
      <c r="D4" s="10"/>
      <c r="E4" s="29" t="s">
        <v>172</v>
      </c>
      <c r="F4" s="29" t="s">
        <v>180</v>
      </c>
      <c r="G4" s="28" t="s">
        <v>165</v>
      </c>
      <c r="H4" s="29" t="s">
        <v>166</v>
      </c>
      <c r="I4" s="29" t="s">
        <v>168</v>
      </c>
      <c r="J4" s="29" t="s">
        <v>169</v>
      </c>
      <c r="K4" s="29" t="s">
        <v>170</v>
      </c>
      <c r="L4" s="29" t="s">
        <v>171</v>
      </c>
    </row>
    <row r="5" spans="1:12" ht="40.5" customHeight="1" x14ac:dyDescent="0.35">
      <c r="D5" s="10"/>
      <c r="E5" s="29"/>
      <c r="F5" s="29"/>
      <c r="G5" s="5" t="s">
        <v>105</v>
      </c>
    </row>
    <row r="6" spans="1:12" ht="40.5" customHeight="1" x14ac:dyDescent="0.35">
      <c r="B6" s="82" t="s">
        <v>660</v>
      </c>
      <c r="D6" s="4" t="s">
        <v>164</v>
      </c>
      <c r="G6" s="15" t="s">
        <v>96</v>
      </c>
    </row>
    <row r="7" spans="1:12" ht="40.5" customHeight="1" x14ac:dyDescent="0.35">
      <c r="B7" s="83" t="s">
        <v>663</v>
      </c>
      <c r="D7" s="9"/>
      <c r="E7" s="11"/>
      <c r="F7" s="11"/>
      <c r="G7" s="11" t="s">
        <v>161</v>
      </c>
      <c r="H7" s="12"/>
      <c r="I7" s="39"/>
      <c r="J7" s="39"/>
      <c r="K7" s="39"/>
      <c r="L7" s="39"/>
    </row>
    <row r="8" spans="1:12" ht="16.5" customHeight="1" thickBot="1" x14ac:dyDescent="0.4">
      <c r="A8" s="8" t="s">
        <v>56</v>
      </c>
      <c r="B8" s="51"/>
      <c r="D8" s="6" t="s">
        <v>56</v>
      </c>
      <c r="E8" s="15"/>
      <c r="F8" s="15"/>
      <c r="G8" s="5"/>
      <c r="I8" s="5"/>
      <c r="J8" s="5"/>
      <c r="K8" s="5"/>
      <c r="L8" s="5"/>
    </row>
    <row r="9" spans="1:12" ht="16.5" customHeight="1" thickBot="1" x14ac:dyDescent="0.4">
      <c r="A9" s="1" t="s">
        <v>44</v>
      </c>
      <c r="B9" s="52" t="s">
        <v>258</v>
      </c>
      <c r="C9" s="4" t="s">
        <v>0</v>
      </c>
      <c r="D9" s="1" t="s">
        <v>44</v>
      </c>
      <c r="E9" s="30">
        <v>40</v>
      </c>
      <c r="F9" s="30">
        <f>E9</f>
        <v>40</v>
      </c>
      <c r="G9" s="5">
        <v>-1.7076899999999999E-2</v>
      </c>
      <c r="H9" s="5">
        <f>F9*G9</f>
        <v>-0.68307600000000002</v>
      </c>
      <c r="I9" s="40">
        <f>SUM(H9:H62)</f>
        <v>8.2726151599640971</v>
      </c>
      <c r="J9" s="40">
        <f>EXP(I9)</f>
        <v>3915.1744231613243</v>
      </c>
      <c r="K9" s="40">
        <f>J9*F27/12</f>
        <v>1631.3226763172186</v>
      </c>
      <c r="L9" s="40">
        <f>K9*0.65</f>
        <v>1060.3597396061921</v>
      </c>
    </row>
    <row r="10" spans="1:12" ht="16.5" customHeight="1" thickBot="1" x14ac:dyDescent="0.4">
      <c r="A10" s="1" t="s">
        <v>45</v>
      </c>
      <c r="B10" s="52" t="s">
        <v>263</v>
      </c>
      <c r="C10" s="4" t="s">
        <v>2</v>
      </c>
      <c r="D10" s="1" t="s">
        <v>45</v>
      </c>
      <c r="E10" s="30"/>
      <c r="F10" s="35">
        <f>F9^2</f>
        <v>1600</v>
      </c>
      <c r="G10" s="5">
        <v>1.6430000000000001E-4</v>
      </c>
      <c r="H10" s="5">
        <f t="shared" ref="H10:H62" si="0">F10*G10</f>
        <v>0.26288</v>
      </c>
    </row>
    <row r="11" spans="1:12" ht="16.5" customHeight="1" thickBot="1" x14ac:dyDescent="0.4">
      <c r="A11" s="7" t="s">
        <v>46</v>
      </c>
      <c r="B11" s="52"/>
      <c r="D11" s="7" t="s">
        <v>46</v>
      </c>
      <c r="E11" s="31"/>
      <c r="F11" s="31">
        <f t="shared" ref="F11:F62" si="1">E11</f>
        <v>0</v>
      </c>
      <c r="G11" s="5"/>
      <c r="H11" s="5">
        <f t="shared" si="0"/>
        <v>0</v>
      </c>
    </row>
    <row r="12" spans="1:12" ht="16.5" customHeight="1" thickBot="1" x14ac:dyDescent="0.4">
      <c r="A12" s="1" t="s">
        <v>47</v>
      </c>
      <c r="B12" s="52" t="s">
        <v>268</v>
      </c>
      <c r="C12" s="4" t="s">
        <v>3</v>
      </c>
      <c r="D12" s="1" t="s">
        <v>47</v>
      </c>
      <c r="E12" s="30">
        <v>1</v>
      </c>
      <c r="F12" s="30">
        <f t="shared" si="1"/>
        <v>1</v>
      </c>
      <c r="G12" s="5">
        <v>0.1244914</v>
      </c>
      <c r="H12" s="5">
        <f t="shared" si="0"/>
        <v>0.1244914</v>
      </c>
    </row>
    <row r="13" spans="1:12" ht="16.5" customHeight="1" thickBot="1" x14ac:dyDescent="0.4">
      <c r="A13" s="1" t="s">
        <v>48</v>
      </c>
      <c r="B13" s="52" t="s">
        <v>275</v>
      </c>
      <c r="C13" s="4" t="s">
        <v>4</v>
      </c>
      <c r="D13" s="1" t="s">
        <v>48</v>
      </c>
      <c r="E13" s="30">
        <v>0</v>
      </c>
      <c r="F13" s="30">
        <f t="shared" si="1"/>
        <v>0</v>
      </c>
      <c r="G13" s="5">
        <v>-0.1049026</v>
      </c>
      <c r="H13" s="5">
        <f t="shared" si="0"/>
        <v>0</v>
      </c>
    </row>
    <row r="14" spans="1:12" ht="16.5" customHeight="1" thickBot="1" x14ac:dyDescent="0.4">
      <c r="A14" s="1" t="s">
        <v>49</v>
      </c>
      <c r="B14" s="52" t="s">
        <v>278</v>
      </c>
      <c r="C14" s="4" t="s">
        <v>5</v>
      </c>
      <c r="D14" s="1" t="s">
        <v>49</v>
      </c>
      <c r="E14" s="30">
        <v>1</v>
      </c>
      <c r="F14" s="30">
        <f t="shared" si="1"/>
        <v>1</v>
      </c>
      <c r="G14" s="5">
        <v>-8.4728100000000001E-2</v>
      </c>
      <c r="H14" s="5">
        <f t="shared" si="0"/>
        <v>-8.4728100000000001E-2</v>
      </c>
    </row>
    <row r="15" spans="1:12" ht="16.5" customHeight="1" thickBot="1" x14ac:dyDescent="0.4">
      <c r="A15" s="1" t="s">
        <v>50</v>
      </c>
      <c r="B15" s="52">
        <v>-5.144E-2</v>
      </c>
      <c r="C15" s="4" t="s">
        <v>6</v>
      </c>
      <c r="D15" s="1" t="s">
        <v>50</v>
      </c>
      <c r="E15" s="30">
        <v>0</v>
      </c>
      <c r="F15" s="30">
        <f t="shared" si="1"/>
        <v>0</v>
      </c>
      <c r="G15" s="5">
        <v>-5.9893799999999997E-2</v>
      </c>
      <c r="H15" s="5">
        <f t="shared" si="0"/>
        <v>0</v>
      </c>
    </row>
    <row r="16" spans="1:12" ht="16.5" customHeight="1" x14ac:dyDescent="0.35">
      <c r="A16" s="2" t="s">
        <v>54</v>
      </c>
      <c r="B16" s="52">
        <v>-9.7199999999999995E-3</v>
      </c>
      <c r="C16" s="4" t="s">
        <v>7</v>
      </c>
      <c r="D16" s="2" t="s">
        <v>54</v>
      </c>
      <c r="E16" s="30">
        <v>1</v>
      </c>
      <c r="F16" s="30">
        <f t="shared" si="1"/>
        <v>1</v>
      </c>
      <c r="G16" s="5">
        <v>-5.9027999999999997E-3</v>
      </c>
      <c r="H16" s="5">
        <f t="shared" si="0"/>
        <v>-5.9027999999999997E-3</v>
      </c>
    </row>
    <row r="17" spans="1:8" ht="16.5" customHeight="1" thickBot="1" x14ac:dyDescent="0.4">
      <c r="A17" s="7" t="s">
        <v>51</v>
      </c>
      <c r="B17" s="52"/>
      <c r="D17" s="7" t="s">
        <v>51</v>
      </c>
      <c r="E17" s="31"/>
      <c r="F17" s="31">
        <f t="shared" si="1"/>
        <v>0</v>
      </c>
      <c r="G17" s="5"/>
      <c r="H17" s="5">
        <f t="shared" si="0"/>
        <v>0</v>
      </c>
    </row>
    <row r="18" spans="1:8" ht="16.5" customHeight="1" thickBot="1" x14ac:dyDescent="0.4">
      <c r="A18" s="1" t="s">
        <v>52</v>
      </c>
      <c r="B18" s="52" t="s">
        <v>285</v>
      </c>
      <c r="C18" s="4" t="s">
        <v>8</v>
      </c>
      <c r="D18" s="1" t="s">
        <v>52</v>
      </c>
      <c r="E18" s="13">
        <v>0</v>
      </c>
      <c r="F18" s="13">
        <f t="shared" si="1"/>
        <v>0</v>
      </c>
      <c r="G18" s="13">
        <v>6.5511E-2</v>
      </c>
      <c r="H18" s="5">
        <f t="shared" si="0"/>
        <v>0</v>
      </c>
    </row>
    <row r="19" spans="1:8" ht="16.5" customHeight="1" thickBot="1" x14ac:dyDescent="0.4">
      <c r="A19" s="1" t="s">
        <v>53</v>
      </c>
      <c r="B19" s="52" t="s">
        <v>294</v>
      </c>
      <c r="C19" s="4" t="s">
        <v>9</v>
      </c>
      <c r="D19" s="1" t="s">
        <v>53</v>
      </c>
      <c r="E19" s="13">
        <v>0</v>
      </c>
      <c r="F19" s="13">
        <f t="shared" si="1"/>
        <v>0</v>
      </c>
      <c r="G19" s="13">
        <v>0.1168975</v>
      </c>
      <c r="H19" s="5">
        <f t="shared" si="0"/>
        <v>0</v>
      </c>
    </row>
    <row r="20" spans="1:8" ht="16.5" customHeight="1" x14ac:dyDescent="0.35">
      <c r="A20" s="3" t="s">
        <v>55</v>
      </c>
      <c r="B20" s="53" t="s">
        <v>303</v>
      </c>
      <c r="C20" s="4" t="s">
        <v>10</v>
      </c>
      <c r="D20" s="3" t="s">
        <v>55</v>
      </c>
      <c r="E20" s="14">
        <v>1</v>
      </c>
      <c r="F20" s="14">
        <f t="shared" si="1"/>
        <v>1</v>
      </c>
      <c r="G20" s="14">
        <v>0.2516505</v>
      </c>
      <c r="H20" s="5">
        <f t="shared" si="0"/>
        <v>0.2516505</v>
      </c>
    </row>
    <row r="21" spans="1:8" ht="16.5" customHeight="1" x14ac:dyDescent="0.35">
      <c r="A21" s="6" t="s">
        <v>57</v>
      </c>
      <c r="B21" s="52"/>
      <c r="D21" s="6" t="s">
        <v>57</v>
      </c>
      <c r="E21" s="15"/>
      <c r="F21" s="15"/>
      <c r="G21" s="15"/>
    </row>
    <row r="22" spans="1:8" ht="16.5" customHeight="1" x14ac:dyDescent="0.35">
      <c r="A22" s="6" t="s">
        <v>58</v>
      </c>
      <c r="B22" s="52" t="s">
        <v>311</v>
      </c>
      <c r="C22" s="4" t="s">
        <v>11</v>
      </c>
      <c r="D22" s="6" t="s">
        <v>58</v>
      </c>
      <c r="E22" s="15">
        <v>4</v>
      </c>
      <c r="F22" s="15">
        <f t="shared" si="1"/>
        <v>4</v>
      </c>
      <c r="G22" s="15">
        <v>1.73513E-2</v>
      </c>
      <c r="H22" s="5">
        <f t="shared" si="0"/>
        <v>6.94052E-2</v>
      </c>
    </row>
    <row r="23" spans="1:8" ht="16.5" customHeight="1" x14ac:dyDescent="0.35">
      <c r="A23" s="6" t="s">
        <v>59</v>
      </c>
      <c r="B23" s="52" t="s">
        <v>318</v>
      </c>
      <c r="C23" s="4" t="s">
        <v>12</v>
      </c>
      <c r="D23" s="6" t="s">
        <v>59</v>
      </c>
      <c r="E23" s="15">
        <v>0.2</v>
      </c>
      <c r="F23" s="15">
        <f t="shared" si="1"/>
        <v>0.2</v>
      </c>
      <c r="G23" s="15">
        <v>-0.21348780000000001</v>
      </c>
      <c r="H23" s="5">
        <f t="shared" si="0"/>
        <v>-4.2697560000000002E-2</v>
      </c>
    </row>
    <row r="24" spans="1:8" ht="16.5" customHeight="1" x14ac:dyDescent="0.35">
      <c r="A24" s="6" t="s">
        <v>60</v>
      </c>
      <c r="B24" s="52">
        <v>4.8259999999999997E-2</v>
      </c>
      <c r="C24" s="4" t="s">
        <v>13</v>
      </c>
      <c r="D24" s="6" t="s">
        <v>60</v>
      </c>
      <c r="E24" s="15">
        <v>0.2</v>
      </c>
      <c r="F24" s="15">
        <f t="shared" si="1"/>
        <v>0.2</v>
      </c>
      <c r="G24" s="15">
        <v>0.1909071</v>
      </c>
      <c r="H24" s="5">
        <f t="shared" si="0"/>
        <v>3.8181420000000001E-2</v>
      </c>
    </row>
    <row r="25" spans="1:8" ht="16.5" customHeight="1" x14ac:dyDescent="0.35">
      <c r="A25" s="6" t="s">
        <v>61</v>
      </c>
      <c r="B25" s="52" t="s">
        <v>327</v>
      </c>
      <c r="C25" s="4" t="s">
        <v>14</v>
      </c>
      <c r="D25" s="6" t="s">
        <v>61</v>
      </c>
      <c r="E25" s="15">
        <v>0.2</v>
      </c>
      <c r="F25" s="15">
        <f t="shared" si="1"/>
        <v>0.2</v>
      </c>
      <c r="G25" s="15">
        <v>0.1428238</v>
      </c>
      <c r="H25" s="5">
        <f t="shared" si="0"/>
        <v>2.8564760000000002E-2</v>
      </c>
    </row>
    <row r="26" spans="1:8" ht="16.5" customHeight="1" x14ac:dyDescent="0.35">
      <c r="A26" s="6" t="s">
        <v>62</v>
      </c>
      <c r="B26" s="52">
        <v>-1.4749999999999999E-2</v>
      </c>
      <c r="C26" s="4" t="s">
        <v>15</v>
      </c>
      <c r="D26" s="6" t="s">
        <v>62</v>
      </c>
      <c r="E26" s="15">
        <v>0.4</v>
      </c>
      <c r="F26" s="15">
        <f t="shared" si="1"/>
        <v>0.4</v>
      </c>
      <c r="G26" s="15">
        <v>1.1118299999999999E-2</v>
      </c>
      <c r="H26" s="5">
        <f t="shared" si="0"/>
        <v>4.4473200000000003E-3</v>
      </c>
    </row>
    <row r="27" spans="1:8" ht="16.5" customHeight="1" x14ac:dyDescent="0.35">
      <c r="A27" s="6" t="s">
        <v>63</v>
      </c>
      <c r="B27" s="52" t="s">
        <v>333</v>
      </c>
      <c r="C27" s="4" t="s">
        <v>16</v>
      </c>
      <c r="D27" s="6" t="s">
        <v>63</v>
      </c>
      <c r="E27" s="15">
        <v>5</v>
      </c>
      <c r="F27" s="15">
        <f t="shared" si="1"/>
        <v>5</v>
      </c>
      <c r="G27" s="15">
        <v>-0.1573329</v>
      </c>
      <c r="H27" s="5">
        <f t="shared" si="0"/>
        <v>-0.78666449999999999</v>
      </c>
    </row>
    <row r="28" spans="1:8" ht="16.5" customHeight="1" x14ac:dyDescent="0.35">
      <c r="A28" s="6" t="s">
        <v>64</v>
      </c>
      <c r="B28" s="52" t="s">
        <v>342</v>
      </c>
      <c r="C28" s="4" t="s">
        <v>17</v>
      </c>
      <c r="D28" s="6" t="s">
        <v>64</v>
      </c>
      <c r="E28" s="15"/>
      <c r="F28" s="34">
        <f>F27^2</f>
        <v>25</v>
      </c>
      <c r="G28" s="15">
        <v>4.9204000000000001E-3</v>
      </c>
      <c r="H28" s="5">
        <f t="shared" si="0"/>
        <v>0.12301000000000001</v>
      </c>
    </row>
    <row r="29" spans="1:8" ht="16.5" customHeight="1" x14ac:dyDescent="0.35">
      <c r="A29" s="6" t="s">
        <v>65</v>
      </c>
      <c r="B29" s="52" t="s">
        <v>348</v>
      </c>
      <c r="C29" s="4" t="s">
        <v>18</v>
      </c>
      <c r="D29" s="6" t="s">
        <v>65</v>
      </c>
      <c r="E29" s="15">
        <v>0.3</v>
      </c>
      <c r="F29" s="15">
        <f t="shared" si="1"/>
        <v>0.3</v>
      </c>
      <c r="G29" s="15">
        <v>-0.1771036</v>
      </c>
      <c r="H29" s="5">
        <f t="shared" si="0"/>
        <v>-5.3131079999999997E-2</v>
      </c>
    </row>
    <row r="30" spans="1:8" ht="16.5" customHeight="1" x14ac:dyDescent="0.35">
      <c r="A30" s="6"/>
      <c r="B30" s="52"/>
      <c r="D30" s="9"/>
      <c r="E30" s="11"/>
      <c r="F30" s="11"/>
      <c r="G30" s="11"/>
    </row>
    <row r="31" spans="1:8" ht="16.5" customHeight="1" x14ac:dyDescent="0.35">
      <c r="A31" s="8" t="s">
        <v>92</v>
      </c>
      <c r="B31" s="54"/>
      <c r="D31" s="6" t="s">
        <v>92</v>
      </c>
      <c r="E31" s="15"/>
      <c r="F31" s="15"/>
      <c r="G31" s="15"/>
    </row>
    <row r="32" spans="1:8" ht="16.5" customHeight="1" x14ac:dyDescent="0.35">
      <c r="A32" s="6" t="s">
        <v>67</v>
      </c>
      <c r="B32" s="52" t="s">
        <v>357</v>
      </c>
      <c r="C32" s="4" t="s">
        <v>19</v>
      </c>
      <c r="D32" s="6" t="s">
        <v>67</v>
      </c>
      <c r="E32" s="15">
        <v>1</v>
      </c>
      <c r="F32" s="15">
        <f t="shared" si="1"/>
        <v>1</v>
      </c>
      <c r="G32" s="15">
        <v>-0.48626000000000003</v>
      </c>
      <c r="H32" s="5">
        <f t="shared" si="0"/>
        <v>-0.48626000000000003</v>
      </c>
    </row>
    <row r="33" spans="1:8" ht="16.5" customHeight="1" x14ac:dyDescent="0.35">
      <c r="A33" s="6" t="s">
        <v>66</v>
      </c>
      <c r="B33" s="52" t="s">
        <v>363</v>
      </c>
      <c r="C33" s="4" t="s">
        <v>20</v>
      </c>
      <c r="D33" s="6" t="s">
        <v>66</v>
      </c>
      <c r="E33" s="34">
        <v>100</v>
      </c>
      <c r="F33" s="34">
        <f>LN(E33)</f>
        <v>4.6051701859880918</v>
      </c>
      <c r="G33" s="15">
        <v>6.5049999999999997E-2</v>
      </c>
      <c r="H33" s="5">
        <f t="shared" si="0"/>
        <v>0.29956632059852534</v>
      </c>
    </row>
    <row r="34" spans="1:8" ht="16.5" customHeight="1" x14ac:dyDescent="0.35">
      <c r="A34" s="6" t="s">
        <v>68</v>
      </c>
      <c r="B34" s="52" t="s">
        <v>369</v>
      </c>
      <c r="C34" s="4" t="s">
        <v>21</v>
      </c>
      <c r="D34" s="6" t="s">
        <v>68</v>
      </c>
      <c r="E34" s="15">
        <v>1</v>
      </c>
      <c r="F34" s="15">
        <f t="shared" si="1"/>
        <v>1</v>
      </c>
      <c r="G34" s="15">
        <v>1.0430999999999999E-3</v>
      </c>
      <c r="H34" s="5">
        <f t="shared" si="0"/>
        <v>1.0430999999999999E-3</v>
      </c>
    </row>
    <row r="35" spans="1:8" ht="16.5" customHeight="1" x14ac:dyDescent="0.35">
      <c r="A35" s="6" t="s">
        <v>69</v>
      </c>
      <c r="B35" s="52" t="s">
        <v>376</v>
      </c>
      <c r="C35" s="4" t="s">
        <v>22</v>
      </c>
      <c r="D35" s="6" t="s">
        <v>69</v>
      </c>
      <c r="E35" s="15">
        <v>0</v>
      </c>
      <c r="F35" s="15">
        <f t="shared" si="1"/>
        <v>0</v>
      </c>
      <c r="G35" s="15">
        <v>6.0091199999999997E-2</v>
      </c>
      <c r="H35" s="5">
        <f t="shared" si="0"/>
        <v>0</v>
      </c>
    </row>
    <row r="36" spans="1:8" ht="16.5" customHeight="1" x14ac:dyDescent="0.35">
      <c r="A36" s="6" t="s">
        <v>102</v>
      </c>
      <c r="B36" s="52" t="s">
        <v>384</v>
      </c>
      <c r="C36" s="4" t="s">
        <v>99</v>
      </c>
      <c r="D36" s="6" t="s">
        <v>102</v>
      </c>
      <c r="E36" s="15">
        <v>1</v>
      </c>
      <c r="F36" s="15">
        <f t="shared" si="1"/>
        <v>1</v>
      </c>
      <c r="G36" s="15">
        <v>0.43683539999999998</v>
      </c>
      <c r="H36" s="5">
        <f t="shared" si="0"/>
        <v>0.43683539999999998</v>
      </c>
    </row>
    <row r="37" spans="1:8" ht="16.5" customHeight="1" x14ac:dyDescent="0.35">
      <c r="A37" s="6" t="s">
        <v>70</v>
      </c>
      <c r="B37" s="52" t="s">
        <v>393</v>
      </c>
      <c r="C37" s="4" t="s">
        <v>23</v>
      </c>
      <c r="D37" s="6" t="s">
        <v>70</v>
      </c>
      <c r="E37" s="15">
        <v>2</v>
      </c>
      <c r="F37" s="15">
        <f t="shared" si="1"/>
        <v>2</v>
      </c>
      <c r="G37" s="15">
        <v>0.27002999999999999</v>
      </c>
      <c r="H37" s="5">
        <f t="shared" si="0"/>
        <v>0.54005999999999998</v>
      </c>
    </row>
    <row r="38" spans="1:8" ht="16.5" customHeight="1" x14ac:dyDescent="0.35">
      <c r="A38" s="6" t="s">
        <v>103</v>
      </c>
      <c r="B38" s="52" t="s">
        <v>402</v>
      </c>
      <c r="C38" s="4" t="s">
        <v>100</v>
      </c>
      <c r="D38" s="6" t="s">
        <v>103</v>
      </c>
      <c r="E38" s="15">
        <v>6</v>
      </c>
      <c r="F38" s="15">
        <f t="shared" si="1"/>
        <v>6</v>
      </c>
      <c r="G38" s="15">
        <v>-3.0684400000000001E-2</v>
      </c>
      <c r="H38" s="5">
        <f t="shared" si="0"/>
        <v>-0.1841064</v>
      </c>
    </row>
    <row r="39" spans="1:8" ht="16.5" customHeight="1" x14ac:dyDescent="0.35">
      <c r="A39" s="6" t="s">
        <v>104</v>
      </c>
      <c r="B39" s="52" t="s">
        <v>410</v>
      </c>
      <c r="C39" s="4" t="s">
        <v>101</v>
      </c>
      <c r="D39" s="6" t="s">
        <v>104</v>
      </c>
      <c r="E39" s="15"/>
      <c r="F39" s="34">
        <f>F38^2</f>
        <v>36</v>
      </c>
      <c r="G39" s="15">
        <v>4.216E-4</v>
      </c>
      <c r="H39" s="5">
        <f t="shared" si="0"/>
        <v>1.5177599999999999E-2</v>
      </c>
    </row>
    <row r="40" spans="1:8" ht="16.5" customHeight="1" x14ac:dyDescent="0.35">
      <c r="A40" s="6" t="s">
        <v>71</v>
      </c>
      <c r="B40" s="52" t="s">
        <v>419</v>
      </c>
      <c r="C40" s="4" t="s">
        <v>24</v>
      </c>
      <c r="D40" s="6" t="s">
        <v>71</v>
      </c>
      <c r="E40" s="15">
        <v>0</v>
      </c>
      <c r="F40" s="15">
        <f t="shared" si="1"/>
        <v>0</v>
      </c>
      <c r="G40" s="15">
        <v>0.1829113</v>
      </c>
      <c r="H40" s="5">
        <f t="shared" si="0"/>
        <v>0</v>
      </c>
    </row>
    <row r="41" spans="1:8" ht="16.5" customHeight="1" x14ac:dyDescent="0.35">
      <c r="A41" s="6" t="s">
        <v>72</v>
      </c>
      <c r="B41" s="52">
        <v>4.6030000000000001E-2</v>
      </c>
      <c r="C41" s="4" t="s">
        <v>25</v>
      </c>
      <c r="D41" s="6" t="s">
        <v>72</v>
      </c>
      <c r="E41" s="15">
        <v>1</v>
      </c>
      <c r="F41" s="15">
        <f t="shared" si="1"/>
        <v>1</v>
      </c>
      <c r="G41" s="15">
        <v>1.5967599999999998E-2</v>
      </c>
      <c r="H41" s="5">
        <f t="shared" si="0"/>
        <v>1.5967599999999998E-2</v>
      </c>
    </row>
    <row r="42" spans="1:8" ht="16.5" customHeight="1" x14ac:dyDescent="0.35">
      <c r="A42" s="9" t="s">
        <v>73</v>
      </c>
      <c r="B42" s="53" t="s">
        <v>428</v>
      </c>
      <c r="C42" s="4" t="s">
        <v>26</v>
      </c>
      <c r="D42" s="6" t="s">
        <v>73</v>
      </c>
      <c r="E42" s="15">
        <v>0</v>
      </c>
      <c r="F42" s="15">
        <f t="shared" si="1"/>
        <v>0</v>
      </c>
      <c r="G42" s="15">
        <v>0.1135722</v>
      </c>
      <c r="H42" s="5">
        <f t="shared" si="0"/>
        <v>0</v>
      </c>
    </row>
    <row r="43" spans="1:8" ht="16.5" customHeight="1" x14ac:dyDescent="0.35">
      <c r="A43" s="6" t="s">
        <v>93</v>
      </c>
      <c r="B43" s="52"/>
      <c r="D43" s="8" t="s">
        <v>93</v>
      </c>
      <c r="E43" s="16"/>
      <c r="F43" s="16"/>
      <c r="G43" s="16"/>
    </row>
    <row r="44" spans="1:8" ht="16.5" customHeight="1" x14ac:dyDescent="0.35">
      <c r="A44" s="6" t="s">
        <v>74</v>
      </c>
      <c r="B44" s="52" t="s">
        <v>436</v>
      </c>
      <c r="C44" s="4" t="s">
        <v>27</v>
      </c>
      <c r="D44" s="6" t="s">
        <v>74</v>
      </c>
      <c r="E44" s="15">
        <v>1</v>
      </c>
      <c r="F44" s="15">
        <f t="shared" si="1"/>
        <v>1</v>
      </c>
      <c r="G44" s="15">
        <v>6.91856E-2</v>
      </c>
      <c r="H44" s="5">
        <f t="shared" si="0"/>
        <v>6.91856E-2</v>
      </c>
    </row>
    <row r="45" spans="1:8" ht="16.5" customHeight="1" x14ac:dyDescent="0.35">
      <c r="A45" s="6" t="s">
        <v>75</v>
      </c>
      <c r="B45" s="52" t="s">
        <v>443</v>
      </c>
      <c r="C45" s="4" t="s">
        <v>28</v>
      </c>
      <c r="D45" s="6" t="s">
        <v>75</v>
      </c>
      <c r="E45" s="15">
        <v>10</v>
      </c>
      <c r="F45" s="15">
        <f t="shared" si="1"/>
        <v>10</v>
      </c>
      <c r="G45" s="15">
        <v>5.7270999999999997E-3</v>
      </c>
      <c r="H45" s="5">
        <f t="shared" si="0"/>
        <v>5.7270999999999996E-2</v>
      </c>
    </row>
    <row r="46" spans="1:8" ht="16.5" customHeight="1" x14ac:dyDescent="0.35">
      <c r="A46" s="6" t="s">
        <v>76</v>
      </c>
      <c r="B46" s="52" t="s">
        <v>453</v>
      </c>
      <c r="C46" s="4" t="s">
        <v>29</v>
      </c>
      <c r="D46" s="9" t="s">
        <v>76</v>
      </c>
      <c r="E46" s="33">
        <v>20</v>
      </c>
      <c r="F46" s="33">
        <f>LN(E46)</f>
        <v>2.9957322735539909</v>
      </c>
      <c r="G46" s="11">
        <v>0.14457829999999999</v>
      </c>
      <c r="H46" s="5">
        <f t="shared" si="0"/>
        <v>0.43311787936557095</v>
      </c>
    </row>
    <row r="47" spans="1:8" ht="16.5" customHeight="1" thickBot="1" x14ac:dyDescent="0.4">
      <c r="A47" s="8" t="s">
        <v>95</v>
      </c>
      <c r="B47" s="54"/>
      <c r="D47" s="8" t="s">
        <v>95</v>
      </c>
      <c r="E47" s="16"/>
      <c r="F47" s="16"/>
      <c r="G47" s="16"/>
    </row>
    <row r="48" spans="1:8" ht="16.5" customHeight="1" thickBot="1" x14ac:dyDescent="0.4">
      <c r="A48" s="1" t="s">
        <v>77</v>
      </c>
      <c r="B48" s="52" t="s">
        <v>462</v>
      </c>
      <c r="C48" s="4" t="s">
        <v>30</v>
      </c>
      <c r="D48" s="1" t="s">
        <v>77</v>
      </c>
      <c r="E48" s="13">
        <v>1</v>
      </c>
      <c r="F48" s="13">
        <f t="shared" si="1"/>
        <v>1</v>
      </c>
      <c r="G48" s="13">
        <v>-8.4526400000000002E-2</v>
      </c>
      <c r="H48" s="5">
        <f t="shared" si="0"/>
        <v>-8.4526400000000002E-2</v>
      </c>
    </row>
    <row r="49" spans="1:8" ht="16.5" customHeight="1" thickBot="1" x14ac:dyDescent="0.4">
      <c r="A49" s="45" t="s">
        <v>78</v>
      </c>
      <c r="B49" s="52" t="s">
        <v>465</v>
      </c>
      <c r="C49" s="4" t="s">
        <v>31</v>
      </c>
      <c r="D49" s="1" t="s">
        <v>78</v>
      </c>
      <c r="E49" s="13">
        <v>0</v>
      </c>
      <c r="F49" s="13">
        <f t="shared" si="1"/>
        <v>0</v>
      </c>
      <c r="G49" s="13">
        <v>-0.16769999999999999</v>
      </c>
      <c r="H49" s="5">
        <f t="shared" si="0"/>
        <v>0</v>
      </c>
    </row>
    <row r="50" spans="1:8" ht="16.5" customHeight="1" thickBot="1" x14ac:dyDescent="0.4">
      <c r="A50" s="45" t="s">
        <v>79</v>
      </c>
      <c r="B50" s="52" t="s">
        <v>473</v>
      </c>
      <c r="C50" s="4" t="s">
        <v>32</v>
      </c>
      <c r="D50" s="1" t="s">
        <v>79</v>
      </c>
      <c r="E50" s="13">
        <v>1</v>
      </c>
      <c r="F50" s="13">
        <f t="shared" si="1"/>
        <v>1</v>
      </c>
      <c r="G50" s="13">
        <v>4.1517600000000002E-2</v>
      </c>
      <c r="H50" s="5">
        <f t="shared" si="0"/>
        <v>4.1517600000000002E-2</v>
      </c>
    </row>
    <row r="51" spans="1:8" ht="16.5" customHeight="1" thickBot="1" x14ac:dyDescent="0.4">
      <c r="A51" s="45" t="s">
        <v>80</v>
      </c>
      <c r="B51" s="52">
        <v>-1.7239999999999998E-2</v>
      </c>
      <c r="C51" s="4" t="s">
        <v>33</v>
      </c>
      <c r="D51" s="1" t="s">
        <v>80</v>
      </c>
      <c r="E51" s="13">
        <v>0</v>
      </c>
      <c r="F51" s="13">
        <f t="shared" si="1"/>
        <v>0</v>
      </c>
      <c r="G51" s="13">
        <v>4.1304000000000002E-3</v>
      </c>
      <c r="H51" s="5">
        <f t="shared" si="0"/>
        <v>0</v>
      </c>
    </row>
    <row r="52" spans="1:8" ht="16.5" customHeight="1" thickBot="1" x14ac:dyDescent="0.4">
      <c r="A52" s="45" t="s">
        <v>81</v>
      </c>
      <c r="B52" s="52" t="s">
        <v>477</v>
      </c>
      <c r="C52" s="4" t="s">
        <v>34</v>
      </c>
      <c r="D52" s="1" t="s">
        <v>81</v>
      </c>
      <c r="E52" s="13">
        <v>0</v>
      </c>
      <c r="F52" s="13">
        <f t="shared" si="1"/>
        <v>0</v>
      </c>
      <c r="G52" s="13">
        <v>-8.0950400000000006E-2</v>
      </c>
      <c r="H52" s="5">
        <f t="shared" si="0"/>
        <v>0</v>
      </c>
    </row>
    <row r="53" spans="1:8" ht="16.5" customHeight="1" thickBot="1" x14ac:dyDescent="0.4">
      <c r="A53" s="45" t="s">
        <v>82</v>
      </c>
      <c r="B53" s="52" t="s">
        <v>484</v>
      </c>
      <c r="C53" s="4" t="s">
        <v>35</v>
      </c>
      <c r="D53" s="1" t="s">
        <v>82</v>
      </c>
      <c r="E53" s="13">
        <v>0</v>
      </c>
      <c r="F53" s="13">
        <f t="shared" si="1"/>
        <v>0</v>
      </c>
      <c r="G53" s="13">
        <v>-0.22120609999999999</v>
      </c>
      <c r="H53" s="5">
        <f t="shared" si="0"/>
        <v>0</v>
      </c>
    </row>
    <row r="54" spans="1:8" ht="16.5" customHeight="1" thickBot="1" x14ac:dyDescent="0.4">
      <c r="A54" s="45" t="s">
        <v>83</v>
      </c>
      <c r="B54" s="52" t="s">
        <v>493</v>
      </c>
      <c r="C54" s="4" t="s">
        <v>36</v>
      </c>
      <c r="D54" s="1" t="s">
        <v>83</v>
      </c>
      <c r="E54" s="13">
        <v>0</v>
      </c>
      <c r="F54" s="13">
        <f t="shared" si="1"/>
        <v>0</v>
      </c>
      <c r="G54" s="13">
        <v>-0.1122707</v>
      </c>
      <c r="H54" s="5">
        <f t="shared" si="0"/>
        <v>0</v>
      </c>
    </row>
    <row r="55" spans="1:8" ht="16.5" customHeight="1" thickBot="1" x14ac:dyDescent="0.4">
      <c r="A55" s="45" t="s">
        <v>84</v>
      </c>
      <c r="B55" s="52" t="s">
        <v>499</v>
      </c>
      <c r="C55" s="4" t="s">
        <v>37</v>
      </c>
      <c r="D55" s="1" t="s">
        <v>84</v>
      </c>
      <c r="E55" s="13">
        <v>0</v>
      </c>
      <c r="F55" s="13">
        <f t="shared" si="1"/>
        <v>0</v>
      </c>
      <c r="G55" s="13">
        <v>-0.1162204</v>
      </c>
      <c r="H55" s="5">
        <f t="shared" si="0"/>
        <v>0</v>
      </c>
    </row>
    <row r="56" spans="1:8" ht="16.5" customHeight="1" thickBot="1" x14ac:dyDescent="0.4">
      <c r="A56" s="45" t="s">
        <v>85</v>
      </c>
      <c r="B56" s="52" t="s">
        <v>506</v>
      </c>
      <c r="C56" s="4" t="s">
        <v>38</v>
      </c>
      <c r="D56" s="1" t="s">
        <v>85</v>
      </c>
      <c r="E56" s="13">
        <v>0</v>
      </c>
      <c r="F56" s="13">
        <f t="shared" si="1"/>
        <v>0</v>
      </c>
      <c r="G56" s="13">
        <v>-0.25899290000000003</v>
      </c>
      <c r="H56" s="5">
        <f t="shared" si="0"/>
        <v>0</v>
      </c>
    </row>
    <row r="57" spans="1:8" ht="16.5" customHeight="1" thickBot="1" x14ac:dyDescent="0.4">
      <c r="A57" s="45" t="s">
        <v>86</v>
      </c>
      <c r="B57" s="52" t="s">
        <v>514</v>
      </c>
      <c r="C57" s="4" t="s">
        <v>39</v>
      </c>
      <c r="D57" s="1" t="s">
        <v>86</v>
      </c>
      <c r="E57" s="13">
        <v>0</v>
      </c>
      <c r="F57" s="13">
        <f t="shared" si="1"/>
        <v>0</v>
      </c>
      <c r="G57" s="13">
        <v>-0.20096720000000001</v>
      </c>
      <c r="H57" s="5">
        <f t="shared" si="0"/>
        <v>0</v>
      </c>
    </row>
    <row r="58" spans="1:8" ht="16.5" customHeight="1" thickBot="1" x14ac:dyDescent="0.4">
      <c r="A58" s="45" t="s">
        <v>87</v>
      </c>
      <c r="B58" s="52" t="s">
        <v>523</v>
      </c>
      <c r="C58" s="4" t="s">
        <v>40</v>
      </c>
      <c r="D58" s="1" t="s">
        <v>87</v>
      </c>
      <c r="E58" s="13">
        <v>0</v>
      </c>
      <c r="F58" s="13">
        <f t="shared" si="1"/>
        <v>0</v>
      </c>
      <c r="G58" s="13">
        <v>-0.10064579999999999</v>
      </c>
      <c r="H58" s="5">
        <f t="shared" si="0"/>
        <v>0</v>
      </c>
    </row>
    <row r="59" spans="1:8" ht="16.5" customHeight="1" x14ac:dyDescent="0.35">
      <c r="A59" s="46" t="s">
        <v>88</v>
      </c>
      <c r="B59" s="53" t="s">
        <v>530</v>
      </c>
      <c r="C59" s="4" t="s">
        <v>41</v>
      </c>
      <c r="D59" s="3" t="s">
        <v>88</v>
      </c>
      <c r="E59" s="14">
        <v>0</v>
      </c>
      <c r="F59" s="14">
        <f t="shared" si="1"/>
        <v>0</v>
      </c>
      <c r="G59" s="14">
        <v>-0.14277999999999999</v>
      </c>
      <c r="H59" s="5">
        <f t="shared" si="0"/>
        <v>0</v>
      </c>
    </row>
    <row r="60" spans="1:8" ht="16.5" customHeight="1" x14ac:dyDescent="0.35">
      <c r="A60" s="48" t="s">
        <v>573</v>
      </c>
      <c r="B60" s="84" t="s">
        <v>540</v>
      </c>
      <c r="D60" s="115"/>
      <c r="E60" s="30"/>
      <c r="F60" s="30"/>
      <c r="G60" s="30"/>
    </row>
    <row r="61" spans="1:8" ht="16.5" customHeight="1" x14ac:dyDescent="0.35">
      <c r="A61" s="48" t="s">
        <v>574</v>
      </c>
      <c r="B61" s="84" t="s">
        <v>546</v>
      </c>
      <c r="D61" s="115"/>
      <c r="E61" s="30"/>
      <c r="F61" s="30"/>
      <c r="G61" s="30"/>
    </row>
    <row r="62" spans="1:8" ht="16.5" customHeight="1" x14ac:dyDescent="0.35">
      <c r="A62" s="43" t="s">
        <v>89</v>
      </c>
      <c r="B62" s="54" t="s">
        <v>550</v>
      </c>
      <c r="C62" s="4" t="s">
        <v>43</v>
      </c>
      <c r="D62" s="6" t="s">
        <v>89</v>
      </c>
      <c r="E62" s="15">
        <v>1</v>
      </c>
      <c r="F62" s="15">
        <f t="shared" si="1"/>
        <v>1</v>
      </c>
      <c r="G62" s="15">
        <v>7.8713353000000001</v>
      </c>
      <c r="H62" s="5">
        <f t="shared" si="0"/>
        <v>7.8713353000000001</v>
      </c>
    </row>
    <row r="63" spans="1:8" ht="16.5" customHeight="1" x14ac:dyDescent="0.35">
      <c r="D63" s="6"/>
      <c r="E63" s="15"/>
      <c r="F63" s="15"/>
      <c r="G63" s="5"/>
    </row>
    <row r="64" spans="1:8" ht="16.5" customHeight="1" x14ac:dyDescent="0.35">
      <c r="A64" s="39"/>
      <c r="D64" s="6"/>
      <c r="E64" s="15"/>
      <c r="F64" s="15"/>
    </row>
    <row r="65" spans="1:6" ht="16.5" customHeight="1" x14ac:dyDescent="0.35">
      <c r="A65" s="43" t="s">
        <v>90</v>
      </c>
      <c r="D65" s="6"/>
      <c r="E65" s="15"/>
      <c r="F65" s="15"/>
    </row>
    <row r="66" spans="1:6" ht="16.5" customHeight="1" x14ac:dyDescent="0.35">
      <c r="A66" s="39" t="s">
        <v>91</v>
      </c>
      <c r="D66" s="6"/>
      <c r="E66" s="15"/>
      <c r="F66" s="15"/>
    </row>
    <row r="67" spans="1:6" ht="16.5" customHeight="1" x14ac:dyDescent="0.35">
      <c r="D67" s="6"/>
      <c r="E67" s="15"/>
      <c r="F67" s="15"/>
    </row>
    <row r="68" spans="1:6" ht="16.5" customHeight="1" x14ac:dyDescent="0.35">
      <c r="A68" s="4" t="s">
        <v>586</v>
      </c>
      <c r="D68" s="6"/>
      <c r="E68" s="15"/>
      <c r="F68" s="15"/>
    </row>
    <row r="69" spans="1:6" ht="16.5" customHeight="1" x14ac:dyDescent="0.35">
      <c r="D69" s="6"/>
      <c r="E69" s="15"/>
      <c r="F69" s="15"/>
    </row>
    <row r="70" spans="1:6" ht="16.5" customHeight="1" x14ac:dyDescent="0.35">
      <c r="D70" s="6"/>
      <c r="E70" s="15"/>
      <c r="F70" s="15"/>
    </row>
    <row r="71" spans="1:6" ht="16.5" customHeight="1" x14ac:dyDescent="0.35">
      <c r="D71" s="6"/>
      <c r="E71" s="15"/>
      <c r="F71" s="15"/>
    </row>
    <row r="72" spans="1:6" ht="16.5" customHeight="1" x14ac:dyDescent="0.35">
      <c r="D72" s="6"/>
      <c r="E72" s="15"/>
      <c r="F72" s="15"/>
    </row>
    <row r="73" spans="1:6" ht="16.5" customHeight="1" x14ac:dyDescent="0.35">
      <c r="D73" s="6"/>
      <c r="E73" s="15"/>
      <c r="F73" s="1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M86"/>
  <sheetViews>
    <sheetView workbookViewId="0">
      <selection activeCell="K21" sqref="K21"/>
    </sheetView>
  </sheetViews>
  <sheetFormatPr defaultColWidth="8.7265625" defaultRowHeight="14.5" x14ac:dyDescent="0.35"/>
  <cols>
    <col min="1" max="6" width="8.7265625" style="4"/>
    <col min="7" max="7" width="53" style="4" customWidth="1"/>
    <col min="8" max="8" width="16.453125" style="4" customWidth="1"/>
    <col min="9" max="9" width="8.7265625" style="6"/>
    <col min="10" max="10" width="18.453125" style="6" customWidth="1"/>
    <col min="11" max="11" width="19.54296875" style="6" customWidth="1"/>
    <col min="12" max="12" width="25.453125" style="6" customWidth="1"/>
    <col min="13" max="13" width="20" style="6" customWidth="1"/>
    <col min="14" max="16384" width="8.7265625" style="4"/>
  </cols>
  <sheetData>
    <row r="1" spans="2:13" x14ac:dyDescent="0.35">
      <c r="B1" s="4" t="s">
        <v>685</v>
      </c>
      <c r="G1" s="81" t="s">
        <v>584</v>
      </c>
    </row>
    <row r="2" spans="2:13" x14ac:dyDescent="0.35">
      <c r="B2" s="4" t="s">
        <v>686</v>
      </c>
    </row>
    <row r="3" spans="2:13" x14ac:dyDescent="0.35">
      <c r="B3" s="4" t="s">
        <v>688</v>
      </c>
      <c r="G3" s="10" t="s">
        <v>570</v>
      </c>
    </row>
    <row r="4" spans="2:13" ht="116" x14ac:dyDescent="0.35">
      <c r="B4" s="4" t="s">
        <v>687</v>
      </c>
      <c r="G4" s="4" t="s">
        <v>571</v>
      </c>
      <c r="H4" s="117" t="s">
        <v>689</v>
      </c>
      <c r="I4" s="6" t="s">
        <v>690</v>
      </c>
    </row>
    <row r="5" spans="2:13" ht="43.5" x14ac:dyDescent="0.35">
      <c r="G5" s="43" t="s">
        <v>97</v>
      </c>
      <c r="H5" s="16" t="s">
        <v>660</v>
      </c>
      <c r="K5" s="6" t="s">
        <v>691</v>
      </c>
    </row>
    <row r="6" spans="2:13" ht="29" x14ac:dyDescent="0.35">
      <c r="G6" s="39"/>
      <c r="H6" s="11" t="s">
        <v>663</v>
      </c>
    </row>
    <row r="7" spans="2:13" ht="15" thickBot="1" x14ac:dyDescent="0.4">
      <c r="G7" s="8" t="s">
        <v>56</v>
      </c>
      <c r="H7" s="43"/>
    </row>
    <row r="8" spans="2:13" ht="15" thickBot="1" x14ac:dyDescent="0.4">
      <c r="G8" s="1" t="s">
        <v>44</v>
      </c>
      <c r="H8" s="5" t="s">
        <v>258</v>
      </c>
      <c r="J8" s="6" t="s">
        <v>0</v>
      </c>
      <c r="K8" s="6" t="s">
        <v>692</v>
      </c>
      <c r="L8" s="6" t="s">
        <v>0</v>
      </c>
      <c r="M8" s="6" t="s">
        <v>818</v>
      </c>
    </row>
    <row r="9" spans="2:13" ht="15" thickBot="1" x14ac:dyDescent="0.4">
      <c r="G9" s="1" t="s">
        <v>45</v>
      </c>
      <c r="H9" s="5" t="s">
        <v>263</v>
      </c>
      <c r="J9" s="6" t="s">
        <v>2</v>
      </c>
      <c r="K9" s="6" t="s">
        <v>263</v>
      </c>
      <c r="L9" s="6" t="s">
        <v>2</v>
      </c>
      <c r="M9" s="6" t="s">
        <v>819</v>
      </c>
    </row>
    <row r="10" spans="2:13" ht="15" thickBot="1" x14ac:dyDescent="0.4">
      <c r="G10" s="7" t="s">
        <v>46</v>
      </c>
      <c r="H10" s="5"/>
    </row>
    <row r="11" spans="2:13" ht="15" thickBot="1" x14ac:dyDescent="0.4">
      <c r="G11" s="1" t="s">
        <v>47</v>
      </c>
      <c r="H11" s="5" t="s">
        <v>268</v>
      </c>
      <c r="J11" s="6" t="s">
        <v>3</v>
      </c>
      <c r="K11" s="6" t="s">
        <v>693</v>
      </c>
    </row>
    <row r="12" spans="2:13" ht="15" thickBot="1" x14ac:dyDescent="0.4">
      <c r="G12" s="1" t="s">
        <v>48</v>
      </c>
      <c r="H12" s="5" t="s">
        <v>275</v>
      </c>
      <c r="J12" s="6" t="s">
        <v>274</v>
      </c>
      <c r="K12" s="6" t="s">
        <v>694</v>
      </c>
    </row>
    <row r="13" spans="2:13" ht="15" thickBot="1" x14ac:dyDescent="0.4">
      <c r="G13" s="1" t="s">
        <v>49</v>
      </c>
      <c r="H13" s="5" t="s">
        <v>278</v>
      </c>
      <c r="J13" s="6" t="s">
        <v>277</v>
      </c>
      <c r="K13" s="6" t="s">
        <v>695</v>
      </c>
    </row>
    <row r="14" spans="2:13" ht="15" thickBot="1" x14ac:dyDescent="0.4">
      <c r="G14" s="1" t="s">
        <v>50</v>
      </c>
      <c r="H14" s="5">
        <v>-5.144E-2</v>
      </c>
      <c r="J14" s="6" t="s">
        <v>282</v>
      </c>
      <c r="K14" s="6">
        <v>-5.1639999999999998E-2</v>
      </c>
    </row>
    <row r="15" spans="2:13" x14ac:dyDescent="0.35">
      <c r="G15" s="2" t="s">
        <v>54</v>
      </c>
      <c r="H15" s="5">
        <v>-9.7199999999999995E-3</v>
      </c>
      <c r="J15" s="6" t="s">
        <v>283</v>
      </c>
      <c r="K15" s="6">
        <v>-1.235E-2</v>
      </c>
      <c r="L15" s="6" t="s">
        <v>283</v>
      </c>
      <c r="M15" s="6">
        <v>-1.12E-2</v>
      </c>
    </row>
    <row r="16" spans="2:13" ht="15" thickBot="1" x14ac:dyDescent="0.4">
      <c r="G16" s="7" t="s">
        <v>51</v>
      </c>
      <c r="H16" s="5"/>
    </row>
    <row r="17" spans="7:13" ht="15" thickBot="1" x14ac:dyDescent="0.4">
      <c r="G17" s="1" t="s">
        <v>52</v>
      </c>
      <c r="H17" s="5" t="s">
        <v>285</v>
      </c>
      <c r="J17" s="6" t="s">
        <v>284</v>
      </c>
      <c r="K17" s="6" t="s">
        <v>696</v>
      </c>
      <c r="L17" s="6" t="s">
        <v>284</v>
      </c>
      <c r="M17" s="6" t="s">
        <v>820</v>
      </c>
    </row>
    <row r="18" spans="7:13" ht="15" thickBot="1" x14ac:dyDescent="0.4">
      <c r="G18" s="1" t="s">
        <v>53</v>
      </c>
      <c r="H18" s="5" t="s">
        <v>294</v>
      </c>
      <c r="J18" s="6" t="s">
        <v>293</v>
      </c>
      <c r="K18" s="6" t="s">
        <v>697</v>
      </c>
      <c r="L18" s="6" t="s">
        <v>293</v>
      </c>
      <c r="M18" s="6" t="s">
        <v>821</v>
      </c>
    </row>
    <row r="19" spans="7:13" x14ac:dyDescent="0.35">
      <c r="G19" s="3" t="s">
        <v>55</v>
      </c>
      <c r="H19" s="12" t="s">
        <v>303</v>
      </c>
      <c r="J19" s="6" t="s">
        <v>302</v>
      </c>
      <c r="K19" s="6" t="s">
        <v>698</v>
      </c>
      <c r="L19" s="6" t="s">
        <v>302</v>
      </c>
      <c r="M19" s="6" t="s">
        <v>822</v>
      </c>
    </row>
    <row r="20" spans="7:13" x14ac:dyDescent="0.35">
      <c r="G20" s="6" t="s">
        <v>57</v>
      </c>
      <c r="H20" s="5"/>
    </row>
    <row r="21" spans="7:13" x14ac:dyDescent="0.35">
      <c r="G21" s="6" t="s">
        <v>58</v>
      </c>
      <c r="H21" s="5" t="s">
        <v>311</v>
      </c>
      <c r="J21" s="6" t="s">
        <v>11</v>
      </c>
      <c r="K21" s="6" t="s">
        <v>699</v>
      </c>
      <c r="L21" s="6" t="s">
        <v>11</v>
      </c>
      <c r="M21" s="6" t="s">
        <v>823</v>
      </c>
    </row>
    <row r="22" spans="7:13" x14ac:dyDescent="0.35">
      <c r="G22" s="6" t="s">
        <v>59</v>
      </c>
      <c r="H22" s="5" t="s">
        <v>318</v>
      </c>
      <c r="J22" s="6" t="s">
        <v>317</v>
      </c>
      <c r="K22" s="6" t="s">
        <v>700</v>
      </c>
      <c r="L22" s="6" t="s">
        <v>317</v>
      </c>
      <c r="M22" s="6" t="s">
        <v>824</v>
      </c>
    </row>
    <row r="23" spans="7:13" x14ac:dyDescent="0.35">
      <c r="G23" s="6" t="s">
        <v>60</v>
      </c>
      <c r="H23" s="5">
        <v>4.8259999999999997E-2</v>
      </c>
      <c r="J23" s="6" t="s">
        <v>324</v>
      </c>
      <c r="K23" s="6">
        <v>5.0970000000000001E-2</v>
      </c>
      <c r="L23" s="6" t="s">
        <v>324</v>
      </c>
      <c r="M23" s="6">
        <v>4.8869999999999997E-2</v>
      </c>
    </row>
    <row r="24" spans="7:13" x14ac:dyDescent="0.35">
      <c r="G24" s="6" t="s">
        <v>61</v>
      </c>
      <c r="H24" s="5" t="s">
        <v>327</v>
      </c>
      <c r="J24" s="6" t="s">
        <v>324</v>
      </c>
      <c r="K24" s="6" t="s">
        <v>701</v>
      </c>
      <c r="L24" s="6" t="s">
        <v>324</v>
      </c>
      <c r="M24" s="6" t="s">
        <v>825</v>
      </c>
    </row>
    <row r="25" spans="7:13" x14ac:dyDescent="0.35">
      <c r="G25" s="6" t="s">
        <v>62</v>
      </c>
      <c r="H25" s="5">
        <v>-1.4749999999999999E-2</v>
      </c>
      <c r="J25" s="6" t="s">
        <v>324</v>
      </c>
      <c r="K25" s="6">
        <v>7.5199999999999998E-3</v>
      </c>
      <c r="L25" s="6" t="s">
        <v>324</v>
      </c>
      <c r="M25" s="6">
        <v>-4.5609999999999998E-2</v>
      </c>
    </row>
    <row r="26" spans="7:13" x14ac:dyDescent="0.35">
      <c r="G26" s="6" t="s">
        <v>63</v>
      </c>
      <c r="H26" s="5" t="s">
        <v>333</v>
      </c>
      <c r="J26" s="6" t="s">
        <v>16</v>
      </c>
      <c r="K26" s="6" t="s">
        <v>702</v>
      </c>
      <c r="L26" s="6" t="s">
        <v>16</v>
      </c>
      <c r="M26" s="6" t="s">
        <v>826</v>
      </c>
    </row>
    <row r="27" spans="7:13" x14ac:dyDescent="0.35">
      <c r="G27" s="6" t="s">
        <v>64</v>
      </c>
      <c r="H27" s="5" t="s">
        <v>342</v>
      </c>
      <c r="J27" s="6" t="s">
        <v>17</v>
      </c>
      <c r="K27" s="6" t="s">
        <v>703</v>
      </c>
      <c r="L27" s="6" t="s">
        <v>17</v>
      </c>
      <c r="M27" s="6" t="s">
        <v>827</v>
      </c>
    </row>
    <row r="28" spans="7:13" x14ac:dyDescent="0.35">
      <c r="G28" s="6" t="s">
        <v>65</v>
      </c>
      <c r="H28" s="5" t="s">
        <v>348</v>
      </c>
      <c r="J28" s="6" t="s">
        <v>18</v>
      </c>
      <c r="K28" s="6" t="s">
        <v>704</v>
      </c>
      <c r="L28" s="6" t="s">
        <v>18</v>
      </c>
      <c r="M28" s="6" t="s">
        <v>828</v>
      </c>
    </row>
    <row r="29" spans="7:13" x14ac:dyDescent="0.35">
      <c r="G29" s="6"/>
      <c r="H29" s="5"/>
    </row>
    <row r="30" spans="7:13" x14ac:dyDescent="0.35">
      <c r="G30" s="8" t="s">
        <v>92</v>
      </c>
      <c r="H30" s="44"/>
    </row>
    <row r="31" spans="7:13" x14ac:dyDescent="0.35">
      <c r="G31" s="6" t="s">
        <v>67</v>
      </c>
      <c r="H31" s="5" t="s">
        <v>357</v>
      </c>
      <c r="J31" s="6" t="s">
        <v>356</v>
      </c>
      <c r="K31" s="6" t="s">
        <v>705</v>
      </c>
      <c r="L31" s="6" t="s">
        <v>356</v>
      </c>
      <c r="M31" s="6" t="s">
        <v>829</v>
      </c>
    </row>
    <row r="32" spans="7:13" x14ac:dyDescent="0.35">
      <c r="G32" s="6" t="s">
        <v>66</v>
      </c>
      <c r="H32" s="5" t="s">
        <v>363</v>
      </c>
      <c r="J32" s="6" t="s">
        <v>362</v>
      </c>
      <c r="K32" s="6" t="s">
        <v>706</v>
      </c>
      <c r="L32" s="6" t="s">
        <v>362</v>
      </c>
      <c r="M32" s="6" t="s">
        <v>830</v>
      </c>
    </row>
    <row r="33" spans="7:13" x14ac:dyDescent="0.35">
      <c r="G33" s="6" t="s">
        <v>68</v>
      </c>
      <c r="H33" s="5" t="s">
        <v>369</v>
      </c>
      <c r="J33" s="6" t="s">
        <v>21</v>
      </c>
      <c r="K33" s="6" t="s">
        <v>370</v>
      </c>
      <c r="L33" s="6" t="s">
        <v>21</v>
      </c>
      <c r="M33" s="6" t="s">
        <v>831</v>
      </c>
    </row>
    <row r="34" spans="7:13" x14ac:dyDescent="0.35">
      <c r="G34" s="6" t="s">
        <v>69</v>
      </c>
      <c r="H34" s="5" t="s">
        <v>376</v>
      </c>
      <c r="J34" s="6" t="s">
        <v>22</v>
      </c>
      <c r="K34" s="6" t="s">
        <v>707</v>
      </c>
      <c r="L34" s="6" t="s">
        <v>22</v>
      </c>
      <c r="M34" s="6" t="s">
        <v>832</v>
      </c>
    </row>
    <row r="35" spans="7:13" x14ac:dyDescent="0.35">
      <c r="G35" s="6" t="s">
        <v>102</v>
      </c>
      <c r="H35" s="5" t="s">
        <v>384</v>
      </c>
      <c r="J35" s="6" t="s">
        <v>99</v>
      </c>
      <c r="K35" s="6" t="s">
        <v>708</v>
      </c>
      <c r="L35" s="6" t="s">
        <v>99</v>
      </c>
      <c r="M35" s="6" t="s">
        <v>833</v>
      </c>
    </row>
    <row r="36" spans="7:13" x14ac:dyDescent="0.35">
      <c r="G36" s="6" t="s">
        <v>70</v>
      </c>
      <c r="H36" s="5" t="s">
        <v>393</v>
      </c>
      <c r="J36" s="6" t="s">
        <v>23</v>
      </c>
      <c r="K36" s="6" t="s">
        <v>709</v>
      </c>
      <c r="L36" s="6" t="s">
        <v>23</v>
      </c>
      <c r="M36" s="6" t="s">
        <v>834</v>
      </c>
    </row>
    <row r="37" spans="7:13" x14ac:dyDescent="0.35">
      <c r="G37" s="6" t="s">
        <v>103</v>
      </c>
      <c r="H37" s="5" t="s">
        <v>402</v>
      </c>
      <c r="J37" s="6" t="s">
        <v>100</v>
      </c>
      <c r="K37" s="6" t="s">
        <v>710</v>
      </c>
      <c r="L37" s="6" t="s">
        <v>100</v>
      </c>
      <c r="M37" s="6" t="s">
        <v>403</v>
      </c>
    </row>
    <row r="38" spans="7:13" x14ac:dyDescent="0.35">
      <c r="G38" s="6" t="s">
        <v>104</v>
      </c>
      <c r="H38" s="5" t="s">
        <v>410</v>
      </c>
      <c r="J38" s="6" t="s">
        <v>101</v>
      </c>
      <c r="K38" s="6" t="s">
        <v>411</v>
      </c>
      <c r="L38" s="6" t="s">
        <v>101</v>
      </c>
      <c r="M38" s="6" t="s">
        <v>835</v>
      </c>
    </row>
    <row r="39" spans="7:13" x14ac:dyDescent="0.35">
      <c r="G39" s="6" t="s">
        <v>71</v>
      </c>
      <c r="H39" s="5" t="s">
        <v>419</v>
      </c>
      <c r="J39" s="6" t="s">
        <v>711</v>
      </c>
      <c r="K39" s="6" t="s">
        <v>712</v>
      </c>
      <c r="L39" s="6" t="s">
        <v>711</v>
      </c>
      <c r="M39" s="6" t="s">
        <v>836</v>
      </c>
    </row>
    <row r="40" spans="7:13" x14ac:dyDescent="0.35">
      <c r="G40" s="6" t="s">
        <v>72</v>
      </c>
      <c r="H40" s="5">
        <v>4.6030000000000001E-2</v>
      </c>
      <c r="J40" s="6" t="s">
        <v>426</v>
      </c>
      <c r="K40" s="6">
        <v>5.7279999999999998E-2</v>
      </c>
      <c r="L40" s="6" t="s">
        <v>426</v>
      </c>
      <c r="M40" s="6">
        <v>5.5469999999999998E-2</v>
      </c>
    </row>
    <row r="41" spans="7:13" x14ac:dyDescent="0.35">
      <c r="G41" s="9" t="s">
        <v>73</v>
      </c>
      <c r="H41" s="12" t="s">
        <v>428</v>
      </c>
      <c r="J41" s="6" t="s">
        <v>26</v>
      </c>
      <c r="K41" s="6" t="s">
        <v>713</v>
      </c>
      <c r="L41" s="6" t="s">
        <v>26</v>
      </c>
      <c r="M41" s="6" t="s">
        <v>837</v>
      </c>
    </row>
    <row r="42" spans="7:13" x14ac:dyDescent="0.35">
      <c r="G42" s="6" t="s">
        <v>93</v>
      </c>
      <c r="H42" s="5"/>
    </row>
    <row r="43" spans="7:13" x14ac:dyDescent="0.35">
      <c r="G43" s="6" t="s">
        <v>74</v>
      </c>
      <c r="H43" s="5" t="s">
        <v>436</v>
      </c>
      <c r="J43" s="6" t="s">
        <v>435</v>
      </c>
      <c r="K43" s="6" t="s">
        <v>714</v>
      </c>
      <c r="L43" s="6" t="s">
        <v>435</v>
      </c>
      <c r="M43" s="6" t="s">
        <v>838</v>
      </c>
    </row>
    <row r="44" spans="7:13" x14ac:dyDescent="0.35">
      <c r="G44" s="6" t="s">
        <v>75</v>
      </c>
      <c r="H44" s="5" t="s">
        <v>443</v>
      </c>
      <c r="J44" s="6" t="s">
        <v>28</v>
      </c>
      <c r="K44" s="6" t="s">
        <v>715</v>
      </c>
      <c r="L44" s="6" t="s">
        <v>28</v>
      </c>
      <c r="M44" s="6" t="s">
        <v>446</v>
      </c>
    </row>
    <row r="45" spans="7:13" x14ac:dyDescent="0.35">
      <c r="G45" s="6" t="s">
        <v>76</v>
      </c>
      <c r="H45" s="5" t="s">
        <v>453</v>
      </c>
      <c r="J45" s="6" t="s">
        <v>452</v>
      </c>
      <c r="K45" s="6" t="s">
        <v>716</v>
      </c>
      <c r="L45" s="6" t="s">
        <v>452</v>
      </c>
      <c r="M45" s="6" t="s">
        <v>839</v>
      </c>
    </row>
    <row r="46" spans="7:13" ht="15" thickBot="1" x14ac:dyDescent="0.4">
      <c r="G46" s="8" t="s">
        <v>95</v>
      </c>
      <c r="H46" s="44"/>
    </row>
    <row r="47" spans="7:13" ht="15" thickBot="1" x14ac:dyDescent="0.4">
      <c r="G47" s="1" t="s">
        <v>77</v>
      </c>
      <c r="H47" s="5" t="s">
        <v>462</v>
      </c>
      <c r="J47" s="6" t="s">
        <v>30</v>
      </c>
      <c r="K47" s="6" t="s">
        <v>717</v>
      </c>
      <c r="L47" s="6" t="s">
        <v>30</v>
      </c>
      <c r="M47" s="6" t="s">
        <v>840</v>
      </c>
    </row>
    <row r="48" spans="7:13" ht="15" thickBot="1" x14ac:dyDescent="0.4">
      <c r="G48" s="45" t="s">
        <v>78</v>
      </c>
      <c r="H48" s="5" t="s">
        <v>465</v>
      </c>
      <c r="J48" s="6" t="s">
        <v>31</v>
      </c>
      <c r="K48" s="6" t="s">
        <v>718</v>
      </c>
      <c r="L48" s="6" t="s">
        <v>31</v>
      </c>
      <c r="M48" s="6" t="s">
        <v>841</v>
      </c>
    </row>
    <row r="49" spans="7:13" ht="15" thickBot="1" x14ac:dyDescent="0.4">
      <c r="G49" s="45" t="s">
        <v>79</v>
      </c>
      <c r="H49" s="5" t="s">
        <v>473</v>
      </c>
      <c r="J49" s="6" t="s">
        <v>32</v>
      </c>
      <c r="K49" s="6" t="s">
        <v>719</v>
      </c>
      <c r="L49" s="6" t="s">
        <v>32</v>
      </c>
      <c r="M49" s="6" t="s">
        <v>842</v>
      </c>
    </row>
    <row r="50" spans="7:13" ht="15" thickBot="1" x14ac:dyDescent="0.4">
      <c r="G50" s="45" t="s">
        <v>80</v>
      </c>
      <c r="H50" s="5">
        <v>-1.7239999999999998E-2</v>
      </c>
      <c r="J50" s="6" t="s">
        <v>33</v>
      </c>
      <c r="K50" s="6">
        <v>-2.1909999999999999E-2</v>
      </c>
      <c r="L50" s="6" t="s">
        <v>33</v>
      </c>
      <c r="M50" s="6">
        <v>-2.2509999999999999E-2</v>
      </c>
    </row>
    <row r="51" spans="7:13" ht="15" thickBot="1" x14ac:dyDescent="0.4">
      <c r="G51" s="45" t="s">
        <v>81</v>
      </c>
      <c r="H51" s="5" t="s">
        <v>477</v>
      </c>
      <c r="J51" s="6" t="s">
        <v>34</v>
      </c>
      <c r="K51" s="6" t="s">
        <v>720</v>
      </c>
      <c r="L51" s="6" t="s">
        <v>34</v>
      </c>
      <c r="M51" s="6" t="s">
        <v>843</v>
      </c>
    </row>
    <row r="52" spans="7:13" ht="15" thickBot="1" x14ac:dyDescent="0.4">
      <c r="G52" s="45" t="s">
        <v>82</v>
      </c>
      <c r="H52" s="5" t="s">
        <v>484</v>
      </c>
      <c r="J52" s="6" t="s">
        <v>35</v>
      </c>
      <c r="K52" s="6" t="s">
        <v>721</v>
      </c>
      <c r="L52" s="6" t="s">
        <v>35</v>
      </c>
      <c r="M52" s="6" t="s">
        <v>844</v>
      </c>
    </row>
    <row r="53" spans="7:13" ht="15" thickBot="1" x14ac:dyDescent="0.4">
      <c r="G53" s="45" t="s">
        <v>83</v>
      </c>
      <c r="H53" s="5" t="s">
        <v>493</v>
      </c>
      <c r="J53" s="6" t="s">
        <v>36</v>
      </c>
      <c r="K53" s="6" t="s">
        <v>722</v>
      </c>
      <c r="L53" s="6" t="s">
        <v>36</v>
      </c>
      <c r="M53" s="6" t="s">
        <v>845</v>
      </c>
    </row>
    <row r="54" spans="7:13" ht="15" thickBot="1" x14ac:dyDescent="0.4">
      <c r="G54" s="45" t="s">
        <v>84</v>
      </c>
      <c r="H54" s="5" t="s">
        <v>499</v>
      </c>
      <c r="J54" s="6" t="s">
        <v>37</v>
      </c>
      <c r="K54" s="6" t="s">
        <v>723</v>
      </c>
      <c r="L54" s="6" t="s">
        <v>37</v>
      </c>
      <c r="M54" s="6" t="s">
        <v>846</v>
      </c>
    </row>
    <row r="55" spans="7:13" ht="15" thickBot="1" x14ac:dyDescent="0.4">
      <c r="G55" s="45" t="s">
        <v>85</v>
      </c>
      <c r="H55" s="5" t="s">
        <v>506</v>
      </c>
      <c r="J55" s="6" t="s">
        <v>38</v>
      </c>
      <c r="K55" s="6" t="s">
        <v>724</v>
      </c>
      <c r="L55" s="6" t="s">
        <v>38</v>
      </c>
      <c r="M55" s="6" t="s">
        <v>847</v>
      </c>
    </row>
    <row r="56" spans="7:13" ht="15" thickBot="1" x14ac:dyDescent="0.4">
      <c r="G56" s="45" t="s">
        <v>86</v>
      </c>
      <c r="H56" s="5" t="s">
        <v>514</v>
      </c>
      <c r="J56" s="6" t="s">
        <v>39</v>
      </c>
      <c r="K56" s="6" t="s">
        <v>725</v>
      </c>
      <c r="L56" s="6" t="s">
        <v>39</v>
      </c>
      <c r="M56" s="6" t="s">
        <v>725</v>
      </c>
    </row>
    <row r="57" spans="7:13" ht="15" thickBot="1" x14ac:dyDescent="0.4">
      <c r="G57" s="45" t="s">
        <v>87</v>
      </c>
      <c r="H57" s="5" t="s">
        <v>523</v>
      </c>
      <c r="J57" s="6" t="s">
        <v>40</v>
      </c>
      <c r="K57" s="6" t="s">
        <v>726</v>
      </c>
      <c r="L57" s="6" t="s">
        <v>40</v>
      </c>
      <c r="M57" s="6" t="s">
        <v>848</v>
      </c>
    </row>
    <row r="58" spans="7:13" x14ac:dyDescent="0.35">
      <c r="G58" s="46" t="s">
        <v>88</v>
      </c>
      <c r="H58" s="12" t="s">
        <v>530</v>
      </c>
      <c r="J58" s="6" t="s">
        <v>41</v>
      </c>
      <c r="K58" s="6" t="s">
        <v>727</v>
      </c>
      <c r="L58" s="6" t="s">
        <v>41</v>
      </c>
      <c r="M58" s="6" t="s">
        <v>849</v>
      </c>
    </row>
    <row r="59" spans="7:13" x14ac:dyDescent="0.35">
      <c r="H59" s="5"/>
    </row>
    <row r="60" spans="7:13" x14ac:dyDescent="0.35">
      <c r="G60" s="48" t="s">
        <v>573</v>
      </c>
      <c r="H60" s="116" t="s">
        <v>540</v>
      </c>
      <c r="J60" s="6" t="s">
        <v>539</v>
      </c>
      <c r="K60" s="6" t="s">
        <v>728</v>
      </c>
      <c r="L60" s="6" t="s">
        <v>539</v>
      </c>
      <c r="M60" s="6" t="s">
        <v>850</v>
      </c>
    </row>
    <row r="61" spans="7:13" x14ac:dyDescent="0.35">
      <c r="G61" s="48" t="s">
        <v>574</v>
      </c>
      <c r="H61" s="116" t="s">
        <v>546</v>
      </c>
      <c r="J61" s="6" t="s">
        <v>545</v>
      </c>
      <c r="K61" s="6" t="s">
        <v>729</v>
      </c>
      <c r="L61" s="6" t="s">
        <v>545</v>
      </c>
      <c r="M61" s="6" t="s">
        <v>851</v>
      </c>
    </row>
    <row r="62" spans="7:13" x14ac:dyDescent="0.35">
      <c r="G62" s="43" t="s">
        <v>89</v>
      </c>
      <c r="H62" s="44" t="s">
        <v>550</v>
      </c>
      <c r="J62" s="6" t="s">
        <v>43</v>
      </c>
      <c r="K62" s="6" t="s">
        <v>730</v>
      </c>
      <c r="L62" s="6" t="s">
        <v>43</v>
      </c>
      <c r="M62" s="6" t="s">
        <v>852</v>
      </c>
    </row>
    <row r="63" spans="7:13" x14ac:dyDescent="0.35">
      <c r="G63" s="39"/>
      <c r="H63" s="12"/>
    </row>
    <row r="64" spans="7:13" x14ac:dyDescent="0.35">
      <c r="G64" s="43" t="s">
        <v>90</v>
      </c>
      <c r="H64" s="44">
        <v>0.63992000000000004</v>
      </c>
      <c r="J64" s="6" t="s">
        <v>559</v>
      </c>
      <c r="K64" s="6">
        <v>0.64166000000000001</v>
      </c>
      <c r="L64" s="6" t="s">
        <v>559</v>
      </c>
      <c r="M64" s="6">
        <v>0.64027999999999996</v>
      </c>
    </row>
    <row r="65" spans="7:13" x14ac:dyDescent="0.35">
      <c r="G65" s="39" t="s">
        <v>91</v>
      </c>
      <c r="H65" s="12">
        <v>16296</v>
      </c>
      <c r="J65" s="6" t="s">
        <v>560</v>
      </c>
      <c r="K65" s="6">
        <v>16218</v>
      </c>
      <c r="L65" s="6" t="s">
        <v>560</v>
      </c>
      <c r="M65" s="6">
        <v>16218</v>
      </c>
    </row>
    <row r="67" spans="7:13" x14ac:dyDescent="0.35">
      <c r="G67" s="4" t="s">
        <v>586</v>
      </c>
    </row>
    <row r="68" spans="7:13" x14ac:dyDescent="0.35">
      <c r="G68" s="48" t="s">
        <v>585</v>
      </c>
    </row>
    <row r="71" spans="7:13" x14ac:dyDescent="0.35">
      <c r="G71" s="10" t="s">
        <v>604</v>
      </c>
    </row>
    <row r="72" spans="7:13" ht="29" x14ac:dyDescent="0.35">
      <c r="G72" s="55" t="s">
        <v>605</v>
      </c>
      <c r="H72" s="55" t="s">
        <v>603</v>
      </c>
    </row>
    <row r="73" spans="7:13" x14ac:dyDescent="0.35">
      <c r="G73" s="57" t="s">
        <v>597</v>
      </c>
      <c r="H73" s="58">
        <v>0.8</v>
      </c>
    </row>
    <row r="74" spans="7:13" x14ac:dyDescent="0.35">
      <c r="G74" s="6" t="s">
        <v>562</v>
      </c>
      <c r="H74" s="56">
        <v>0.79890000000000005</v>
      </c>
    </row>
    <row r="75" spans="7:13" x14ac:dyDescent="0.35">
      <c r="G75" s="6" t="s">
        <v>563</v>
      </c>
      <c r="H75" s="56">
        <v>0.78659999999999997</v>
      </c>
    </row>
    <row r="76" spans="7:13" x14ac:dyDescent="0.35">
      <c r="G76" s="6" t="s">
        <v>564</v>
      </c>
      <c r="H76" s="56">
        <v>0.79430000000000001</v>
      </c>
    </row>
    <row r="77" spans="7:13" x14ac:dyDescent="0.35">
      <c r="G77" s="6" t="s">
        <v>566</v>
      </c>
      <c r="H77" s="56">
        <v>0.79339999999999999</v>
      </c>
    </row>
    <row r="78" spans="7:13" x14ac:dyDescent="0.35">
      <c r="G78" s="6" t="s">
        <v>565</v>
      </c>
      <c r="H78" s="56">
        <v>0.77790000000000004</v>
      </c>
    </row>
    <row r="79" spans="7:13" x14ac:dyDescent="0.35">
      <c r="G79" s="6" t="s">
        <v>567</v>
      </c>
      <c r="H79" s="56">
        <v>0.81469999999999998</v>
      </c>
    </row>
    <row r="80" spans="7:13" x14ac:dyDescent="0.35">
      <c r="G80" s="6" t="s">
        <v>568</v>
      </c>
      <c r="H80" s="56">
        <v>0.81200000000000006</v>
      </c>
    </row>
    <row r="81" spans="7:8" x14ac:dyDescent="0.35">
      <c r="G81" s="6" t="s">
        <v>569</v>
      </c>
      <c r="H81" s="56">
        <v>0.84360000000000002</v>
      </c>
    </row>
    <row r="82" spans="7:8" x14ac:dyDescent="0.35">
      <c r="G82" s="7" t="s">
        <v>598</v>
      </c>
      <c r="H82" s="59">
        <v>0.80110000000000003</v>
      </c>
    </row>
    <row r="83" spans="7:8" x14ac:dyDescent="0.35">
      <c r="G83" s="6" t="s">
        <v>599</v>
      </c>
      <c r="H83" s="56">
        <v>0.79620000000000002</v>
      </c>
    </row>
    <row r="84" spans="7:8" x14ac:dyDescent="0.35">
      <c r="G84" s="6" t="s">
        <v>600</v>
      </c>
      <c r="H84" s="56">
        <v>0.8175</v>
      </c>
    </row>
    <row r="85" spans="7:8" x14ac:dyDescent="0.35">
      <c r="G85" s="7" t="s">
        <v>601</v>
      </c>
      <c r="H85" s="59">
        <v>0.80249999999999999</v>
      </c>
    </row>
    <row r="86" spans="7:8" ht="29" x14ac:dyDescent="0.35">
      <c r="G86" s="60" t="s">
        <v>602</v>
      </c>
      <c r="H86" s="61">
        <v>0.80479999999999996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tabSelected="1" workbookViewId="0"/>
  </sheetViews>
  <sheetFormatPr defaultRowHeight="14.5" x14ac:dyDescent="0.35"/>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Y196"/>
  <sheetViews>
    <sheetView zoomScale="67" workbookViewId="0">
      <selection activeCell="AA150" sqref="AA150"/>
    </sheetView>
  </sheetViews>
  <sheetFormatPr defaultRowHeight="14.5" x14ac:dyDescent="0.35"/>
  <sheetData>
    <row r="2" spans="3:15" x14ac:dyDescent="0.35">
      <c r="C2" t="s">
        <v>871</v>
      </c>
      <c r="K2" t="s">
        <v>872</v>
      </c>
    </row>
    <row r="3" spans="3:15" x14ac:dyDescent="0.35">
      <c r="D3" t="s">
        <v>816</v>
      </c>
      <c r="E3" t="s">
        <v>817</v>
      </c>
      <c r="F3" t="s">
        <v>606</v>
      </c>
    </row>
    <row r="4" spans="3:15" x14ac:dyDescent="0.35">
      <c r="C4" t="s">
        <v>731</v>
      </c>
      <c r="D4">
        <v>4621.8467000000001</v>
      </c>
      <c r="E4" s="118">
        <f>AVERAGE(E5:E$10)</f>
        <v>7546.0915333333332</v>
      </c>
      <c r="F4">
        <v>4621.8467000000001</v>
      </c>
      <c r="L4" t="s">
        <v>868</v>
      </c>
      <c r="M4" t="s">
        <v>869</v>
      </c>
      <c r="N4" t="s">
        <v>609</v>
      </c>
      <c r="O4" t="s">
        <v>870</v>
      </c>
    </row>
    <row r="5" spans="3:15" x14ac:dyDescent="0.35">
      <c r="C5" t="s">
        <v>732</v>
      </c>
      <c r="D5">
        <v>2839.0479</v>
      </c>
      <c r="E5" s="118">
        <v>10666.077599999999</v>
      </c>
      <c r="F5">
        <v>2839.0479</v>
      </c>
      <c r="K5">
        <v>0</v>
      </c>
      <c r="L5">
        <v>4397.4497000000001</v>
      </c>
      <c r="M5">
        <v>3921.5025000000001</v>
      </c>
      <c r="N5">
        <v>207</v>
      </c>
      <c r="O5">
        <v>202</v>
      </c>
    </row>
    <row r="6" spans="3:15" x14ac:dyDescent="0.35">
      <c r="C6" t="s">
        <v>733</v>
      </c>
      <c r="D6">
        <v>5058.7106000000003</v>
      </c>
      <c r="E6" s="118">
        <v>10666.077599999999</v>
      </c>
      <c r="F6">
        <v>5058.7106000000003</v>
      </c>
      <c r="K6">
        <v>25</v>
      </c>
      <c r="L6">
        <v>3355.5392000000002</v>
      </c>
      <c r="M6">
        <v>3039.2961</v>
      </c>
      <c r="N6">
        <v>791</v>
      </c>
      <c r="O6">
        <v>842</v>
      </c>
    </row>
    <row r="7" spans="3:15" x14ac:dyDescent="0.35">
      <c r="C7" t="s">
        <v>734</v>
      </c>
      <c r="D7">
        <v>5157.2388000000001</v>
      </c>
      <c r="E7" s="118">
        <v>10666.077599999999</v>
      </c>
      <c r="F7">
        <v>7615.2214999999997</v>
      </c>
      <c r="K7">
        <v>30</v>
      </c>
      <c r="L7">
        <v>2868.9317999999998</v>
      </c>
      <c r="M7">
        <v>2598.0540999999998</v>
      </c>
      <c r="N7" s="120">
        <v>1668</v>
      </c>
      <c r="O7" s="120">
        <v>1720</v>
      </c>
    </row>
    <row r="8" spans="3:15" x14ac:dyDescent="0.35">
      <c r="C8" t="s">
        <v>735</v>
      </c>
      <c r="D8">
        <v>8140.7087000000001</v>
      </c>
      <c r="E8" s="118">
        <v>10666.077600000001</v>
      </c>
      <c r="F8">
        <v>8140.7087000000001</v>
      </c>
      <c r="K8">
        <v>35</v>
      </c>
      <c r="L8">
        <v>2394.1021999999998</v>
      </c>
      <c r="M8">
        <v>1883.1655000000001</v>
      </c>
      <c r="N8" s="120">
        <v>2064</v>
      </c>
      <c r="O8" s="120">
        <v>2063</v>
      </c>
    </row>
    <row r="9" spans="3:15" x14ac:dyDescent="0.35">
      <c r="C9" t="s">
        <v>736</v>
      </c>
      <c r="D9">
        <v>3626.11</v>
      </c>
      <c r="E9">
        <v>1576.7371000000001</v>
      </c>
      <c r="F9">
        <v>3555.3301999999999</v>
      </c>
      <c r="K9">
        <v>40</v>
      </c>
      <c r="L9">
        <v>2280.0839000000001</v>
      </c>
      <c r="M9">
        <v>1846.3923</v>
      </c>
      <c r="N9" s="120">
        <v>2241</v>
      </c>
      <c r="O9" s="120">
        <v>2130</v>
      </c>
    </row>
    <row r="10" spans="3:15" x14ac:dyDescent="0.35">
      <c r="C10" t="s">
        <v>737</v>
      </c>
      <c r="D10">
        <v>4731.7951000000003</v>
      </c>
      <c r="E10">
        <v>1035.5017</v>
      </c>
      <c r="F10">
        <v>4712.9232000000002</v>
      </c>
      <c r="K10">
        <v>45</v>
      </c>
      <c r="L10">
        <v>2377.9193</v>
      </c>
      <c r="M10">
        <v>1782.9190000000001</v>
      </c>
      <c r="N10" s="120">
        <v>2340</v>
      </c>
      <c r="O10" s="120">
        <v>2179</v>
      </c>
    </row>
    <row r="11" spans="3:15" x14ac:dyDescent="0.35">
      <c r="C11" t="s">
        <v>738</v>
      </c>
      <c r="D11">
        <v>3696.9870999999998</v>
      </c>
      <c r="E11">
        <v>4476.9982</v>
      </c>
      <c r="F11">
        <v>3795.2186000000002</v>
      </c>
      <c r="K11">
        <v>50</v>
      </c>
      <c r="L11">
        <v>2798.2456000000002</v>
      </c>
      <c r="M11">
        <v>2775.4794000000002</v>
      </c>
      <c r="N11" s="120">
        <v>2245</v>
      </c>
      <c r="O11" s="120">
        <v>2035</v>
      </c>
    </row>
    <row r="12" spans="3:15" x14ac:dyDescent="0.35">
      <c r="C12" t="s">
        <v>739</v>
      </c>
      <c r="D12">
        <v>3709.2411000000002</v>
      </c>
      <c r="E12">
        <v>7700.3723</v>
      </c>
      <c r="F12">
        <v>3826.346</v>
      </c>
      <c r="K12">
        <v>55</v>
      </c>
      <c r="L12">
        <v>3318.3204999999998</v>
      </c>
      <c r="M12">
        <v>2731.9268999999999</v>
      </c>
      <c r="N12" s="120">
        <v>1446</v>
      </c>
      <c r="O12" s="120">
        <v>1419</v>
      </c>
    </row>
    <row r="13" spans="3:15" x14ac:dyDescent="0.35">
      <c r="C13" t="s">
        <v>740</v>
      </c>
      <c r="D13">
        <v>4222.9404999999997</v>
      </c>
      <c r="E13">
        <v>1133.9765</v>
      </c>
      <c r="F13">
        <v>4197.8778000000002</v>
      </c>
      <c r="K13">
        <v>60</v>
      </c>
      <c r="L13">
        <v>3439.7372999999998</v>
      </c>
      <c r="M13">
        <v>2567.0439999999999</v>
      </c>
      <c r="N13" s="120">
        <v>1374</v>
      </c>
      <c r="O13" s="120">
        <v>1215</v>
      </c>
    </row>
    <row r="14" spans="3:15" x14ac:dyDescent="0.35">
      <c r="C14" t="s">
        <v>741</v>
      </c>
      <c r="D14">
        <v>3101.3224</v>
      </c>
      <c r="E14">
        <v>3811.0228000000002</v>
      </c>
      <c r="F14">
        <v>3129.5716000000002</v>
      </c>
      <c r="K14">
        <v>65</v>
      </c>
      <c r="L14">
        <v>4047.5515</v>
      </c>
      <c r="M14">
        <v>4028.2013000000002</v>
      </c>
      <c r="N14" s="120">
        <v>1055</v>
      </c>
      <c r="O14">
        <v>924</v>
      </c>
    </row>
    <row r="15" spans="3:15" x14ac:dyDescent="0.35">
      <c r="C15" t="s">
        <v>742</v>
      </c>
      <c r="D15">
        <v>3354.3658999999998</v>
      </c>
      <c r="E15">
        <v>5230.8530000000001</v>
      </c>
      <c r="F15">
        <v>3420.8634000000002</v>
      </c>
      <c r="K15">
        <v>70</v>
      </c>
      <c r="L15">
        <v>4675.5865000000003</v>
      </c>
      <c r="M15">
        <v>4038.5787</v>
      </c>
      <c r="N15" s="120">
        <v>1484</v>
      </c>
      <c r="O15" s="120">
        <v>1259</v>
      </c>
    </row>
    <row r="16" spans="3:15" x14ac:dyDescent="0.35">
      <c r="C16" t="s">
        <v>743</v>
      </c>
      <c r="D16">
        <v>2903.7411999999999</v>
      </c>
      <c r="E16">
        <v>2303.4439000000002</v>
      </c>
      <c r="F16">
        <v>2898.7062000000001</v>
      </c>
      <c r="K16">
        <v>80</v>
      </c>
      <c r="L16">
        <v>4509.9893000000002</v>
      </c>
      <c r="M16">
        <v>4330.6939000000002</v>
      </c>
      <c r="N16">
        <v>516</v>
      </c>
      <c r="O16">
        <v>430</v>
      </c>
    </row>
    <row r="17" spans="3:15" x14ac:dyDescent="0.35">
      <c r="C17" t="s">
        <v>744</v>
      </c>
      <c r="D17">
        <v>3590.0868999999998</v>
      </c>
      <c r="E17">
        <v>1435.0527</v>
      </c>
      <c r="F17">
        <v>3522.6813999999999</v>
      </c>
      <c r="K17">
        <v>90</v>
      </c>
      <c r="L17">
        <v>3131.6801</v>
      </c>
      <c r="M17">
        <v>1793.4174</v>
      </c>
      <c r="N17">
        <v>57</v>
      </c>
      <c r="O17">
        <v>44</v>
      </c>
    </row>
    <row r="18" spans="3:15" x14ac:dyDescent="0.35">
      <c r="C18" t="s">
        <v>745</v>
      </c>
      <c r="D18">
        <v>2953.0225999999998</v>
      </c>
      <c r="E18">
        <v>2137.1855</v>
      </c>
      <c r="F18">
        <v>2904.4857999999999</v>
      </c>
    </row>
    <row r="19" spans="3:15" x14ac:dyDescent="0.35">
      <c r="C19" t="s">
        <v>746</v>
      </c>
      <c r="D19">
        <v>2639.9308000000001</v>
      </c>
      <c r="E19">
        <v>2623.9236000000001</v>
      </c>
      <c r="F19">
        <v>2639.6707000000001</v>
      </c>
      <c r="K19" t="s">
        <v>606</v>
      </c>
      <c r="L19">
        <v>3058.3822</v>
      </c>
      <c r="M19">
        <v>2856.0385000000001</v>
      </c>
      <c r="N19" s="120">
        <v>17488</v>
      </c>
      <c r="O19" s="120">
        <v>16462</v>
      </c>
    </row>
    <row r="20" spans="3:15" x14ac:dyDescent="0.35">
      <c r="C20" t="s">
        <v>747</v>
      </c>
      <c r="D20">
        <v>2973.3613999999998</v>
      </c>
      <c r="E20">
        <v>1941.806</v>
      </c>
      <c r="F20">
        <v>2954.5776999999998</v>
      </c>
    </row>
    <row r="21" spans="3:15" x14ac:dyDescent="0.35">
      <c r="C21" t="s">
        <v>748</v>
      </c>
      <c r="D21">
        <v>2372.3409000000001</v>
      </c>
      <c r="E21">
        <v>2251.2379000000001</v>
      </c>
      <c r="F21">
        <v>2365.1215999999999</v>
      </c>
    </row>
    <row r="22" spans="3:15" x14ac:dyDescent="0.35">
      <c r="C22" t="s">
        <v>749</v>
      </c>
      <c r="D22">
        <v>2559.2613999999999</v>
      </c>
      <c r="E22">
        <v>2617.7728999999999</v>
      </c>
      <c r="F22">
        <v>2561.7862</v>
      </c>
    </row>
    <row r="23" spans="3:15" x14ac:dyDescent="0.35">
      <c r="C23" t="s">
        <v>750</v>
      </c>
      <c r="D23">
        <v>2338.7487999999998</v>
      </c>
      <c r="E23">
        <v>2623.3914</v>
      </c>
      <c r="F23">
        <v>2351.9234000000001</v>
      </c>
    </row>
    <row r="24" spans="3:15" x14ac:dyDescent="0.35">
      <c r="C24" t="s">
        <v>751</v>
      </c>
      <c r="D24">
        <v>2346.9940999999999</v>
      </c>
      <c r="E24">
        <v>3471.5855000000001</v>
      </c>
      <c r="F24">
        <v>2412.48</v>
      </c>
    </row>
    <row r="25" spans="3:15" x14ac:dyDescent="0.35">
      <c r="C25" t="s">
        <v>752</v>
      </c>
      <c r="D25">
        <v>2485.5025999999998</v>
      </c>
      <c r="E25">
        <v>2754.8784000000001</v>
      </c>
      <c r="F25">
        <v>2504.5468999999998</v>
      </c>
    </row>
    <row r="26" spans="3:15" x14ac:dyDescent="0.35">
      <c r="C26" t="s">
        <v>753</v>
      </c>
      <c r="D26">
        <v>2090.1536000000001</v>
      </c>
      <c r="E26">
        <v>2128.1698000000001</v>
      </c>
      <c r="F26">
        <v>2091.9762000000001</v>
      </c>
    </row>
    <row r="27" spans="3:15" x14ac:dyDescent="0.35">
      <c r="C27" t="s">
        <v>754</v>
      </c>
      <c r="D27">
        <v>2453.3168000000001</v>
      </c>
      <c r="E27">
        <v>2245.6432</v>
      </c>
      <c r="F27">
        <v>2442.5569999999998</v>
      </c>
    </row>
    <row r="28" spans="3:15" x14ac:dyDescent="0.35">
      <c r="C28" t="s">
        <v>755</v>
      </c>
      <c r="D28">
        <v>2105.6891000000001</v>
      </c>
      <c r="E28">
        <v>2453.9382000000001</v>
      </c>
      <c r="F28">
        <v>2133.1415999999999</v>
      </c>
    </row>
    <row r="29" spans="3:15" x14ac:dyDescent="0.35">
      <c r="C29" t="s">
        <v>756</v>
      </c>
      <c r="D29">
        <v>2211.0706</v>
      </c>
      <c r="E29">
        <v>2091.2591000000002</v>
      </c>
      <c r="F29">
        <v>2203.3436000000002</v>
      </c>
    </row>
    <row r="30" spans="3:15" x14ac:dyDescent="0.35">
      <c r="C30" t="s">
        <v>757</v>
      </c>
      <c r="D30">
        <v>2111.5122000000001</v>
      </c>
      <c r="E30">
        <v>2381.2212</v>
      </c>
      <c r="F30">
        <v>2137.8184000000001</v>
      </c>
    </row>
    <row r="31" spans="3:15" x14ac:dyDescent="0.35">
      <c r="C31" t="s">
        <v>758</v>
      </c>
      <c r="D31">
        <v>2402.6797000000001</v>
      </c>
      <c r="E31">
        <v>2851.848</v>
      </c>
      <c r="F31">
        <v>2448.6179000000002</v>
      </c>
    </row>
    <row r="32" spans="3:15" x14ac:dyDescent="0.35">
      <c r="C32" t="s">
        <v>759</v>
      </c>
      <c r="D32">
        <v>2211.8382000000001</v>
      </c>
      <c r="E32">
        <v>3081.5756999999999</v>
      </c>
      <c r="F32">
        <v>2278.2483999999999</v>
      </c>
    </row>
    <row r="33" spans="3:6" x14ac:dyDescent="0.35">
      <c r="C33" t="s">
        <v>760</v>
      </c>
      <c r="D33">
        <v>2322.3112000000001</v>
      </c>
      <c r="E33">
        <v>2470.8004000000001</v>
      </c>
      <c r="F33">
        <v>2331.7982000000002</v>
      </c>
    </row>
    <row r="34" spans="3:6" x14ac:dyDescent="0.35">
      <c r="C34" t="s">
        <v>761</v>
      </c>
      <c r="D34">
        <v>2280.9607999999998</v>
      </c>
      <c r="E34">
        <v>2993.5122999999999</v>
      </c>
      <c r="F34">
        <v>2341.79</v>
      </c>
    </row>
    <row r="35" spans="3:6" x14ac:dyDescent="0.35">
      <c r="C35" t="s">
        <v>762</v>
      </c>
      <c r="D35">
        <v>2360.6550000000002</v>
      </c>
      <c r="E35">
        <v>3349.3337999999999</v>
      </c>
      <c r="F35">
        <v>2456.0300999999999</v>
      </c>
    </row>
    <row r="36" spans="3:6" x14ac:dyDescent="0.35">
      <c r="C36" t="s">
        <v>763</v>
      </c>
      <c r="D36">
        <v>2430.4955</v>
      </c>
      <c r="E36">
        <v>2835.3472000000002</v>
      </c>
      <c r="F36">
        <v>2483.1651000000002</v>
      </c>
    </row>
    <row r="37" spans="3:6" x14ac:dyDescent="0.35">
      <c r="C37" t="s">
        <v>764</v>
      </c>
      <c r="D37">
        <v>2766.5904999999998</v>
      </c>
      <c r="E37">
        <v>3024.6785</v>
      </c>
      <c r="F37">
        <v>2800.5888</v>
      </c>
    </row>
    <row r="38" spans="3:6" x14ac:dyDescent="0.35">
      <c r="C38" t="s">
        <v>765</v>
      </c>
      <c r="D38">
        <v>2532.0257000000001</v>
      </c>
      <c r="E38">
        <v>2888.0023999999999</v>
      </c>
      <c r="F38">
        <v>2569.63</v>
      </c>
    </row>
    <row r="39" spans="3:6" x14ac:dyDescent="0.35">
      <c r="C39" t="s">
        <v>766</v>
      </c>
      <c r="D39">
        <v>2667.4715999999999</v>
      </c>
      <c r="E39">
        <v>3387.2177999999999</v>
      </c>
      <c r="F39">
        <v>2750.8789999999999</v>
      </c>
    </row>
    <row r="40" spans="3:6" x14ac:dyDescent="0.35">
      <c r="C40" t="s">
        <v>767</v>
      </c>
      <c r="D40">
        <v>2833.3656999999998</v>
      </c>
      <c r="E40">
        <v>3861.8678</v>
      </c>
      <c r="F40">
        <v>3013.5583999999999</v>
      </c>
    </row>
    <row r="41" spans="3:6" x14ac:dyDescent="0.35">
      <c r="C41" t="s">
        <v>768</v>
      </c>
      <c r="D41">
        <v>2866.4324999999999</v>
      </c>
      <c r="E41">
        <v>2995.3483999999999</v>
      </c>
      <c r="F41">
        <v>2886.0201000000002</v>
      </c>
    </row>
    <row r="42" spans="3:6" x14ac:dyDescent="0.35">
      <c r="C42" t="s">
        <v>769</v>
      </c>
      <c r="D42">
        <v>2926.2557000000002</v>
      </c>
      <c r="E42">
        <v>3636.6970000000001</v>
      </c>
      <c r="F42">
        <v>3061.0326</v>
      </c>
    </row>
    <row r="43" spans="3:6" x14ac:dyDescent="0.35">
      <c r="C43" t="s">
        <v>770</v>
      </c>
      <c r="D43">
        <v>3039.8818000000001</v>
      </c>
      <c r="E43">
        <v>3327.3517999999999</v>
      </c>
      <c r="F43">
        <v>3088.5101</v>
      </c>
    </row>
    <row r="44" spans="3:6" x14ac:dyDescent="0.35">
      <c r="C44" t="s">
        <v>771</v>
      </c>
      <c r="D44">
        <v>3253.6012999999998</v>
      </c>
      <c r="E44">
        <v>3320.0030999999999</v>
      </c>
      <c r="F44">
        <v>3266.3791000000001</v>
      </c>
    </row>
    <row r="45" spans="3:6" x14ac:dyDescent="0.35">
      <c r="C45" t="s">
        <v>772</v>
      </c>
      <c r="D45">
        <v>3786.8117999999999</v>
      </c>
      <c r="E45">
        <v>4482.4859999999999</v>
      </c>
      <c r="F45">
        <v>3912.6190000000001</v>
      </c>
    </row>
    <row r="46" spans="3:6" x14ac:dyDescent="0.35">
      <c r="C46" t="s">
        <v>773</v>
      </c>
      <c r="D46">
        <v>3526.8708000000001</v>
      </c>
      <c r="E46">
        <v>3194.529</v>
      </c>
      <c r="F46">
        <v>3448.4989999999998</v>
      </c>
    </row>
    <row r="47" spans="3:6" x14ac:dyDescent="0.35">
      <c r="C47" t="s">
        <v>774</v>
      </c>
      <c r="D47">
        <v>3225.2329</v>
      </c>
      <c r="E47">
        <v>3263.0385999999999</v>
      </c>
      <c r="F47">
        <v>3232.3859000000002</v>
      </c>
    </row>
    <row r="48" spans="3:6" x14ac:dyDescent="0.35">
      <c r="C48" t="s">
        <v>775</v>
      </c>
      <c r="D48">
        <v>3279.0614</v>
      </c>
      <c r="E48">
        <v>3952.3643999999999</v>
      </c>
      <c r="F48">
        <v>3451.7240000000002</v>
      </c>
    </row>
    <row r="49" spans="3:6" x14ac:dyDescent="0.35">
      <c r="C49" t="s">
        <v>776</v>
      </c>
      <c r="D49">
        <v>3219.6055000000001</v>
      </c>
      <c r="E49">
        <v>4107.0001000000002</v>
      </c>
      <c r="F49">
        <v>3370.7800999999999</v>
      </c>
    </row>
    <row r="50" spans="3:6" x14ac:dyDescent="0.35">
      <c r="C50" t="s">
        <v>777</v>
      </c>
      <c r="D50">
        <v>3319.3760000000002</v>
      </c>
      <c r="E50">
        <v>4669.3427000000001</v>
      </c>
      <c r="F50">
        <v>3642.2022000000002</v>
      </c>
    </row>
    <row r="51" spans="3:6" x14ac:dyDescent="0.35">
      <c r="C51" t="s">
        <v>778</v>
      </c>
      <c r="D51">
        <v>3604.5349000000001</v>
      </c>
      <c r="E51">
        <v>3074.5605999999998</v>
      </c>
      <c r="F51">
        <v>3506.0848999999998</v>
      </c>
    </row>
    <row r="52" spans="3:6" x14ac:dyDescent="0.35">
      <c r="C52" t="s">
        <v>779</v>
      </c>
      <c r="D52">
        <v>3913.2420999999999</v>
      </c>
      <c r="E52">
        <v>4396.7674999999999</v>
      </c>
      <c r="F52">
        <v>4044.0435000000002</v>
      </c>
    </row>
    <row r="53" spans="3:6" x14ac:dyDescent="0.35">
      <c r="C53" t="s">
        <v>780</v>
      </c>
      <c r="D53">
        <v>4518.5014000000001</v>
      </c>
      <c r="E53">
        <v>4969.1373999999996</v>
      </c>
      <c r="F53">
        <v>4638.3797000000004</v>
      </c>
    </row>
    <row r="54" spans="3:6" x14ac:dyDescent="0.35">
      <c r="C54" t="s">
        <v>781</v>
      </c>
      <c r="D54">
        <v>4368.6094999999996</v>
      </c>
      <c r="E54">
        <v>4099.9732000000004</v>
      </c>
      <c r="F54">
        <v>4294.0769</v>
      </c>
    </row>
    <row r="55" spans="3:6" x14ac:dyDescent="0.35">
      <c r="C55" t="s">
        <v>782</v>
      </c>
      <c r="D55">
        <v>3609.2453999999998</v>
      </c>
      <c r="E55">
        <v>3697.7734</v>
      </c>
      <c r="F55">
        <v>3632.7901000000002</v>
      </c>
    </row>
    <row r="56" spans="3:6" x14ac:dyDescent="0.35">
      <c r="C56" t="s">
        <v>783</v>
      </c>
      <c r="D56">
        <v>3590.1125000000002</v>
      </c>
      <c r="E56">
        <v>3707.527</v>
      </c>
      <c r="F56">
        <v>3636.1104999999998</v>
      </c>
    </row>
    <row r="57" spans="3:6" x14ac:dyDescent="0.35">
      <c r="C57" t="s">
        <v>784</v>
      </c>
      <c r="D57">
        <v>4962.1233000000002</v>
      </c>
      <c r="E57">
        <v>3765.1904</v>
      </c>
      <c r="F57">
        <v>4510.0308000000005</v>
      </c>
    </row>
    <row r="58" spans="3:6" x14ac:dyDescent="0.35">
      <c r="C58" t="s">
        <v>785</v>
      </c>
      <c r="D58">
        <v>4882.5433999999996</v>
      </c>
      <c r="E58">
        <v>5109.3361999999997</v>
      </c>
      <c r="F58">
        <v>4952.2125999999998</v>
      </c>
    </row>
    <row r="59" spans="3:6" x14ac:dyDescent="0.35">
      <c r="C59" t="s">
        <v>786</v>
      </c>
      <c r="D59">
        <v>4364.7101000000002</v>
      </c>
      <c r="E59">
        <v>5727.7088999999996</v>
      </c>
      <c r="F59">
        <v>4819.0140000000001</v>
      </c>
    </row>
    <row r="60" spans="3:6" x14ac:dyDescent="0.35">
      <c r="C60" t="s">
        <v>787</v>
      </c>
      <c r="D60">
        <v>4040.2946000000002</v>
      </c>
      <c r="E60">
        <v>4944.8311999999996</v>
      </c>
      <c r="F60">
        <v>4341.1252000000004</v>
      </c>
    </row>
    <row r="61" spans="3:6" x14ac:dyDescent="0.35">
      <c r="C61" t="s">
        <v>788</v>
      </c>
      <c r="D61">
        <v>3838.68</v>
      </c>
      <c r="E61">
        <v>6098.8392000000003</v>
      </c>
      <c r="F61">
        <v>4417.4081999999999</v>
      </c>
    </row>
    <row r="62" spans="3:6" x14ac:dyDescent="0.35">
      <c r="C62" t="s">
        <v>789</v>
      </c>
      <c r="D62">
        <v>3886.6226999999999</v>
      </c>
      <c r="E62">
        <v>4890.1836000000003</v>
      </c>
      <c r="F62">
        <v>4154.9796999999999</v>
      </c>
    </row>
    <row r="63" spans="3:6" x14ac:dyDescent="0.35">
      <c r="C63" t="s">
        <v>790</v>
      </c>
      <c r="D63">
        <v>4279.3116</v>
      </c>
      <c r="E63">
        <v>6308.5295999999998</v>
      </c>
      <c r="F63">
        <v>4843.7529000000004</v>
      </c>
    </row>
    <row r="64" spans="3:6" x14ac:dyDescent="0.35">
      <c r="C64" t="s">
        <v>791</v>
      </c>
      <c r="D64">
        <v>4273.9462999999996</v>
      </c>
      <c r="E64">
        <v>5435.9960000000001</v>
      </c>
      <c r="F64">
        <v>4798.9444999999996</v>
      </c>
    </row>
    <row r="65" spans="3:6" x14ac:dyDescent="0.35">
      <c r="C65" t="s">
        <v>792</v>
      </c>
      <c r="D65">
        <v>5871.6198000000004</v>
      </c>
      <c r="E65">
        <v>5150.9269000000004</v>
      </c>
      <c r="F65">
        <v>5632.1855999999998</v>
      </c>
    </row>
    <row r="66" spans="3:6" x14ac:dyDescent="0.35">
      <c r="C66" t="s">
        <v>793</v>
      </c>
      <c r="D66">
        <v>4903.1390000000001</v>
      </c>
      <c r="E66">
        <v>4862.6448</v>
      </c>
      <c r="F66">
        <v>4891.8591999999999</v>
      </c>
    </row>
    <row r="67" spans="3:6" x14ac:dyDescent="0.35">
      <c r="C67" t="s">
        <v>794</v>
      </c>
      <c r="D67">
        <v>4437.6647000000003</v>
      </c>
      <c r="E67">
        <v>4452.7239</v>
      </c>
      <c r="F67">
        <v>4443.8168999999998</v>
      </c>
    </row>
    <row r="68" spans="3:6" x14ac:dyDescent="0.35">
      <c r="C68" t="s">
        <v>795</v>
      </c>
      <c r="D68">
        <v>3557.1803</v>
      </c>
      <c r="E68">
        <v>6215.2165000000005</v>
      </c>
      <c r="F68">
        <v>4636.8145999999997</v>
      </c>
    </row>
    <row r="69" spans="3:6" x14ac:dyDescent="0.35">
      <c r="C69" t="s">
        <v>796</v>
      </c>
      <c r="D69">
        <v>3771.5846000000001</v>
      </c>
      <c r="E69">
        <v>5055.2543999999998</v>
      </c>
      <c r="F69">
        <v>4176.9663</v>
      </c>
    </row>
    <row r="70" spans="3:6" x14ac:dyDescent="0.35">
      <c r="C70" t="s">
        <v>797</v>
      </c>
      <c r="D70">
        <v>5615.7627000000002</v>
      </c>
      <c r="E70">
        <v>4287.8262000000004</v>
      </c>
      <c r="F70">
        <v>5200.7915000000003</v>
      </c>
    </row>
    <row r="71" spans="3:6" x14ac:dyDescent="0.35">
      <c r="C71" t="s">
        <v>798</v>
      </c>
      <c r="D71">
        <v>4178.3266000000003</v>
      </c>
      <c r="E71">
        <v>3496.8625000000002</v>
      </c>
      <c r="F71">
        <v>3962.6039999999998</v>
      </c>
    </row>
    <row r="72" spans="3:6" x14ac:dyDescent="0.35">
      <c r="C72" t="s">
        <v>799</v>
      </c>
      <c r="D72">
        <v>2837.6536000000001</v>
      </c>
      <c r="E72">
        <v>4575.4256999999998</v>
      </c>
      <c r="F72">
        <v>3450.7804000000001</v>
      </c>
    </row>
    <row r="73" spans="3:6" x14ac:dyDescent="0.35">
      <c r="C73" t="s">
        <v>800</v>
      </c>
      <c r="D73">
        <v>4183.5029999999997</v>
      </c>
      <c r="E73">
        <v>5027.8603999999996</v>
      </c>
      <c r="F73">
        <v>4414.1886999999997</v>
      </c>
    </row>
    <row r="74" spans="3:6" x14ac:dyDescent="0.35">
      <c r="C74" t="s">
        <v>801</v>
      </c>
      <c r="D74">
        <v>2254.2718</v>
      </c>
      <c r="E74">
        <v>4213.1154999999999</v>
      </c>
      <c r="F74">
        <v>2936.0228000000002</v>
      </c>
    </row>
    <row r="75" spans="3:6" x14ac:dyDescent="0.35">
      <c r="C75" t="s">
        <v>802</v>
      </c>
      <c r="D75">
        <v>5695.4775</v>
      </c>
      <c r="E75">
        <v>9522.3644999999997</v>
      </c>
      <c r="F75">
        <v>7275.8612000000003</v>
      </c>
    </row>
    <row r="76" spans="3:6" x14ac:dyDescent="0.35">
      <c r="C76" t="s">
        <v>803</v>
      </c>
      <c r="D76">
        <v>1778.1670999999999</v>
      </c>
      <c r="E76">
        <v>4021.701</v>
      </c>
      <c r="F76">
        <v>3599.6457999999998</v>
      </c>
    </row>
    <row r="77" spans="3:6" x14ac:dyDescent="0.35">
      <c r="C77" t="s">
        <v>804</v>
      </c>
      <c r="D77">
        <v>3999.4065999999998</v>
      </c>
      <c r="E77">
        <v>4108.8062</v>
      </c>
      <c r="F77">
        <v>4022.3244</v>
      </c>
    </row>
    <row r="78" spans="3:6" x14ac:dyDescent="0.35">
      <c r="C78" t="s">
        <v>805</v>
      </c>
      <c r="D78">
        <v>2543.2680999999998</v>
      </c>
      <c r="E78">
        <v>2777.9506999999999</v>
      </c>
      <c r="F78">
        <v>2595.4308999999998</v>
      </c>
    </row>
    <row r="79" spans="3:6" x14ac:dyDescent="0.35">
      <c r="C79" t="s">
        <v>806</v>
      </c>
      <c r="D79">
        <v>2805.9733999999999</v>
      </c>
      <c r="E79">
        <v>2625.2318</v>
      </c>
      <c r="F79">
        <v>2772.9259000000002</v>
      </c>
    </row>
    <row r="80" spans="3:6" x14ac:dyDescent="0.35">
      <c r="C80" t="s">
        <v>807</v>
      </c>
      <c r="D80">
        <v>4345.7235000000001</v>
      </c>
      <c r="E80">
        <v>3598.6435999999999</v>
      </c>
      <c r="F80">
        <v>4277.5429000000004</v>
      </c>
    </row>
    <row r="81" spans="1:25" x14ac:dyDescent="0.35">
      <c r="C81" t="s">
        <v>808</v>
      </c>
      <c r="D81">
        <v>4612.8444</v>
      </c>
      <c r="E81">
        <v>2510.7357999999999</v>
      </c>
      <c r="F81">
        <v>3779.3580000000002</v>
      </c>
    </row>
    <row r="82" spans="1:25" x14ac:dyDescent="0.35">
      <c r="C82" t="s">
        <v>809</v>
      </c>
      <c r="D82">
        <v>1916.0353</v>
      </c>
      <c r="E82">
        <v>4046.7489999999998</v>
      </c>
      <c r="F82">
        <v>2455.7773000000002</v>
      </c>
    </row>
    <row r="83" spans="1:25" x14ac:dyDescent="0.35">
      <c r="C83" t="s">
        <v>810</v>
      </c>
      <c r="D83">
        <v>3523.8926999999999</v>
      </c>
      <c r="E83" s="118">
        <f>AVERAGE(E82,E84)</f>
        <v>4271.3637500000004</v>
      </c>
      <c r="F83">
        <v>3523.8926999999999</v>
      </c>
    </row>
    <row r="84" spans="1:25" x14ac:dyDescent="0.35">
      <c r="C84" t="s">
        <v>811</v>
      </c>
      <c r="D84" s="118">
        <f>AVERAGE(D83,D85)</f>
        <v>2584.4178000000002</v>
      </c>
      <c r="E84">
        <v>4495.9785000000002</v>
      </c>
      <c r="F84">
        <v>4495.9785000000002</v>
      </c>
    </row>
    <row r="85" spans="1:25" x14ac:dyDescent="0.35">
      <c r="C85" t="s">
        <v>812</v>
      </c>
      <c r="D85">
        <v>1644.9429</v>
      </c>
      <c r="E85" s="118">
        <f>AVERAGE(E84,E86)</f>
        <v>3416.1907499999998</v>
      </c>
      <c r="F85">
        <v>1644.9429</v>
      </c>
    </row>
    <row r="86" spans="1:25" x14ac:dyDescent="0.35">
      <c r="C86" t="s">
        <v>813</v>
      </c>
      <c r="D86">
        <v>1609.7014999999999</v>
      </c>
      <c r="E86">
        <v>2336.4029999999998</v>
      </c>
      <c r="F86">
        <v>1826.0990999999999</v>
      </c>
    </row>
    <row r="87" spans="1:25" x14ac:dyDescent="0.35">
      <c r="C87" t="s">
        <v>814</v>
      </c>
      <c r="D87">
        <v>2108.7305000000001</v>
      </c>
      <c r="E87">
        <v>3729.0286000000001</v>
      </c>
      <c r="F87">
        <v>2968.0046000000002</v>
      </c>
    </row>
    <row r="88" spans="1:25" x14ac:dyDescent="0.35">
      <c r="C88" t="s">
        <v>815</v>
      </c>
      <c r="D88">
        <v>1794.8362</v>
      </c>
      <c r="E88">
        <f>AVERAGE(E82:E87)</f>
        <v>3715.9522666666671</v>
      </c>
      <c r="F88">
        <v>1794.8362</v>
      </c>
    </row>
    <row r="90" spans="1:25" x14ac:dyDescent="0.35">
      <c r="C90" t="s">
        <v>606</v>
      </c>
      <c r="D90">
        <v>2927.0061000000001</v>
      </c>
      <c r="E90">
        <v>3864.5131000000001</v>
      </c>
      <c r="F90">
        <v>3058.3822</v>
      </c>
    </row>
    <row r="92" spans="1:25" x14ac:dyDescent="0.35">
      <c r="A92" t="s">
        <v>862</v>
      </c>
      <c r="B92" t="s">
        <v>863</v>
      </c>
      <c r="C92" t="s">
        <v>860</v>
      </c>
      <c r="D92" t="s">
        <v>861</v>
      </c>
      <c r="E92" t="s">
        <v>859</v>
      </c>
      <c r="F92" t="s">
        <v>0</v>
      </c>
      <c r="G92" t="s">
        <v>2</v>
      </c>
      <c r="H92" t="s">
        <v>854</v>
      </c>
      <c r="I92" t="s">
        <v>856</v>
      </c>
      <c r="J92" t="s">
        <v>857</v>
      </c>
      <c r="K92" t="s">
        <v>858</v>
      </c>
      <c r="N92" t="s">
        <v>0</v>
      </c>
      <c r="O92" t="s">
        <v>2</v>
      </c>
      <c r="P92" t="s">
        <v>854</v>
      </c>
      <c r="Q92" t="s">
        <v>856</v>
      </c>
      <c r="R92" t="s">
        <v>857</v>
      </c>
      <c r="S92" t="s">
        <v>858</v>
      </c>
      <c r="U92" t="s">
        <v>864</v>
      </c>
      <c r="Y92" t="s">
        <v>865</v>
      </c>
    </row>
    <row r="93" spans="1:25" x14ac:dyDescent="0.35">
      <c r="E93">
        <v>8</v>
      </c>
      <c r="F93">
        <v>-1.694E-2</v>
      </c>
      <c r="G93" t="s">
        <v>853</v>
      </c>
      <c r="H93" t="s">
        <v>855</v>
      </c>
      <c r="I93">
        <v>-0.73402999999999996</v>
      </c>
      <c r="J93">
        <v>2.853E-2</v>
      </c>
      <c r="K93">
        <v>-2.4000000000000001E-4</v>
      </c>
      <c r="X93" t="s">
        <v>860</v>
      </c>
      <c r="Y93" t="s">
        <v>865</v>
      </c>
    </row>
    <row r="94" spans="1:25" x14ac:dyDescent="0.35">
      <c r="A94">
        <v>1</v>
      </c>
      <c r="B94">
        <v>0</v>
      </c>
      <c r="C94">
        <v>15</v>
      </c>
      <c r="D94">
        <f>C94^2</f>
        <v>225</v>
      </c>
      <c r="E94">
        <v>8.6</v>
      </c>
      <c r="F94">
        <v>-1.694E-2</v>
      </c>
      <c r="G94">
        <v>1.6000000000000001E-4</v>
      </c>
      <c r="H94">
        <v>-6.0319999999999999E-2</v>
      </c>
      <c r="I94">
        <v>0</v>
      </c>
      <c r="J94">
        <v>0</v>
      </c>
      <c r="K94">
        <v>0</v>
      </c>
      <c r="N94">
        <f>$C94*F94</f>
        <v>-0.25409999999999999</v>
      </c>
      <c r="O94">
        <f>$D94*G94</f>
        <v>3.6000000000000004E-2</v>
      </c>
      <c r="P94">
        <f>$A94*H94</f>
        <v>-6.0319999999999999E-2</v>
      </c>
      <c r="Q94">
        <f>$B94*I94</f>
        <v>0</v>
      </c>
      <c r="R94">
        <f>$C94*J94</f>
        <v>0</v>
      </c>
      <c r="S94">
        <f>$D94*K94</f>
        <v>0</v>
      </c>
      <c r="U94">
        <f>E94+SUM(N94:S94)</f>
        <v>8.3215799999999991</v>
      </c>
      <c r="X94" t="s">
        <v>866</v>
      </c>
      <c r="Y94" s="119">
        <f>EXP(U94)</f>
        <v>4111.6512878477206</v>
      </c>
    </row>
    <row r="95" spans="1:25" x14ac:dyDescent="0.35">
      <c r="A95">
        <v>1</v>
      </c>
      <c r="B95">
        <v>0</v>
      </c>
      <c r="C95">
        <v>20</v>
      </c>
      <c r="D95">
        <f t="shared" ref="D95:D112" si="0">C95^2</f>
        <v>400</v>
      </c>
      <c r="E95">
        <v>8.6</v>
      </c>
      <c r="F95">
        <v>-1.694E-2</v>
      </c>
      <c r="G95">
        <v>1.6000000000000001E-4</v>
      </c>
      <c r="H95">
        <v>-6.0319999999999999E-2</v>
      </c>
      <c r="I95">
        <v>0</v>
      </c>
      <c r="J95">
        <v>0</v>
      </c>
      <c r="K95">
        <v>0</v>
      </c>
      <c r="N95">
        <f t="shared" ref="N95:N112" si="1">$C95*F95</f>
        <v>-0.33879999999999999</v>
      </c>
      <c r="O95">
        <f t="shared" ref="O95:O112" si="2">$D95*G95</f>
        <v>6.4000000000000001E-2</v>
      </c>
      <c r="P95">
        <f t="shared" ref="P95:P112" si="3">$A95*H95</f>
        <v>-6.0319999999999999E-2</v>
      </c>
      <c r="Q95">
        <f t="shared" ref="Q95:Q112" si="4">$B95*I95</f>
        <v>0</v>
      </c>
      <c r="R95">
        <f t="shared" ref="R95:R112" si="5">$C95*J95</f>
        <v>0</v>
      </c>
      <c r="S95">
        <f t="shared" ref="S95:S112" si="6">$D95*K95</f>
        <v>0</v>
      </c>
      <c r="U95">
        <f t="shared" ref="U95:U112" si="7">E95+SUM(N95:S95)</f>
        <v>8.2648799999999998</v>
      </c>
      <c r="X95" t="s">
        <v>734</v>
      </c>
      <c r="Y95" s="119">
        <f t="shared" ref="Y95:Y112" si="8">EXP(U95)</f>
        <v>3885.0067490210713</v>
      </c>
    </row>
    <row r="96" spans="1:25" x14ac:dyDescent="0.35">
      <c r="A96">
        <v>1</v>
      </c>
      <c r="B96">
        <v>0</v>
      </c>
      <c r="C96">
        <v>25</v>
      </c>
      <c r="D96">
        <f t="shared" si="0"/>
        <v>625</v>
      </c>
      <c r="E96">
        <v>8.6</v>
      </c>
      <c r="F96">
        <v>-1.694E-2</v>
      </c>
      <c r="G96">
        <v>1.6000000000000001E-4</v>
      </c>
      <c r="H96">
        <v>-6.0319999999999999E-2</v>
      </c>
      <c r="I96">
        <v>0</v>
      </c>
      <c r="J96">
        <v>0</v>
      </c>
      <c r="K96">
        <v>0</v>
      </c>
      <c r="N96">
        <f t="shared" si="1"/>
        <v>-0.42349999999999999</v>
      </c>
      <c r="O96">
        <f t="shared" si="2"/>
        <v>0.1</v>
      </c>
      <c r="P96">
        <f t="shared" si="3"/>
        <v>-6.0319999999999999E-2</v>
      </c>
      <c r="Q96">
        <f t="shared" si="4"/>
        <v>0</v>
      </c>
      <c r="R96">
        <f t="shared" si="5"/>
        <v>0</v>
      </c>
      <c r="S96">
        <f t="shared" si="6"/>
        <v>0</v>
      </c>
      <c r="U96">
        <f t="shared" si="7"/>
        <v>8.2161799999999996</v>
      </c>
      <c r="X96" t="s">
        <v>739</v>
      </c>
      <c r="Y96" s="119">
        <f t="shared" si="8"/>
        <v>3700.3400506857524</v>
      </c>
    </row>
    <row r="97" spans="1:25" x14ac:dyDescent="0.35">
      <c r="A97">
        <v>1</v>
      </c>
      <c r="B97">
        <v>0</v>
      </c>
      <c r="C97">
        <v>30</v>
      </c>
      <c r="D97">
        <f t="shared" si="0"/>
        <v>900</v>
      </c>
      <c r="E97">
        <v>8.6</v>
      </c>
      <c r="F97">
        <v>-1.694E-2</v>
      </c>
      <c r="G97">
        <v>1.6000000000000001E-4</v>
      </c>
      <c r="H97">
        <v>-6.0319999999999999E-2</v>
      </c>
      <c r="I97">
        <v>0</v>
      </c>
      <c r="J97">
        <v>0</v>
      </c>
      <c r="K97">
        <v>0</v>
      </c>
      <c r="N97">
        <f t="shared" si="1"/>
        <v>-0.50819999999999999</v>
      </c>
      <c r="O97">
        <f t="shared" si="2"/>
        <v>0.14400000000000002</v>
      </c>
      <c r="P97">
        <f t="shared" si="3"/>
        <v>-6.0319999999999999E-2</v>
      </c>
      <c r="Q97">
        <f t="shared" si="4"/>
        <v>0</v>
      </c>
      <c r="R97">
        <f t="shared" si="5"/>
        <v>0</v>
      </c>
      <c r="S97">
        <f t="shared" si="6"/>
        <v>0</v>
      </c>
      <c r="U97">
        <f t="shared" si="7"/>
        <v>8.1754800000000003</v>
      </c>
      <c r="X97" t="s">
        <v>744</v>
      </c>
      <c r="Y97" s="119">
        <f t="shared" si="8"/>
        <v>3552.759839454332</v>
      </c>
    </row>
    <row r="98" spans="1:25" x14ac:dyDescent="0.35">
      <c r="A98">
        <v>1</v>
      </c>
      <c r="B98">
        <v>0</v>
      </c>
      <c r="C98">
        <v>35</v>
      </c>
      <c r="D98">
        <f t="shared" si="0"/>
        <v>1225</v>
      </c>
      <c r="E98">
        <v>8.6</v>
      </c>
      <c r="F98">
        <v>-1.694E-2</v>
      </c>
      <c r="G98">
        <v>1.6000000000000001E-4</v>
      </c>
      <c r="H98">
        <v>-6.0319999999999999E-2</v>
      </c>
      <c r="I98">
        <v>0</v>
      </c>
      <c r="J98">
        <v>0</v>
      </c>
      <c r="K98">
        <v>0</v>
      </c>
      <c r="N98">
        <f t="shared" si="1"/>
        <v>-0.59289999999999998</v>
      </c>
      <c r="O98">
        <f t="shared" si="2"/>
        <v>0.19600000000000001</v>
      </c>
      <c r="P98">
        <f t="shared" si="3"/>
        <v>-6.0319999999999999E-2</v>
      </c>
      <c r="Q98">
        <f t="shared" si="4"/>
        <v>0</v>
      </c>
      <c r="R98">
        <f t="shared" si="5"/>
        <v>0</v>
      </c>
      <c r="S98">
        <f t="shared" si="6"/>
        <v>0</v>
      </c>
      <c r="U98">
        <f t="shared" si="7"/>
        <v>8.1427800000000001</v>
      </c>
      <c r="X98" t="s">
        <v>749</v>
      </c>
      <c r="Y98" s="119">
        <f t="shared" si="8"/>
        <v>3438.4635219726097</v>
      </c>
    </row>
    <row r="99" spans="1:25" x14ac:dyDescent="0.35">
      <c r="A99">
        <v>0</v>
      </c>
      <c r="B99">
        <v>0</v>
      </c>
      <c r="C99">
        <v>40</v>
      </c>
      <c r="D99">
        <f t="shared" si="0"/>
        <v>1600</v>
      </c>
      <c r="E99">
        <v>8.6</v>
      </c>
      <c r="F99">
        <v>-1.694E-2</v>
      </c>
      <c r="G99">
        <v>1.6000000000000001E-4</v>
      </c>
      <c r="H99">
        <v>0</v>
      </c>
      <c r="I99">
        <v>0</v>
      </c>
      <c r="J99">
        <v>0</v>
      </c>
      <c r="K99">
        <v>0</v>
      </c>
      <c r="N99">
        <f t="shared" si="1"/>
        <v>-0.67759999999999998</v>
      </c>
      <c r="O99">
        <f t="shared" si="2"/>
        <v>0.25600000000000001</v>
      </c>
      <c r="P99">
        <f t="shared" si="3"/>
        <v>0</v>
      </c>
      <c r="Q99">
        <f t="shared" si="4"/>
        <v>0</v>
      </c>
      <c r="R99">
        <f t="shared" si="5"/>
        <v>0</v>
      </c>
      <c r="S99">
        <f t="shared" si="6"/>
        <v>0</v>
      </c>
      <c r="U99">
        <f t="shared" si="7"/>
        <v>8.1783999999999999</v>
      </c>
      <c r="X99" t="s">
        <v>754</v>
      </c>
      <c r="Y99" s="119">
        <f t="shared" si="8"/>
        <v>3563.149059064282</v>
      </c>
    </row>
    <row r="100" spans="1:25" x14ac:dyDescent="0.35">
      <c r="A100">
        <v>0</v>
      </c>
      <c r="B100">
        <v>0</v>
      </c>
      <c r="C100">
        <v>45</v>
      </c>
      <c r="D100">
        <f t="shared" si="0"/>
        <v>2025</v>
      </c>
      <c r="E100">
        <v>8.6</v>
      </c>
      <c r="F100">
        <v>-1.694E-2</v>
      </c>
      <c r="G100">
        <v>1.6000000000000001E-4</v>
      </c>
      <c r="H100">
        <v>0</v>
      </c>
      <c r="I100">
        <v>0</v>
      </c>
      <c r="J100">
        <v>0</v>
      </c>
      <c r="K100">
        <v>0</v>
      </c>
      <c r="N100">
        <f t="shared" si="1"/>
        <v>-0.76229999999999998</v>
      </c>
      <c r="O100">
        <f t="shared" si="2"/>
        <v>0.32400000000000001</v>
      </c>
      <c r="P100">
        <f t="shared" si="3"/>
        <v>0</v>
      </c>
      <c r="Q100">
        <f t="shared" si="4"/>
        <v>0</v>
      </c>
      <c r="R100">
        <f t="shared" si="5"/>
        <v>0</v>
      </c>
      <c r="S100">
        <f t="shared" si="6"/>
        <v>0</v>
      </c>
      <c r="U100">
        <f t="shared" si="7"/>
        <v>8.1616999999999997</v>
      </c>
      <c r="X100" t="s">
        <v>759</v>
      </c>
      <c r="Y100" s="119">
        <f t="shared" si="8"/>
        <v>3504.1385787350205</v>
      </c>
    </row>
    <row r="101" spans="1:25" x14ac:dyDescent="0.35">
      <c r="A101">
        <v>0</v>
      </c>
      <c r="B101">
        <v>0</v>
      </c>
      <c r="C101">
        <v>50</v>
      </c>
      <c r="D101">
        <f t="shared" si="0"/>
        <v>2500</v>
      </c>
      <c r="E101">
        <v>8.6</v>
      </c>
      <c r="F101">
        <v>-1.694E-2</v>
      </c>
      <c r="G101">
        <v>1.6000000000000001E-4</v>
      </c>
      <c r="H101">
        <v>0</v>
      </c>
      <c r="I101">
        <v>0</v>
      </c>
      <c r="J101">
        <v>0</v>
      </c>
      <c r="K101">
        <v>0</v>
      </c>
      <c r="N101">
        <f t="shared" si="1"/>
        <v>-0.84699999999999998</v>
      </c>
      <c r="O101">
        <f t="shared" si="2"/>
        <v>0.4</v>
      </c>
      <c r="P101">
        <f t="shared" si="3"/>
        <v>0</v>
      </c>
      <c r="Q101">
        <f t="shared" si="4"/>
        <v>0</v>
      </c>
      <c r="R101">
        <f t="shared" si="5"/>
        <v>0</v>
      </c>
      <c r="S101">
        <f t="shared" si="6"/>
        <v>0</v>
      </c>
      <c r="U101">
        <f t="shared" si="7"/>
        <v>8.1530000000000005</v>
      </c>
      <c r="X101" t="s">
        <v>764</v>
      </c>
      <c r="Y101" s="119">
        <f t="shared" si="8"/>
        <v>3473.7848034785898</v>
      </c>
    </row>
    <row r="102" spans="1:25" x14ac:dyDescent="0.35">
      <c r="A102">
        <v>0</v>
      </c>
      <c r="B102">
        <v>0</v>
      </c>
      <c r="C102">
        <v>55</v>
      </c>
      <c r="D102">
        <f t="shared" si="0"/>
        <v>3025</v>
      </c>
      <c r="E102">
        <v>8.6</v>
      </c>
      <c r="F102">
        <v>-1.694E-2</v>
      </c>
      <c r="G102">
        <v>1.6000000000000001E-4</v>
      </c>
      <c r="H102">
        <v>0</v>
      </c>
      <c r="I102">
        <v>0</v>
      </c>
      <c r="J102">
        <v>0</v>
      </c>
      <c r="K102">
        <v>0</v>
      </c>
      <c r="N102">
        <f t="shared" si="1"/>
        <v>-0.93169999999999997</v>
      </c>
      <c r="O102">
        <f t="shared" si="2"/>
        <v>0.48400000000000004</v>
      </c>
      <c r="P102">
        <f t="shared" si="3"/>
        <v>0</v>
      </c>
      <c r="Q102">
        <f t="shared" si="4"/>
        <v>0</v>
      </c>
      <c r="R102">
        <f t="shared" si="5"/>
        <v>0</v>
      </c>
      <c r="S102">
        <f t="shared" si="6"/>
        <v>0</v>
      </c>
      <c r="U102">
        <f t="shared" si="7"/>
        <v>8.1523000000000003</v>
      </c>
      <c r="X102" t="s">
        <v>769</v>
      </c>
      <c r="Y102" s="119">
        <f t="shared" si="8"/>
        <v>3471.3540049948815</v>
      </c>
    </row>
    <row r="103" spans="1:25" x14ac:dyDescent="0.35">
      <c r="A103">
        <v>0</v>
      </c>
      <c r="B103">
        <v>0</v>
      </c>
      <c r="C103">
        <v>60</v>
      </c>
      <c r="D103">
        <f t="shared" si="0"/>
        <v>3600</v>
      </c>
      <c r="E103">
        <v>8.6</v>
      </c>
      <c r="F103">
        <v>-1.694E-2</v>
      </c>
      <c r="G103">
        <v>1.6000000000000001E-4</v>
      </c>
      <c r="H103">
        <v>0</v>
      </c>
      <c r="I103">
        <v>0</v>
      </c>
      <c r="J103">
        <v>0</v>
      </c>
      <c r="K103">
        <v>0</v>
      </c>
      <c r="N103">
        <f t="shared" si="1"/>
        <v>-1.0164</v>
      </c>
      <c r="O103">
        <f t="shared" si="2"/>
        <v>0.57600000000000007</v>
      </c>
      <c r="P103">
        <f t="shared" si="3"/>
        <v>0</v>
      </c>
      <c r="Q103">
        <f t="shared" si="4"/>
        <v>0</v>
      </c>
      <c r="R103">
        <f t="shared" si="5"/>
        <v>0</v>
      </c>
      <c r="S103">
        <f t="shared" si="6"/>
        <v>0</v>
      </c>
      <c r="U103">
        <f t="shared" si="7"/>
        <v>8.1595999999999993</v>
      </c>
      <c r="X103" t="s">
        <v>774</v>
      </c>
      <c r="Y103" s="119">
        <f t="shared" si="8"/>
        <v>3496.7876089394422</v>
      </c>
    </row>
    <row r="104" spans="1:25" x14ac:dyDescent="0.35">
      <c r="A104">
        <v>0</v>
      </c>
      <c r="B104">
        <v>0</v>
      </c>
      <c r="C104">
        <v>65</v>
      </c>
      <c r="D104">
        <f t="shared" si="0"/>
        <v>4225</v>
      </c>
      <c r="E104">
        <v>8.6</v>
      </c>
      <c r="F104">
        <v>-1.694E-2</v>
      </c>
      <c r="G104">
        <v>1.6000000000000001E-4</v>
      </c>
      <c r="H104">
        <v>0</v>
      </c>
      <c r="I104">
        <v>0</v>
      </c>
      <c r="J104">
        <v>0</v>
      </c>
      <c r="K104">
        <v>0</v>
      </c>
      <c r="N104">
        <f t="shared" si="1"/>
        <v>-1.1011</v>
      </c>
      <c r="O104">
        <f t="shared" si="2"/>
        <v>0.67600000000000005</v>
      </c>
      <c r="P104">
        <f t="shared" si="3"/>
        <v>0</v>
      </c>
      <c r="Q104">
        <f t="shared" si="4"/>
        <v>0</v>
      </c>
      <c r="R104">
        <f t="shared" si="5"/>
        <v>0</v>
      </c>
      <c r="S104">
        <f t="shared" si="6"/>
        <v>0</v>
      </c>
      <c r="U104">
        <f t="shared" si="7"/>
        <v>8.1748999999999992</v>
      </c>
      <c r="X104" t="s">
        <v>779</v>
      </c>
      <c r="Y104" s="119">
        <f t="shared" si="8"/>
        <v>3550.6998362061349</v>
      </c>
    </row>
    <row r="105" spans="1:25" x14ac:dyDescent="0.35">
      <c r="A105">
        <v>0</v>
      </c>
      <c r="B105">
        <v>0</v>
      </c>
      <c r="C105">
        <v>70</v>
      </c>
      <c r="D105">
        <f t="shared" si="0"/>
        <v>4900</v>
      </c>
      <c r="E105">
        <v>8.6</v>
      </c>
      <c r="F105">
        <v>-1.694E-2</v>
      </c>
      <c r="G105">
        <v>1.6000000000000001E-4</v>
      </c>
      <c r="H105">
        <v>0</v>
      </c>
      <c r="I105">
        <v>0</v>
      </c>
      <c r="J105">
        <v>0</v>
      </c>
      <c r="K105">
        <v>0</v>
      </c>
      <c r="N105">
        <f t="shared" si="1"/>
        <v>-1.1858</v>
      </c>
      <c r="O105">
        <f t="shared" si="2"/>
        <v>0.78400000000000003</v>
      </c>
      <c r="P105">
        <f t="shared" si="3"/>
        <v>0</v>
      </c>
      <c r="Q105">
        <f t="shared" si="4"/>
        <v>0</v>
      </c>
      <c r="R105">
        <f t="shared" si="5"/>
        <v>0</v>
      </c>
      <c r="S105">
        <f t="shared" si="6"/>
        <v>0</v>
      </c>
      <c r="U105">
        <f t="shared" si="7"/>
        <v>8.1981999999999999</v>
      </c>
      <c r="X105" t="s">
        <v>784</v>
      </c>
      <c r="Y105" s="119">
        <f t="shared" si="8"/>
        <v>3634.4024915812424</v>
      </c>
    </row>
    <row r="106" spans="1:25" x14ac:dyDescent="0.35">
      <c r="A106">
        <v>0</v>
      </c>
      <c r="B106">
        <v>1</v>
      </c>
      <c r="C106">
        <v>75</v>
      </c>
      <c r="D106">
        <f t="shared" si="0"/>
        <v>5625</v>
      </c>
      <c r="E106">
        <v>8.6</v>
      </c>
      <c r="F106">
        <v>-1.694E-2</v>
      </c>
      <c r="G106">
        <v>1.6000000000000001E-4</v>
      </c>
      <c r="H106">
        <v>0</v>
      </c>
      <c r="I106">
        <v>-0.73402999999999996</v>
      </c>
      <c r="J106">
        <v>2.853E-2</v>
      </c>
      <c r="K106">
        <v>-2.4000000000000001E-4</v>
      </c>
      <c r="N106">
        <f t="shared" si="1"/>
        <v>-1.2705</v>
      </c>
      <c r="O106">
        <f t="shared" si="2"/>
        <v>0.9</v>
      </c>
      <c r="P106">
        <f t="shared" si="3"/>
        <v>0</v>
      </c>
      <c r="Q106">
        <f t="shared" si="4"/>
        <v>-0.73402999999999996</v>
      </c>
      <c r="R106">
        <f t="shared" si="5"/>
        <v>2.1397499999999998</v>
      </c>
      <c r="S106">
        <f t="shared" si="6"/>
        <v>-1.35</v>
      </c>
      <c r="U106">
        <f t="shared" si="7"/>
        <v>8.2852199999999989</v>
      </c>
      <c r="X106" t="s">
        <v>789</v>
      </c>
      <c r="Y106" s="119">
        <f t="shared" si="8"/>
        <v>3964.8369067709828</v>
      </c>
    </row>
    <row r="107" spans="1:25" x14ac:dyDescent="0.35">
      <c r="A107">
        <v>0</v>
      </c>
      <c r="B107">
        <v>1</v>
      </c>
      <c r="C107">
        <v>80</v>
      </c>
      <c r="D107">
        <f t="shared" si="0"/>
        <v>6400</v>
      </c>
      <c r="E107">
        <v>8.6</v>
      </c>
      <c r="F107">
        <v>-1.694E-2</v>
      </c>
      <c r="G107">
        <v>1.6000000000000001E-4</v>
      </c>
      <c r="H107">
        <v>0</v>
      </c>
      <c r="I107">
        <v>-0.73402999999999996</v>
      </c>
      <c r="J107">
        <v>2.853E-2</v>
      </c>
      <c r="K107">
        <v>-2.4000000000000001E-4</v>
      </c>
      <c r="N107">
        <f t="shared" si="1"/>
        <v>-1.3552</v>
      </c>
      <c r="O107">
        <f t="shared" si="2"/>
        <v>1.024</v>
      </c>
      <c r="P107">
        <f t="shared" si="3"/>
        <v>0</v>
      </c>
      <c r="Q107">
        <f t="shared" si="4"/>
        <v>-0.73402999999999996</v>
      </c>
      <c r="R107">
        <f t="shared" si="5"/>
        <v>2.2824</v>
      </c>
      <c r="S107">
        <f t="shared" si="6"/>
        <v>-1.536</v>
      </c>
      <c r="U107">
        <f t="shared" si="7"/>
        <v>8.2811699999999995</v>
      </c>
      <c r="X107" t="s">
        <v>794</v>
      </c>
      <c r="Y107" s="119">
        <f t="shared" si="8"/>
        <v>3948.8117900642187</v>
      </c>
    </row>
    <row r="108" spans="1:25" x14ac:dyDescent="0.35">
      <c r="A108">
        <v>0</v>
      </c>
      <c r="B108">
        <v>1</v>
      </c>
      <c r="C108">
        <v>85</v>
      </c>
      <c r="D108">
        <f t="shared" si="0"/>
        <v>7225</v>
      </c>
      <c r="E108">
        <v>8.6</v>
      </c>
      <c r="F108">
        <v>-1.694E-2</v>
      </c>
      <c r="G108">
        <v>1.6000000000000001E-4</v>
      </c>
      <c r="H108">
        <v>0</v>
      </c>
      <c r="I108">
        <v>-0.73402999999999996</v>
      </c>
      <c r="J108">
        <v>2.853E-2</v>
      </c>
      <c r="K108">
        <v>-2.4000000000000001E-4</v>
      </c>
      <c r="N108">
        <f t="shared" si="1"/>
        <v>-1.4399</v>
      </c>
      <c r="O108">
        <f t="shared" si="2"/>
        <v>1.1560000000000001</v>
      </c>
      <c r="P108">
        <f t="shared" si="3"/>
        <v>0</v>
      </c>
      <c r="Q108">
        <f t="shared" si="4"/>
        <v>-0.73402999999999996</v>
      </c>
      <c r="R108">
        <f t="shared" si="5"/>
        <v>2.4250500000000001</v>
      </c>
      <c r="S108">
        <f t="shared" si="6"/>
        <v>-1.734</v>
      </c>
      <c r="U108">
        <f t="shared" si="7"/>
        <v>8.2731200000000005</v>
      </c>
      <c r="X108" t="s">
        <v>799</v>
      </c>
      <c r="Y108" s="119">
        <f t="shared" si="8"/>
        <v>3917.1514589591029</v>
      </c>
    </row>
    <row r="109" spans="1:25" x14ac:dyDescent="0.35">
      <c r="A109">
        <v>0</v>
      </c>
      <c r="B109">
        <v>1</v>
      </c>
      <c r="C109">
        <v>90</v>
      </c>
      <c r="D109">
        <f t="shared" si="0"/>
        <v>8100</v>
      </c>
      <c r="E109">
        <v>8.6</v>
      </c>
      <c r="F109">
        <v>-1.694E-2</v>
      </c>
      <c r="G109">
        <v>1.6000000000000001E-4</v>
      </c>
      <c r="H109">
        <v>0</v>
      </c>
      <c r="I109">
        <v>-0.73402999999999996</v>
      </c>
      <c r="J109">
        <v>2.853E-2</v>
      </c>
      <c r="K109">
        <v>-2.4000000000000001E-4</v>
      </c>
      <c r="N109">
        <f t="shared" si="1"/>
        <v>-1.5246</v>
      </c>
      <c r="O109">
        <f t="shared" si="2"/>
        <v>1.296</v>
      </c>
      <c r="P109">
        <f t="shared" si="3"/>
        <v>0</v>
      </c>
      <c r="Q109">
        <f t="shared" si="4"/>
        <v>-0.73402999999999996</v>
      </c>
      <c r="R109">
        <f t="shared" si="5"/>
        <v>2.5676999999999999</v>
      </c>
      <c r="S109">
        <f t="shared" si="6"/>
        <v>-1.944</v>
      </c>
      <c r="U109">
        <f t="shared" si="7"/>
        <v>8.2610700000000001</v>
      </c>
      <c r="X109" t="s">
        <v>804</v>
      </c>
      <c r="Y109" s="119">
        <f t="shared" si="8"/>
        <v>3870.2330351037026</v>
      </c>
    </row>
    <row r="110" spans="1:25" x14ac:dyDescent="0.35">
      <c r="A110">
        <v>0</v>
      </c>
      <c r="B110">
        <v>1</v>
      </c>
      <c r="C110">
        <v>95</v>
      </c>
      <c r="D110">
        <f t="shared" si="0"/>
        <v>9025</v>
      </c>
      <c r="E110">
        <v>8.6</v>
      </c>
      <c r="F110">
        <v>-1.694E-2</v>
      </c>
      <c r="G110">
        <v>1.6000000000000001E-4</v>
      </c>
      <c r="H110">
        <v>0</v>
      </c>
      <c r="I110">
        <v>-0.73402999999999996</v>
      </c>
      <c r="J110">
        <v>2.853E-2</v>
      </c>
      <c r="K110">
        <v>-2.4000000000000001E-4</v>
      </c>
      <c r="N110">
        <f t="shared" si="1"/>
        <v>-1.6093</v>
      </c>
      <c r="O110">
        <f t="shared" si="2"/>
        <v>1.4440000000000002</v>
      </c>
      <c r="P110">
        <f t="shared" si="3"/>
        <v>0</v>
      </c>
      <c r="Q110">
        <f t="shared" si="4"/>
        <v>-0.73402999999999996</v>
      </c>
      <c r="R110">
        <f t="shared" si="5"/>
        <v>2.71035</v>
      </c>
      <c r="S110">
        <f t="shared" si="6"/>
        <v>-2.1659999999999999</v>
      </c>
      <c r="U110">
        <f t="shared" si="7"/>
        <v>8.2450200000000002</v>
      </c>
      <c r="X110" t="s">
        <v>809</v>
      </c>
      <c r="Y110" s="119">
        <f t="shared" si="8"/>
        <v>3808.6116294837216</v>
      </c>
    </row>
    <row r="111" spans="1:25" x14ac:dyDescent="0.35">
      <c r="A111">
        <v>0</v>
      </c>
      <c r="B111">
        <v>1</v>
      </c>
      <c r="C111">
        <v>100</v>
      </c>
      <c r="D111">
        <f t="shared" si="0"/>
        <v>10000</v>
      </c>
      <c r="E111">
        <v>8.6</v>
      </c>
      <c r="F111">
        <v>-1.694E-2</v>
      </c>
      <c r="G111">
        <v>1.6000000000000001E-4</v>
      </c>
      <c r="H111">
        <v>0</v>
      </c>
      <c r="I111">
        <v>-0.73402999999999996</v>
      </c>
      <c r="J111">
        <v>2.853E-2</v>
      </c>
      <c r="K111">
        <v>-2.4000000000000001E-4</v>
      </c>
      <c r="N111">
        <f t="shared" si="1"/>
        <v>-1.694</v>
      </c>
      <c r="O111">
        <f t="shared" si="2"/>
        <v>1.6</v>
      </c>
      <c r="P111">
        <f t="shared" si="3"/>
        <v>0</v>
      </c>
      <c r="Q111">
        <f t="shared" si="4"/>
        <v>-0.73402999999999996</v>
      </c>
      <c r="R111">
        <f t="shared" si="5"/>
        <v>2.8529999999999998</v>
      </c>
      <c r="S111">
        <f t="shared" si="6"/>
        <v>-2.4</v>
      </c>
      <c r="U111">
        <f t="shared" si="7"/>
        <v>8.224969999999999</v>
      </c>
      <c r="X111" t="s">
        <v>813</v>
      </c>
      <c r="Y111" s="119">
        <f t="shared" si="8"/>
        <v>3733.009411223718</v>
      </c>
    </row>
    <row r="112" spans="1:25" x14ac:dyDescent="0.35">
      <c r="A112">
        <v>0</v>
      </c>
      <c r="B112">
        <v>1</v>
      </c>
      <c r="C112">
        <v>105</v>
      </c>
      <c r="D112">
        <f t="shared" si="0"/>
        <v>11025</v>
      </c>
      <c r="E112">
        <v>8.6</v>
      </c>
      <c r="F112">
        <v>-1.694E-2</v>
      </c>
      <c r="G112">
        <v>1.6000000000000001E-4</v>
      </c>
      <c r="H112">
        <v>0</v>
      </c>
      <c r="I112">
        <v>-0.73402999999999996</v>
      </c>
      <c r="J112">
        <v>2.853E-2</v>
      </c>
      <c r="K112">
        <v>-2.4000000000000001E-4</v>
      </c>
      <c r="N112">
        <f t="shared" si="1"/>
        <v>-1.7786999999999999</v>
      </c>
      <c r="O112">
        <f t="shared" si="2"/>
        <v>1.7640000000000002</v>
      </c>
      <c r="P112">
        <f t="shared" si="3"/>
        <v>0</v>
      </c>
      <c r="Q112">
        <f t="shared" si="4"/>
        <v>-0.73402999999999996</v>
      </c>
      <c r="R112">
        <f t="shared" si="5"/>
        <v>2.9956499999999999</v>
      </c>
      <c r="S112">
        <f t="shared" si="6"/>
        <v>-2.6459999999999999</v>
      </c>
      <c r="U112">
        <f t="shared" si="7"/>
        <v>8.20092</v>
      </c>
      <c r="X112" t="s">
        <v>867</v>
      </c>
      <c r="Y112" s="119">
        <f t="shared" si="8"/>
        <v>3644.3015229379066</v>
      </c>
    </row>
    <row r="115" spans="2:15" x14ac:dyDescent="0.35">
      <c r="L115" t="s">
        <v>899</v>
      </c>
    </row>
    <row r="116" spans="2:15" x14ac:dyDescent="0.35">
      <c r="C116" t="s">
        <v>889</v>
      </c>
      <c r="L116" t="s">
        <v>876</v>
      </c>
      <c r="M116" t="s">
        <v>875</v>
      </c>
      <c r="N116" t="s">
        <v>874</v>
      </c>
      <c r="O116" t="s">
        <v>881</v>
      </c>
    </row>
    <row r="117" spans="2:15" x14ac:dyDescent="0.35">
      <c r="C117" t="s">
        <v>879</v>
      </c>
      <c r="D117" t="s">
        <v>888</v>
      </c>
      <c r="E117" t="s">
        <v>885</v>
      </c>
      <c r="F117" t="s">
        <v>883</v>
      </c>
      <c r="G117" t="s">
        <v>884</v>
      </c>
      <c r="H117" t="s">
        <v>892</v>
      </c>
      <c r="L117" t="s">
        <v>879</v>
      </c>
      <c r="M117" t="s">
        <v>890</v>
      </c>
      <c r="N117" t="s">
        <v>883</v>
      </c>
      <c r="O117" t="s">
        <v>884</v>
      </c>
    </row>
    <row r="118" spans="2:15" x14ac:dyDescent="0.35">
      <c r="B118" t="s">
        <v>739</v>
      </c>
      <c r="C118">
        <v>2370.4229999999998</v>
      </c>
      <c r="D118" s="119">
        <v>4397.4497000000001</v>
      </c>
      <c r="E118">
        <v>3824.442</v>
      </c>
      <c r="F118">
        <v>3084.6729999999998</v>
      </c>
      <c r="G118">
        <v>3128.3220000000001</v>
      </c>
      <c r="H118">
        <v>3064.4209999999998</v>
      </c>
      <c r="K118" t="s">
        <v>739</v>
      </c>
      <c r="L118">
        <v>4042.2310000000002</v>
      </c>
      <c r="M118">
        <v>6984.8450000000003</v>
      </c>
      <c r="N118">
        <v>5584.6729999999998</v>
      </c>
      <c r="O118">
        <v>5693.4319999999998</v>
      </c>
    </row>
    <row r="119" spans="2:15" x14ac:dyDescent="0.35">
      <c r="B119" t="s">
        <v>744</v>
      </c>
      <c r="C119">
        <v>2072.1840000000002</v>
      </c>
      <c r="D119" s="119">
        <v>3355.5392000000002</v>
      </c>
      <c r="E119">
        <v>3064.2440000000001</v>
      </c>
      <c r="F119">
        <v>2839.1669999999999</v>
      </c>
      <c r="G119">
        <v>2832.9549999999999</v>
      </c>
      <c r="H119">
        <v>2838.2570000000001</v>
      </c>
      <c r="K119" t="s">
        <v>744</v>
      </c>
      <c r="L119">
        <v>4695.2730000000001</v>
      </c>
      <c r="M119">
        <v>6717.3379999999997</v>
      </c>
      <c r="N119">
        <v>6062.2910000000002</v>
      </c>
      <c r="O119">
        <v>6081.2420000000002</v>
      </c>
    </row>
    <row r="120" spans="2:15" x14ac:dyDescent="0.35">
      <c r="B120" t="s">
        <v>749</v>
      </c>
      <c r="C120">
        <v>1802.154</v>
      </c>
      <c r="D120" s="119">
        <v>2868.9317999999998</v>
      </c>
      <c r="E120">
        <v>2616.9340000000002</v>
      </c>
      <c r="F120">
        <v>2486.681</v>
      </c>
      <c r="G120">
        <v>2435.6680000000001</v>
      </c>
      <c r="H120">
        <v>2490.25</v>
      </c>
      <c r="K120" t="s">
        <v>749</v>
      </c>
      <c r="L120">
        <v>5455.7650000000003</v>
      </c>
      <c r="M120">
        <v>5315.7</v>
      </c>
      <c r="N120">
        <v>5898.0309999999999</v>
      </c>
      <c r="O120">
        <v>5855.8040000000001</v>
      </c>
    </row>
    <row r="121" spans="2:15" x14ac:dyDescent="0.35">
      <c r="B121" t="s">
        <v>754</v>
      </c>
      <c r="C121">
        <v>1549.693</v>
      </c>
      <c r="D121" s="119">
        <v>2394.1021999999998</v>
      </c>
      <c r="E121">
        <v>2283.8069999999998</v>
      </c>
      <c r="F121">
        <v>2164.2759999999998</v>
      </c>
      <c r="G121">
        <v>2210.944</v>
      </c>
      <c r="H121">
        <v>2169.15</v>
      </c>
      <c r="K121" t="s">
        <v>754</v>
      </c>
      <c r="L121">
        <v>6246.5039999999999</v>
      </c>
      <c r="M121">
        <v>5399.4840000000004</v>
      </c>
      <c r="N121">
        <v>6665.2629999999999</v>
      </c>
      <c r="O121">
        <v>7005.4809999999998</v>
      </c>
    </row>
    <row r="122" spans="2:15" x14ac:dyDescent="0.35">
      <c r="B122" t="s">
        <v>759</v>
      </c>
      <c r="C122">
        <v>1584.471</v>
      </c>
      <c r="D122" s="119">
        <v>2280.0839000000001</v>
      </c>
      <c r="E122">
        <v>2192.8580000000002</v>
      </c>
      <c r="F122">
        <v>2009.5239999999999</v>
      </c>
      <c r="G122">
        <v>2028.749</v>
      </c>
      <c r="H122">
        <v>2018.162</v>
      </c>
      <c r="K122" t="s">
        <v>759</v>
      </c>
      <c r="L122">
        <v>4293.759</v>
      </c>
      <c r="M122">
        <v>5503.6239999999998</v>
      </c>
      <c r="N122">
        <v>5217.0860000000002</v>
      </c>
      <c r="O122">
        <v>5396.2709999999997</v>
      </c>
    </row>
    <row r="123" spans="2:15" x14ac:dyDescent="0.35">
      <c r="B123" t="s">
        <v>764</v>
      </c>
      <c r="C123">
        <v>1748.223</v>
      </c>
      <c r="D123" s="119">
        <v>2377.9193</v>
      </c>
      <c r="E123">
        <v>2306.431</v>
      </c>
      <c r="F123">
        <v>2100.9630000000002</v>
      </c>
      <c r="G123">
        <v>2097.7130000000002</v>
      </c>
      <c r="H123">
        <v>2090.998</v>
      </c>
      <c r="K123" t="s">
        <v>764</v>
      </c>
      <c r="L123">
        <v>4355.4279999999999</v>
      </c>
      <c r="M123">
        <v>4794.5649999999996</v>
      </c>
      <c r="N123">
        <v>5376.3969999999999</v>
      </c>
      <c r="O123">
        <v>5450.7629999999999</v>
      </c>
    </row>
    <row r="124" spans="2:15" x14ac:dyDescent="0.35">
      <c r="B124" t="s">
        <v>769</v>
      </c>
      <c r="C124">
        <v>2085.0030000000002</v>
      </c>
      <c r="D124" s="119">
        <v>2798.2456000000002</v>
      </c>
      <c r="E124">
        <v>2589.3850000000002</v>
      </c>
      <c r="F124">
        <v>2410.3220000000001</v>
      </c>
      <c r="G124">
        <v>2399.0189999999998</v>
      </c>
      <c r="H124">
        <v>2403.5479999999998</v>
      </c>
      <c r="K124" t="s">
        <v>769</v>
      </c>
      <c r="L124">
        <v>3389.7289999999998</v>
      </c>
      <c r="M124">
        <v>4543.99</v>
      </c>
      <c r="N124">
        <v>5147.1989999999996</v>
      </c>
      <c r="O124">
        <v>5201.4639999999999</v>
      </c>
    </row>
    <row r="125" spans="2:15" x14ac:dyDescent="0.35">
      <c r="B125" t="s">
        <v>774</v>
      </c>
      <c r="C125">
        <v>2603.402</v>
      </c>
      <c r="D125" s="119">
        <v>3318.3204999999998</v>
      </c>
      <c r="E125">
        <v>3099.5279999999998</v>
      </c>
      <c r="F125">
        <v>2913.645</v>
      </c>
      <c r="G125">
        <v>2893.172</v>
      </c>
      <c r="H125">
        <v>2905.9029999999998</v>
      </c>
      <c r="K125" t="s">
        <v>774</v>
      </c>
      <c r="L125">
        <v>3870.3919999999998</v>
      </c>
      <c r="M125">
        <v>4356.7309999999998</v>
      </c>
      <c r="N125">
        <v>5510.3239999999996</v>
      </c>
      <c r="O125">
        <v>5516.4319999999998</v>
      </c>
    </row>
    <row r="126" spans="2:15" x14ac:dyDescent="0.35">
      <c r="B126" t="s">
        <v>779</v>
      </c>
      <c r="C126">
        <v>2924.1350000000002</v>
      </c>
      <c r="D126" s="119">
        <v>3439.7372999999998</v>
      </c>
      <c r="E126">
        <v>3199.6770000000001</v>
      </c>
      <c r="F126">
        <v>3256.1179999999999</v>
      </c>
      <c r="G126">
        <v>3235.6219999999998</v>
      </c>
      <c r="H126">
        <v>3249.0439999999999</v>
      </c>
      <c r="K126" t="s">
        <v>779</v>
      </c>
      <c r="L126">
        <v>4889.232</v>
      </c>
      <c r="M126">
        <v>5565.3</v>
      </c>
      <c r="N126">
        <v>5843.48</v>
      </c>
      <c r="O126">
        <v>5722.8220000000001</v>
      </c>
    </row>
    <row r="127" spans="2:15" x14ac:dyDescent="0.35">
      <c r="B127" t="s">
        <v>784</v>
      </c>
      <c r="C127">
        <v>3306.12</v>
      </c>
      <c r="D127" s="119">
        <v>4047.5515</v>
      </c>
      <c r="E127">
        <v>3626.19</v>
      </c>
      <c r="F127">
        <v>3567.3330000000001</v>
      </c>
      <c r="G127">
        <v>3547.82</v>
      </c>
      <c r="H127">
        <v>3595.4169999999999</v>
      </c>
      <c r="K127" t="s">
        <v>784</v>
      </c>
      <c r="L127">
        <v>2674.2379999999998</v>
      </c>
      <c r="M127">
        <v>4447.7870000000003</v>
      </c>
      <c r="N127">
        <v>4335.1710000000003</v>
      </c>
      <c r="O127">
        <v>4226.9229999999998</v>
      </c>
    </row>
    <row r="128" spans="2:15" x14ac:dyDescent="0.35">
      <c r="B128" t="s">
        <v>794</v>
      </c>
      <c r="C128">
        <v>3348.3040000000001</v>
      </c>
      <c r="D128" s="119">
        <v>4675.5865000000003</v>
      </c>
      <c r="E128">
        <v>3852.9279999999999</v>
      </c>
      <c r="F128">
        <v>3522.799</v>
      </c>
      <c r="G128">
        <v>3561.8420000000001</v>
      </c>
      <c r="H128">
        <v>3530.9639999999999</v>
      </c>
      <c r="K128" t="s">
        <v>794</v>
      </c>
      <c r="L128">
        <v>4028.2310000000002</v>
      </c>
      <c r="M128">
        <v>5038.8879999999999</v>
      </c>
      <c r="N128">
        <v>4863.2759999999998</v>
      </c>
      <c r="O128">
        <v>4856.5559999999996</v>
      </c>
    </row>
    <row r="129" spans="2:24" x14ac:dyDescent="0.35">
      <c r="B129" t="s">
        <v>804</v>
      </c>
      <c r="C129">
        <v>3376.9409999999998</v>
      </c>
      <c r="D129" s="119">
        <v>4509.9893000000002</v>
      </c>
      <c r="E129">
        <v>3833.2779999999998</v>
      </c>
      <c r="F129">
        <v>3548.645</v>
      </c>
      <c r="G129">
        <v>3580.5610000000001</v>
      </c>
      <c r="H129">
        <v>3523.866</v>
      </c>
      <c r="K129" t="s">
        <v>804</v>
      </c>
      <c r="L129">
        <v>3142.1860000000001</v>
      </c>
      <c r="M129">
        <v>4899.6149999999998</v>
      </c>
      <c r="N129">
        <v>4765.3310000000001</v>
      </c>
      <c r="O129">
        <v>4743.4979999999996</v>
      </c>
    </row>
    <row r="130" spans="2:24" x14ac:dyDescent="0.35">
      <c r="B130" t="s">
        <v>813</v>
      </c>
      <c r="C130">
        <v>2962.2420000000002</v>
      </c>
      <c r="D130" s="119">
        <v>3131.6801</v>
      </c>
      <c r="E130">
        <v>3131.68</v>
      </c>
      <c r="F130">
        <v>3324.239</v>
      </c>
      <c r="G130">
        <v>3047.7260000000001</v>
      </c>
      <c r="H130">
        <v>3311.259</v>
      </c>
      <c r="K130" t="s">
        <v>813</v>
      </c>
      <c r="L130">
        <v>3265.1</v>
      </c>
      <c r="M130">
        <v>4101.116</v>
      </c>
      <c r="N130">
        <v>6044.4949999999999</v>
      </c>
      <c r="O130">
        <v>5499.1530000000002</v>
      </c>
    </row>
    <row r="131" spans="2:24" x14ac:dyDescent="0.35">
      <c r="K131" t="s">
        <v>606</v>
      </c>
      <c r="L131">
        <v>3809.2240000000002</v>
      </c>
      <c r="M131">
        <v>4963.8220000000001</v>
      </c>
      <c r="N131">
        <v>5086.0569999999998</v>
      </c>
      <c r="O131">
        <v>5065.0069999999996</v>
      </c>
    </row>
    <row r="138" spans="2:24" x14ac:dyDescent="0.35">
      <c r="T138" t="s">
        <v>873</v>
      </c>
      <c r="U138" t="s">
        <v>875</v>
      </c>
      <c r="V138" t="s">
        <v>876</v>
      </c>
      <c r="W138" t="s">
        <v>886</v>
      </c>
      <c r="X138" t="s">
        <v>887</v>
      </c>
    </row>
    <row r="139" spans="2:24" x14ac:dyDescent="0.35">
      <c r="G139" t="s">
        <v>873</v>
      </c>
      <c r="H139" t="s">
        <v>875</v>
      </c>
      <c r="J139" t="s">
        <v>876</v>
      </c>
      <c r="K139" t="s">
        <v>874</v>
      </c>
      <c r="L139" t="s">
        <v>881</v>
      </c>
    </row>
    <row r="140" spans="2:24" x14ac:dyDescent="0.35">
      <c r="G140" t="s">
        <v>880</v>
      </c>
      <c r="H140" t="s">
        <v>885</v>
      </c>
      <c r="I140" t="s">
        <v>888</v>
      </c>
      <c r="J140" t="s">
        <v>879</v>
      </c>
      <c r="K140" t="s">
        <v>882</v>
      </c>
      <c r="M140" t="s">
        <v>880</v>
      </c>
      <c r="N140" t="s">
        <v>877</v>
      </c>
      <c r="O140" t="s">
        <v>878</v>
      </c>
      <c r="P140" t="s">
        <v>879</v>
      </c>
      <c r="T140">
        <v>0</v>
      </c>
      <c r="U140">
        <v>4397.45</v>
      </c>
      <c r="V140">
        <v>2483.2710000000002</v>
      </c>
      <c r="W140">
        <v>3285.9659999999999</v>
      </c>
      <c r="X140">
        <v>3329.123</v>
      </c>
    </row>
    <row r="141" spans="2:24" x14ac:dyDescent="0.35">
      <c r="G141">
        <v>0</v>
      </c>
      <c r="H141">
        <v>3824.442</v>
      </c>
      <c r="I141">
        <v>4397.45</v>
      </c>
      <c r="J141">
        <v>2370.4229999999998</v>
      </c>
      <c r="K141">
        <v>3084.6729999999998</v>
      </c>
      <c r="L141">
        <v>3128.3220000000001</v>
      </c>
      <c r="M141">
        <v>0</v>
      </c>
      <c r="N141">
        <f t="shared" ref="N141:N154" si="9">J141/K141</f>
        <v>0.76845195584750792</v>
      </c>
      <c r="T141">
        <v>25</v>
      </c>
      <c r="U141">
        <v>3355.5390000000002</v>
      </c>
      <c r="V141">
        <v>2219.3200000000002</v>
      </c>
      <c r="W141">
        <v>2909.1039999999998</v>
      </c>
      <c r="X141">
        <v>2903.4560000000001</v>
      </c>
    </row>
    <row r="142" spans="2:24" x14ac:dyDescent="0.35">
      <c r="G142">
        <v>25</v>
      </c>
      <c r="H142">
        <v>3064.2440000000001</v>
      </c>
      <c r="I142">
        <v>3355.5390000000002</v>
      </c>
      <c r="J142">
        <v>2072.1840000000002</v>
      </c>
      <c r="K142">
        <v>2839.1669999999999</v>
      </c>
      <c r="L142">
        <v>2832.9549999999999</v>
      </c>
      <c r="M142">
        <v>25</v>
      </c>
      <c r="N142">
        <f t="shared" si="9"/>
        <v>0.72985632757777197</v>
      </c>
      <c r="T142">
        <v>30</v>
      </c>
      <c r="U142">
        <v>2868.9319999999998</v>
      </c>
      <c r="V142">
        <v>1887.269</v>
      </c>
      <c r="W142">
        <v>2562.5659999999998</v>
      </c>
      <c r="X142">
        <v>2511.4110000000001</v>
      </c>
    </row>
    <row r="143" spans="2:24" x14ac:dyDescent="0.35">
      <c r="G143">
        <v>30</v>
      </c>
      <c r="H143">
        <v>2616.9340000000002</v>
      </c>
      <c r="I143">
        <v>2868.9319999999998</v>
      </c>
      <c r="J143">
        <v>1802.154</v>
      </c>
      <c r="K143">
        <v>2486.681</v>
      </c>
      <c r="L143">
        <v>2435.6680000000001</v>
      </c>
      <c r="M143">
        <v>30</v>
      </c>
      <c r="N143">
        <f t="shared" si="9"/>
        <v>0.72472263229581924</v>
      </c>
      <c r="T143">
        <v>35</v>
      </c>
      <c r="U143">
        <v>2394.1019999999999</v>
      </c>
      <c r="V143">
        <v>1643.039</v>
      </c>
      <c r="W143">
        <v>2215.5880000000002</v>
      </c>
      <c r="X143">
        <v>2264.46</v>
      </c>
    </row>
    <row r="144" spans="2:24" x14ac:dyDescent="0.35">
      <c r="G144">
        <v>35</v>
      </c>
      <c r="H144">
        <v>2283.8069999999998</v>
      </c>
      <c r="I144">
        <v>2394.1019999999999</v>
      </c>
      <c r="J144">
        <v>1549.693</v>
      </c>
      <c r="K144">
        <v>2164.2759999999998</v>
      </c>
      <c r="L144">
        <v>2210.944</v>
      </c>
      <c r="M144">
        <v>35</v>
      </c>
      <c r="N144">
        <f t="shared" si="9"/>
        <v>0.71603298285431249</v>
      </c>
      <c r="T144">
        <v>40</v>
      </c>
      <c r="U144">
        <v>2280.0839999999998</v>
      </c>
      <c r="V144">
        <v>1662.5509999999999</v>
      </c>
      <c r="W144">
        <v>2051.9769999999999</v>
      </c>
      <c r="X144">
        <v>2072.4789999999998</v>
      </c>
    </row>
    <row r="145" spans="7:24" x14ac:dyDescent="0.35">
      <c r="G145">
        <v>40</v>
      </c>
      <c r="H145">
        <v>2192.8580000000002</v>
      </c>
      <c r="I145">
        <v>2280.0839999999998</v>
      </c>
      <c r="J145">
        <v>1584.471</v>
      </c>
      <c r="K145">
        <v>2009.5239999999999</v>
      </c>
      <c r="L145">
        <v>2028.749</v>
      </c>
      <c r="M145">
        <v>40</v>
      </c>
      <c r="N145">
        <f t="shared" si="9"/>
        <v>0.78848075464637402</v>
      </c>
      <c r="T145">
        <v>45</v>
      </c>
      <c r="U145">
        <v>2377.9189999999999</v>
      </c>
      <c r="V145">
        <v>1804.346</v>
      </c>
      <c r="W145">
        <v>2126.8240000000001</v>
      </c>
      <c r="X145">
        <v>2123.567</v>
      </c>
    </row>
    <row r="146" spans="7:24" x14ac:dyDescent="0.35">
      <c r="G146">
        <v>45</v>
      </c>
      <c r="H146">
        <v>2306.431</v>
      </c>
      <c r="I146">
        <v>2377.9189999999999</v>
      </c>
      <c r="J146">
        <v>1748.223</v>
      </c>
      <c r="K146">
        <v>2100.9630000000002</v>
      </c>
      <c r="L146">
        <v>2097.7130000000002</v>
      </c>
      <c r="M146">
        <v>45</v>
      </c>
      <c r="N146">
        <f t="shared" si="9"/>
        <v>0.8321055630203863</v>
      </c>
      <c r="T146">
        <v>50</v>
      </c>
      <c r="U146">
        <v>2798.2460000000001</v>
      </c>
      <c r="V146">
        <v>2239.9659999999999</v>
      </c>
      <c r="W146">
        <v>2517.8330000000001</v>
      </c>
      <c r="X146">
        <v>2507.7170000000001</v>
      </c>
    </row>
    <row r="147" spans="7:24" x14ac:dyDescent="0.35">
      <c r="G147">
        <v>50</v>
      </c>
      <c r="H147">
        <v>2589.3850000000002</v>
      </c>
      <c r="I147">
        <v>2798.2460000000001</v>
      </c>
      <c r="J147">
        <v>2085.0030000000002</v>
      </c>
      <c r="K147">
        <v>2410.3220000000001</v>
      </c>
      <c r="L147">
        <v>2399.0189999999998</v>
      </c>
      <c r="M147">
        <v>50</v>
      </c>
      <c r="N147">
        <f t="shared" si="9"/>
        <v>0.86503089628688612</v>
      </c>
      <c r="T147">
        <v>55</v>
      </c>
      <c r="U147">
        <v>3318.32</v>
      </c>
      <c r="V147">
        <v>2789.0859999999998</v>
      </c>
      <c r="W147">
        <v>3028.623</v>
      </c>
      <c r="X147">
        <v>3008.7249999999999</v>
      </c>
    </row>
    <row r="148" spans="7:24" x14ac:dyDescent="0.35">
      <c r="G148">
        <v>55</v>
      </c>
      <c r="H148">
        <v>3099.5279999999998</v>
      </c>
      <c r="I148">
        <v>3318.32</v>
      </c>
      <c r="J148">
        <v>2603.402</v>
      </c>
      <c r="K148">
        <v>2913.645</v>
      </c>
      <c r="L148">
        <v>2893.172</v>
      </c>
      <c r="M148">
        <v>55</v>
      </c>
      <c r="N148">
        <f t="shared" si="9"/>
        <v>0.89352065883112053</v>
      </c>
      <c r="T148">
        <v>60</v>
      </c>
      <c r="U148">
        <v>3439.7370000000001</v>
      </c>
      <c r="V148">
        <v>3140.9859999999999</v>
      </c>
      <c r="W148">
        <v>3391.5160000000001</v>
      </c>
      <c r="X148">
        <v>3369.7919999999999</v>
      </c>
    </row>
    <row r="149" spans="7:24" x14ac:dyDescent="0.35">
      <c r="G149">
        <v>60</v>
      </c>
      <c r="H149">
        <v>3199.6770000000001</v>
      </c>
      <c r="I149">
        <v>3439.7370000000001</v>
      </c>
      <c r="J149">
        <v>2924.1350000000002</v>
      </c>
      <c r="K149">
        <v>3256.1179999999999</v>
      </c>
      <c r="L149">
        <v>3235.6219999999998</v>
      </c>
      <c r="M149">
        <v>60</v>
      </c>
      <c r="N149">
        <f t="shared" si="9"/>
        <v>0.89804331415507677</v>
      </c>
      <c r="T149">
        <v>65</v>
      </c>
      <c r="U149">
        <v>4047.5509999999999</v>
      </c>
      <c r="V149">
        <v>3542.8890000000001</v>
      </c>
      <c r="W149">
        <v>3696.0720000000001</v>
      </c>
      <c r="X149">
        <v>3674.6320000000001</v>
      </c>
    </row>
    <row r="150" spans="7:24" x14ac:dyDescent="0.35">
      <c r="G150">
        <v>65</v>
      </c>
      <c r="H150">
        <v>3626.19</v>
      </c>
      <c r="I150">
        <v>4047.5509999999999</v>
      </c>
      <c r="J150">
        <v>3306.12</v>
      </c>
      <c r="K150">
        <v>3567.3330000000001</v>
      </c>
      <c r="L150">
        <v>3547.82</v>
      </c>
      <c r="M150">
        <v>65</v>
      </c>
      <c r="N150">
        <f t="shared" si="9"/>
        <v>0.92677639009310309</v>
      </c>
      <c r="T150">
        <v>70</v>
      </c>
      <c r="U150">
        <v>4675.5870000000004</v>
      </c>
      <c r="V150">
        <v>4011.748</v>
      </c>
      <c r="W150">
        <v>3950.44</v>
      </c>
      <c r="X150">
        <v>3996.096</v>
      </c>
    </row>
    <row r="151" spans="7:24" x14ac:dyDescent="0.35">
      <c r="G151">
        <v>70</v>
      </c>
      <c r="H151">
        <v>3852.9279999999999</v>
      </c>
      <c r="I151">
        <v>4675.5870000000004</v>
      </c>
      <c r="J151">
        <v>3348.3040000000001</v>
      </c>
      <c r="K151">
        <v>3522.799</v>
      </c>
      <c r="L151">
        <v>3561.8420000000001</v>
      </c>
      <c r="M151">
        <v>70</v>
      </c>
      <c r="N151">
        <f t="shared" si="9"/>
        <v>0.9504669440408039</v>
      </c>
      <c r="T151">
        <v>80</v>
      </c>
      <c r="U151">
        <v>4509.9889999999996</v>
      </c>
      <c r="V151">
        <v>3614.681</v>
      </c>
      <c r="W151">
        <v>3726.511</v>
      </c>
      <c r="X151">
        <v>3762.6590000000001</v>
      </c>
    </row>
    <row r="152" spans="7:24" x14ac:dyDescent="0.35">
      <c r="G152">
        <v>80</v>
      </c>
      <c r="H152">
        <v>3833.2779999999998</v>
      </c>
      <c r="I152">
        <v>4509.9889999999996</v>
      </c>
      <c r="J152">
        <v>3376.9409999999998</v>
      </c>
      <c r="K152">
        <v>3548.645</v>
      </c>
      <c r="L152">
        <v>3580.5610000000001</v>
      </c>
      <c r="M152">
        <v>80</v>
      </c>
      <c r="N152">
        <f t="shared" si="9"/>
        <v>0.95161420767645111</v>
      </c>
      <c r="T152">
        <v>90</v>
      </c>
      <c r="U152">
        <v>3131.68</v>
      </c>
      <c r="V152">
        <v>2962.2420000000002</v>
      </c>
      <c r="W152">
        <v>3324.239</v>
      </c>
      <c r="X152">
        <v>3047.7260000000001</v>
      </c>
    </row>
    <row r="153" spans="7:24" x14ac:dyDescent="0.35">
      <c r="G153">
        <v>90</v>
      </c>
      <c r="H153">
        <v>3131.68</v>
      </c>
      <c r="I153">
        <v>3131.68</v>
      </c>
      <c r="J153">
        <v>2962.2420000000002</v>
      </c>
      <c r="K153">
        <v>3324.239</v>
      </c>
      <c r="L153">
        <v>3047.7260000000001</v>
      </c>
      <c r="M153">
        <v>90</v>
      </c>
      <c r="N153">
        <f t="shared" si="9"/>
        <v>0.89110379849342969</v>
      </c>
    </row>
    <row r="154" spans="7:24" x14ac:dyDescent="0.35">
      <c r="G154" t="s">
        <v>606</v>
      </c>
      <c r="H154">
        <v>2791.7109999999998</v>
      </c>
      <c r="I154">
        <v>3058.3820000000001</v>
      </c>
      <c r="J154">
        <v>2208.33</v>
      </c>
      <c r="K154">
        <v>2622.8609999999999</v>
      </c>
      <c r="L154">
        <v>2623.0439999999999</v>
      </c>
      <c r="M154" t="s">
        <v>606</v>
      </c>
      <c r="N154">
        <f t="shared" si="9"/>
        <v>0.84195464418434685</v>
      </c>
      <c r="T154" t="s">
        <v>606</v>
      </c>
      <c r="U154">
        <v>3058.3820000000001</v>
      </c>
      <c r="V154">
        <v>2393.5529999999999</v>
      </c>
      <c r="W154">
        <v>2742.904</v>
      </c>
      <c r="X154">
        <v>2744.3420000000001</v>
      </c>
    </row>
    <row r="160" spans="7:24" x14ac:dyDescent="0.35">
      <c r="G160" t="s">
        <v>873</v>
      </c>
      <c r="H160" t="s">
        <v>875</v>
      </c>
      <c r="I160" t="s">
        <v>876</v>
      </c>
      <c r="J160" t="s">
        <v>874</v>
      </c>
      <c r="K160" t="s">
        <v>881</v>
      </c>
      <c r="L160" t="s">
        <v>891</v>
      </c>
    </row>
    <row r="162" spans="7:12" x14ac:dyDescent="0.35">
      <c r="G162">
        <v>0</v>
      </c>
      <c r="H162">
        <v>3824.442</v>
      </c>
      <c r="I162">
        <v>2370.4229999999998</v>
      </c>
      <c r="J162">
        <v>3084.6729999999998</v>
      </c>
      <c r="K162">
        <v>3128.3220000000001</v>
      </c>
      <c r="L162">
        <v>3064.4209999999998</v>
      </c>
    </row>
    <row r="163" spans="7:12" x14ac:dyDescent="0.35">
      <c r="G163">
        <v>25</v>
      </c>
      <c r="H163">
        <v>3064.2440000000001</v>
      </c>
      <c r="I163">
        <v>2072.1840000000002</v>
      </c>
      <c r="J163">
        <v>2839.1669999999999</v>
      </c>
      <c r="K163">
        <v>2832.9549999999999</v>
      </c>
      <c r="L163">
        <v>2838.2570000000001</v>
      </c>
    </row>
    <row r="164" spans="7:12" x14ac:dyDescent="0.35">
      <c r="G164">
        <v>30</v>
      </c>
      <c r="H164">
        <v>2616.9340000000002</v>
      </c>
      <c r="I164">
        <v>1802.154</v>
      </c>
      <c r="J164">
        <v>2486.681</v>
      </c>
      <c r="K164">
        <v>2435.6680000000001</v>
      </c>
      <c r="L164">
        <v>2490.25</v>
      </c>
    </row>
    <row r="165" spans="7:12" x14ac:dyDescent="0.35">
      <c r="G165">
        <v>35</v>
      </c>
      <c r="H165">
        <v>2283.8069999999998</v>
      </c>
      <c r="I165">
        <v>1549.693</v>
      </c>
      <c r="J165">
        <v>2164.2759999999998</v>
      </c>
      <c r="K165">
        <v>2210.944</v>
      </c>
      <c r="L165">
        <v>2169.15</v>
      </c>
    </row>
    <row r="166" spans="7:12" x14ac:dyDescent="0.35">
      <c r="G166">
        <v>40</v>
      </c>
      <c r="H166">
        <v>2192.8580000000002</v>
      </c>
      <c r="I166">
        <v>1584.471</v>
      </c>
      <c r="J166">
        <v>2009.5239999999999</v>
      </c>
      <c r="K166">
        <v>2028.749</v>
      </c>
      <c r="L166">
        <v>2018.162</v>
      </c>
    </row>
    <row r="167" spans="7:12" x14ac:dyDescent="0.35">
      <c r="G167">
        <v>45</v>
      </c>
      <c r="H167">
        <v>2306.431</v>
      </c>
      <c r="I167">
        <v>1748.223</v>
      </c>
      <c r="J167">
        <v>2100.9630000000002</v>
      </c>
      <c r="K167">
        <v>2097.7130000000002</v>
      </c>
      <c r="L167">
        <v>2090.998</v>
      </c>
    </row>
    <row r="168" spans="7:12" x14ac:dyDescent="0.35">
      <c r="G168">
        <v>50</v>
      </c>
      <c r="H168">
        <v>2589.3850000000002</v>
      </c>
      <c r="I168">
        <v>2085.0030000000002</v>
      </c>
      <c r="J168">
        <v>2410.3220000000001</v>
      </c>
      <c r="K168">
        <v>2399.0189999999998</v>
      </c>
      <c r="L168">
        <v>2403.5479999999998</v>
      </c>
    </row>
    <row r="169" spans="7:12" x14ac:dyDescent="0.35">
      <c r="G169">
        <v>55</v>
      </c>
      <c r="H169">
        <v>3099.5279999999998</v>
      </c>
      <c r="I169">
        <v>2603.402</v>
      </c>
      <c r="J169">
        <v>2913.645</v>
      </c>
      <c r="K169">
        <v>2893.172</v>
      </c>
      <c r="L169">
        <v>2905.9029999999998</v>
      </c>
    </row>
    <row r="170" spans="7:12" x14ac:dyDescent="0.35">
      <c r="G170">
        <v>60</v>
      </c>
      <c r="H170">
        <v>3199.6770000000001</v>
      </c>
      <c r="I170">
        <v>2924.1350000000002</v>
      </c>
      <c r="J170">
        <v>3256.1179999999999</v>
      </c>
      <c r="K170">
        <v>3235.6219999999998</v>
      </c>
      <c r="L170">
        <v>3249.0439999999999</v>
      </c>
    </row>
    <row r="171" spans="7:12" x14ac:dyDescent="0.35">
      <c r="G171">
        <v>65</v>
      </c>
      <c r="H171">
        <v>3626.19</v>
      </c>
      <c r="I171">
        <v>3306.12</v>
      </c>
      <c r="J171">
        <v>3567.3330000000001</v>
      </c>
      <c r="K171">
        <v>3547.82</v>
      </c>
      <c r="L171">
        <v>3595.4169999999999</v>
      </c>
    </row>
    <row r="172" spans="7:12" x14ac:dyDescent="0.35">
      <c r="G172">
        <v>70</v>
      </c>
      <c r="H172">
        <v>3852.9279999999999</v>
      </c>
      <c r="I172">
        <v>3348.3040000000001</v>
      </c>
      <c r="J172">
        <v>3522.799</v>
      </c>
      <c r="K172">
        <v>3561.8420000000001</v>
      </c>
      <c r="L172">
        <v>3530.9639999999999</v>
      </c>
    </row>
    <row r="173" spans="7:12" x14ac:dyDescent="0.35">
      <c r="G173">
        <v>80</v>
      </c>
      <c r="H173">
        <v>3833.2779999999998</v>
      </c>
      <c r="I173">
        <v>3376.9409999999998</v>
      </c>
      <c r="J173">
        <v>3548.645</v>
      </c>
      <c r="K173">
        <v>3580.5610000000001</v>
      </c>
      <c r="L173">
        <v>3523.866</v>
      </c>
    </row>
    <row r="174" spans="7:12" x14ac:dyDescent="0.35">
      <c r="G174">
        <v>90</v>
      </c>
      <c r="H174">
        <v>3131.68</v>
      </c>
      <c r="I174">
        <v>2962.2420000000002</v>
      </c>
      <c r="J174">
        <v>3324.239</v>
      </c>
      <c r="K174">
        <v>3047.7260000000001</v>
      </c>
      <c r="L174">
        <v>3311.259</v>
      </c>
    </row>
    <row r="176" spans="7:12" x14ac:dyDescent="0.35">
      <c r="G176" t="s">
        <v>606</v>
      </c>
      <c r="H176">
        <v>2791.7109999999998</v>
      </c>
      <c r="I176">
        <v>2208.33</v>
      </c>
      <c r="J176">
        <v>2622.8609999999999</v>
      </c>
      <c r="K176">
        <v>2623.0439999999999</v>
      </c>
      <c r="L176">
        <v>2622.7860000000001</v>
      </c>
    </row>
    <row r="183" spans="6:10" x14ac:dyDescent="0.35">
      <c r="G183" t="s">
        <v>885</v>
      </c>
      <c r="H183" t="s">
        <v>883</v>
      </c>
      <c r="I183" t="s">
        <v>901</v>
      </c>
      <c r="J183" t="s">
        <v>900</v>
      </c>
    </row>
    <row r="184" spans="6:10" x14ac:dyDescent="0.35">
      <c r="F184" t="s">
        <v>739</v>
      </c>
      <c r="G184" s="119">
        <v>3824.442</v>
      </c>
      <c r="H184" s="119">
        <v>3084.6729999999998</v>
      </c>
      <c r="I184" s="119">
        <v>6984.8450000000003</v>
      </c>
      <c r="J184" s="119">
        <v>5584.6729999999998</v>
      </c>
    </row>
    <row r="185" spans="6:10" x14ac:dyDescent="0.35">
      <c r="F185" t="s">
        <v>744</v>
      </c>
      <c r="G185" s="119">
        <v>3064.2440000000001</v>
      </c>
      <c r="H185" s="119">
        <v>2839.1669999999999</v>
      </c>
      <c r="I185" s="119">
        <v>6717.3379999999997</v>
      </c>
      <c r="J185" s="119">
        <v>6062.2910000000002</v>
      </c>
    </row>
    <row r="186" spans="6:10" x14ac:dyDescent="0.35">
      <c r="F186" t="s">
        <v>749</v>
      </c>
      <c r="G186" s="119">
        <v>2616.9340000000002</v>
      </c>
      <c r="H186" s="119">
        <v>2486.681</v>
      </c>
      <c r="I186" s="119">
        <v>5315.7</v>
      </c>
      <c r="J186" s="119">
        <v>5898.0309999999999</v>
      </c>
    </row>
    <row r="187" spans="6:10" x14ac:dyDescent="0.35">
      <c r="F187" t="s">
        <v>754</v>
      </c>
      <c r="G187" s="119">
        <v>2283.8069999999998</v>
      </c>
      <c r="H187" s="119">
        <v>2164.2759999999998</v>
      </c>
      <c r="I187" s="119">
        <v>5399.4840000000004</v>
      </c>
      <c r="J187" s="119">
        <v>6665.2629999999999</v>
      </c>
    </row>
    <row r="188" spans="6:10" x14ac:dyDescent="0.35">
      <c r="F188" t="s">
        <v>759</v>
      </c>
      <c r="G188" s="119">
        <v>2192.8580000000002</v>
      </c>
      <c r="H188" s="119">
        <v>2009.5239999999999</v>
      </c>
      <c r="I188" s="119">
        <v>5503.6239999999998</v>
      </c>
      <c r="J188" s="119">
        <v>5217.0860000000002</v>
      </c>
    </row>
    <row r="189" spans="6:10" x14ac:dyDescent="0.35">
      <c r="F189" t="s">
        <v>764</v>
      </c>
      <c r="G189" s="119">
        <v>2306.431</v>
      </c>
      <c r="H189" s="119">
        <v>2100.9630000000002</v>
      </c>
      <c r="I189" s="119">
        <v>4794.5649999999996</v>
      </c>
      <c r="J189" s="119">
        <v>5376.3969999999999</v>
      </c>
    </row>
    <row r="190" spans="6:10" x14ac:dyDescent="0.35">
      <c r="F190" t="s">
        <v>769</v>
      </c>
      <c r="G190" s="119">
        <v>2589.3850000000002</v>
      </c>
      <c r="H190" s="119">
        <v>2410.3220000000001</v>
      </c>
      <c r="I190" s="119">
        <v>4543.99</v>
      </c>
      <c r="J190" s="119">
        <v>5147.1989999999996</v>
      </c>
    </row>
    <row r="191" spans="6:10" x14ac:dyDescent="0.35">
      <c r="F191" t="s">
        <v>774</v>
      </c>
      <c r="G191" s="119">
        <v>3099.5279999999998</v>
      </c>
      <c r="H191" s="119">
        <v>2913.645</v>
      </c>
      <c r="I191" s="119">
        <v>4356.7309999999998</v>
      </c>
      <c r="J191" s="119">
        <v>5510.3239999999996</v>
      </c>
    </row>
    <row r="192" spans="6:10" x14ac:dyDescent="0.35">
      <c r="F192" t="s">
        <v>779</v>
      </c>
      <c r="G192" s="119">
        <v>3199.6770000000001</v>
      </c>
      <c r="H192" s="119">
        <v>3256.1179999999999</v>
      </c>
      <c r="I192" s="119">
        <v>5565.3</v>
      </c>
      <c r="J192" s="119">
        <v>5843.48</v>
      </c>
    </row>
    <row r="193" spans="6:10" x14ac:dyDescent="0.35">
      <c r="F193" t="s">
        <v>784</v>
      </c>
      <c r="G193" s="119">
        <v>3626.19</v>
      </c>
      <c r="H193" s="119">
        <v>3567.3330000000001</v>
      </c>
      <c r="I193" s="119">
        <v>4447.7870000000003</v>
      </c>
      <c r="J193" s="119">
        <v>4335.1710000000003</v>
      </c>
    </row>
    <row r="194" spans="6:10" x14ac:dyDescent="0.35">
      <c r="F194" t="s">
        <v>794</v>
      </c>
      <c r="G194" s="119">
        <v>3852.9279999999999</v>
      </c>
      <c r="H194" s="119">
        <v>3522.799</v>
      </c>
      <c r="I194" s="119">
        <v>5038.8879999999999</v>
      </c>
      <c r="J194" s="119">
        <v>4863.2759999999998</v>
      </c>
    </row>
    <row r="195" spans="6:10" x14ac:dyDescent="0.35">
      <c r="F195" t="s">
        <v>804</v>
      </c>
      <c r="G195" s="119">
        <v>3833.2779999999998</v>
      </c>
      <c r="H195" s="119">
        <v>3548.645</v>
      </c>
      <c r="I195" s="119">
        <v>4899.6149999999998</v>
      </c>
      <c r="J195" s="119">
        <v>4765.3310000000001</v>
      </c>
    </row>
    <row r="196" spans="6:10" x14ac:dyDescent="0.35">
      <c r="F196" t="s">
        <v>813</v>
      </c>
      <c r="G196" s="119">
        <v>3131.68</v>
      </c>
      <c r="H196" s="119">
        <v>3324.239</v>
      </c>
      <c r="I196" s="119">
        <v>4101.116</v>
      </c>
      <c r="J196" s="119">
        <v>6044.4949999999999</v>
      </c>
    </row>
  </sheetData>
  <phoneticPr fontId="17" type="noConversion"/>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H26"/>
  <sheetViews>
    <sheetView topLeftCell="A3" workbookViewId="0">
      <selection activeCell="H29" sqref="H29"/>
    </sheetView>
  </sheetViews>
  <sheetFormatPr defaultColWidth="8.7265625" defaultRowHeight="12" x14ac:dyDescent="0.3"/>
  <cols>
    <col min="1" max="16384" width="8.7265625" style="123"/>
  </cols>
  <sheetData>
    <row r="4" spans="2:8" x14ac:dyDescent="0.3">
      <c r="B4" s="127" t="s">
        <v>904</v>
      </c>
    </row>
    <row r="5" spans="2:8" ht="24" x14ac:dyDescent="0.3">
      <c r="B5" s="121"/>
      <c r="C5" s="122" t="s">
        <v>903</v>
      </c>
      <c r="D5" s="122" t="s">
        <v>893</v>
      </c>
      <c r="E5" s="122" t="s">
        <v>894</v>
      </c>
      <c r="F5" s="122" t="s">
        <v>895</v>
      </c>
      <c r="G5" s="122" t="s">
        <v>896</v>
      </c>
      <c r="H5" s="122" t="s">
        <v>606</v>
      </c>
    </row>
    <row r="6" spans="2:8" x14ac:dyDescent="0.3">
      <c r="B6" s="121"/>
      <c r="C6" s="121" t="s">
        <v>889</v>
      </c>
      <c r="D6" s="121"/>
      <c r="E6" s="121"/>
      <c r="F6" s="121"/>
      <c r="G6" s="121"/>
      <c r="H6" s="121"/>
    </row>
    <row r="7" spans="2:8" x14ac:dyDescent="0.3">
      <c r="B7" s="123" t="s">
        <v>897</v>
      </c>
      <c r="C7" s="124">
        <v>5263.7983999999997</v>
      </c>
      <c r="D7" s="124">
        <v>2841.4780999999998</v>
      </c>
      <c r="E7" s="124">
        <v>3968.7883999999999</v>
      </c>
      <c r="F7" s="124">
        <v>5140.5657000000001</v>
      </c>
      <c r="G7" s="124">
        <v>7058.1342000000004</v>
      </c>
      <c r="H7" s="124">
        <v>2927.0061000000001</v>
      </c>
    </row>
    <row r="8" spans="2:8" x14ac:dyDescent="0.3">
      <c r="B8" s="123" t="s">
        <v>898</v>
      </c>
      <c r="C8" s="124">
        <v>4998.7451000000001</v>
      </c>
      <c r="D8" s="124">
        <v>3315.5014999999999</v>
      </c>
      <c r="E8" s="124">
        <v>3156.8508000000002</v>
      </c>
      <c r="F8" s="124">
        <v>3935.9114</v>
      </c>
      <c r="G8" s="124">
        <v>3253.1867000000002</v>
      </c>
      <c r="H8" s="124">
        <v>3864.5131000000001</v>
      </c>
    </row>
    <row r="9" spans="2:8" x14ac:dyDescent="0.3">
      <c r="B9" s="125" t="s">
        <v>606</v>
      </c>
      <c r="C9" s="126">
        <v>5160.6508999999996</v>
      </c>
      <c r="D9" s="126">
        <v>2852.7779</v>
      </c>
      <c r="E9" s="126">
        <v>3467.3728999999998</v>
      </c>
      <c r="F9" s="126">
        <v>4042.9848999999999</v>
      </c>
      <c r="G9" s="126">
        <v>4285.6836000000003</v>
      </c>
      <c r="H9" s="126">
        <v>3058.3822</v>
      </c>
    </row>
    <row r="10" spans="2:8" x14ac:dyDescent="0.3">
      <c r="C10" s="123" t="s">
        <v>902</v>
      </c>
    </row>
    <row r="11" spans="2:8" x14ac:dyDescent="0.3">
      <c r="B11" s="123" t="s">
        <v>897</v>
      </c>
      <c r="C11" s="124">
        <v>9366.5665000000008</v>
      </c>
      <c r="D11" s="124">
        <v>7674.7731000000003</v>
      </c>
      <c r="E11" s="124">
        <v>4986.5614999999998</v>
      </c>
      <c r="F11" s="124">
        <v>7481.7295000000004</v>
      </c>
      <c r="G11" s="124">
        <v>8923.3179999999993</v>
      </c>
      <c r="H11" s="124">
        <v>7645.0941999999995</v>
      </c>
    </row>
    <row r="12" spans="2:8" x14ac:dyDescent="0.3">
      <c r="B12" s="123" t="s">
        <v>898</v>
      </c>
      <c r="C12" s="124">
        <v>5596.6098000000002</v>
      </c>
      <c r="D12" s="124">
        <v>9124.7734999999993</v>
      </c>
      <c r="E12" s="124">
        <v>5335.7057000000004</v>
      </c>
      <c r="F12" s="124">
        <v>5791.9211999999998</v>
      </c>
      <c r="G12" s="124">
        <v>3476.3712999999998</v>
      </c>
      <c r="H12" s="124">
        <v>5846.2187000000004</v>
      </c>
    </row>
    <row r="13" spans="2:8" x14ac:dyDescent="0.3">
      <c r="B13" s="125" t="s">
        <v>606</v>
      </c>
      <c r="C13" s="126">
        <v>7068.3500999999997</v>
      </c>
      <c r="D13" s="126">
        <v>8302.7417000000005</v>
      </c>
      <c r="E13" s="126">
        <v>5134.2799000000005</v>
      </c>
      <c r="F13" s="126">
        <v>5960.3298000000004</v>
      </c>
      <c r="G13" s="126">
        <v>7050.0052999999998</v>
      </c>
      <c r="H13" s="126">
        <v>6314.7942000000003</v>
      </c>
    </row>
    <row r="14" spans="2:8" x14ac:dyDescent="0.3">
      <c r="C14" s="124"/>
      <c r="D14" s="124"/>
      <c r="E14" s="124"/>
      <c r="F14" s="124"/>
      <c r="G14" s="124"/>
      <c r="H14" s="124"/>
    </row>
    <row r="15" spans="2:8" x14ac:dyDescent="0.3">
      <c r="C15" s="124"/>
      <c r="D15" s="124"/>
      <c r="E15" s="124"/>
      <c r="F15" s="124"/>
      <c r="G15" s="124"/>
      <c r="H15" s="124"/>
    </row>
    <row r="17" spans="2:8" x14ac:dyDescent="0.3">
      <c r="B17" s="127" t="s">
        <v>905</v>
      </c>
    </row>
    <row r="18" spans="2:8" ht="24" x14ac:dyDescent="0.3">
      <c r="B18" s="128"/>
      <c r="C18" s="129" t="s">
        <v>903</v>
      </c>
      <c r="D18" s="129" t="s">
        <v>893</v>
      </c>
      <c r="E18" s="129" t="s">
        <v>894</v>
      </c>
      <c r="F18" s="129" t="s">
        <v>895</v>
      </c>
      <c r="G18" s="129" t="s">
        <v>896</v>
      </c>
      <c r="H18" s="129" t="s">
        <v>606</v>
      </c>
    </row>
    <row r="19" spans="2:8" x14ac:dyDescent="0.3">
      <c r="C19" s="123" t="s">
        <v>889</v>
      </c>
    </row>
    <row r="20" spans="2:8" x14ac:dyDescent="0.3">
      <c r="B20" s="123" t="s">
        <v>897</v>
      </c>
      <c r="C20" s="123">
        <v>282</v>
      </c>
      <c r="D20" s="123">
        <v>13709</v>
      </c>
      <c r="E20" s="123">
        <v>81</v>
      </c>
      <c r="F20" s="123">
        <v>142</v>
      </c>
      <c r="G20" s="123">
        <v>7</v>
      </c>
      <c r="H20" s="123">
        <v>14221</v>
      </c>
    </row>
    <row r="21" spans="2:8" x14ac:dyDescent="0.3">
      <c r="B21" s="123" t="s">
        <v>898</v>
      </c>
      <c r="C21" s="123">
        <v>171</v>
      </c>
      <c r="D21" s="123">
        <v>311</v>
      </c>
      <c r="E21" s="123">
        <v>184</v>
      </c>
      <c r="F21" s="123">
        <v>1565</v>
      </c>
      <c r="G21" s="123">
        <v>10</v>
      </c>
      <c r="H21" s="123">
        <v>2241</v>
      </c>
    </row>
    <row r="22" spans="2:8" x14ac:dyDescent="0.3">
      <c r="B22" s="123" t="s">
        <v>606</v>
      </c>
      <c r="C22" s="123">
        <v>453</v>
      </c>
      <c r="D22" s="123">
        <v>14020</v>
      </c>
      <c r="E22" s="123">
        <v>265</v>
      </c>
      <c r="F22" s="123">
        <v>1707</v>
      </c>
      <c r="G22" s="123">
        <v>17</v>
      </c>
      <c r="H22" s="123">
        <v>16462</v>
      </c>
    </row>
    <row r="23" spans="2:8" x14ac:dyDescent="0.3">
      <c r="B23" s="121"/>
      <c r="C23" s="121" t="s">
        <v>902</v>
      </c>
      <c r="D23" s="121"/>
      <c r="E23" s="121"/>
      <c r="F23" s="121"/>
      <c r="G23" s="121"/>
      <c r="H23" s="121"/>
    </row>
    <row r="24" spans="2:8" x14ac:dyDescent="0.3">
      <c r="B24" s="123" t="s">
        <v>897</v>
      </c>
      <c r="C24" s="123">
        <v>60</v>
      </c>
      <c r="D24" s="123">
        <v>18</v>
      </c>
      <c r="E24" s="123">
        <v>29</v>
      </c>
      <c r="F24" s="123">
        <v>35</v>
      </c>
      <c r="G24" s="123">
        <v>4</v>
      </c>
      <c r="H24" s="123">
        <v>146</v>
      </c>
    </row>
    <row r="25" spans="2:8" x14ac:dyDescent="0.3">
      <c r="B25" s="123" t="s">
        <v>898</v>
      </c>
      <c r="C25" s="123">
        <v>84</v>
      </c>
      <c r="D25" s="123">
        <v>15</v>
      </c>
      <c r="E25" s="123">
        <v>28</v>
      </c>
      <c r="F25" s="123">
        <v>330</v>
      </c>
      <c r="G25" s="123">
        <v>1</v>
      </c>
      <c r="H25" s="123">
        <v>458</v>
      </c>
    </row>
    <row r="26" spans="2:8" x14ac:dyDescent="0.3">
      <c r="B26" s="125" t="s">
        <v>606</v>
      </c>
      <c r="C26" s="125">
        <v>144</v>
      </c>
      <c r="D26" s="125">
        <v>33</v>
      </c>
      <c r="E26" s="125">
        <v>57</v>
      </c>
      <c r="F26" s="125">
        <v>365</v>
      </c>
      <c r="G26" s="125">
        <v>5</v>
      </c>
      <c r="H26" s="125">
        <v>604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F66"/>
  <sheetViews>
    <sheetView zoomScale="96" zoomScaleNormal="96" workbookViewId="0">
      <selection activeCell="A59" sqref="A59"/>
    </sheetView>
  </sheetViews>
  <sheetFormatPr defaultColWidth="8.7265625" defaultRowHeight="12" x14ac:dyDescent="0.3"/>
  <cols>
    <col min="1" max="1" width="17.1796875" style="130" customWidth="1"/>
    <col min="2" max="2" width="1.1796875" style="130" customWidth="1"/>
    <col min="3" max="3" width="86.81640625" style="130" bestFit="1" customWidth="1"/>
    <col min="4" max="4" width="18.54296875" style="130" customWidth="1"/>
    <col min="5" max="16384" width="8.7265625" style="130"/>
  </cols>
  <sheetData>
    <row r="3" spans="1:4" x14ac:dyDescent="0.3">
      <c r="C3" s="131"/>
      <c r="D3" s="121" t="s">
        <v>906</v>
      </c>
    </row>
    <row r="4" spans="1:4" ht="36" x14ac:dyDescent="0.3">
      <c r="C4" s="132"/>
      <c r="D4" s="144" t="s">
        <v>954</v>
      </c>
    </row>
    <row r="5" spans="1:4" x14ac:dyDescent="0.3">
      <c r="C5" s="141"/>
    </row>
    <row r="6" spans="1:4" x14ac:dyDescent="0.3">
      <c r="C6" s="130" t="s">
        <v>97</v>
      </c>
    </row>
    <row r="7" spans="1:4" x14ac:dyDescent="0.3">
      <c r="C7" s="132"/>
      <c r="D7" s="125"/>
    </row>
    <row r="8" spans="1:4" ht="12.5" thickBot="1" x14ac:dyDescent="0.35">
      <c r="C8" s="137" t="s">
        <v>56</v>
      </c>
      <c r="D8" s="123"/>
    </row>
    <row r="9" spans="1:4" ht="12.5" thickBot="1" x14ac:dyDescent="0.35">
      <c r="A9" s="130" t="s">
        <v>956</v>
      </c>
      <c r="C9" s="134" t="s">
        <v>955</v>
      </c>
      <c r="D9" s="123" t="s">
        <v>910</v>
      </c>
    </row>
    <row r="10" spans="1:4" ht="12.5" thickBot="1" x14ac:dyDescent="0.35">
      <c r="A10" s="130" t="s">
        <v>957</v>
      </c>
      <c r="C10" s="134" t="s">
        <v>907</v>
      </c>
      <c r="D10" s="123" t="s">
        <v>911</v>
      </c>
    </row>
    <row r="11" spans="1:4" ht="12.5" thickBot="1" x14ac:dyDescent="0.35">
      <c r="C11" s="146" t="s">
        <v>46</v>
      </c>
      <c r="D11" s="147"/>
    </row>
    <row r="12" spans="1:4" ht="12.5" thickBot="1" x14ac:dyDescent="0.35">
      <c r="A12" s="130" t="s">
        <v>958</v>
      </c>
      <c r="C12" s="148" t="s">
        <v>908</v>
      </c>
      <c r="D12" s="147" t="s">
        <v>912</v>
      </c>
    </row>
    <row r="13" spans="1:4" ht="12.5" thickBot="1" x14ac:dyDescent="0.35">
      <c r="C13" s="148" t="s">
        <v>909</v>
      </c>
      <c r="D13" s="147" t="s">
        <v>913</v>
      </c>
    </row>
    <row r="14" spans="1:4" x14ac:dyDescent="0.3">
      <c r="C14" s="136" t="s">
        <v>54</v>
      </c>
      <c r="D14" s="123">
        <v>-1.5788E-2</v>
      </c>
    </row>
    <row r="15" spans="1:4" ht="12.5" thickBot="1" x14ac:dyDescent="0.35">
      <c r="C15" s="135" t="s">
        <v>51</v>
      </c>
      <c r="D15" s="123"/>
    </row>
    <row r="16" spans="1:4" ht="12.5" thickBot="1" x14ac:dyDescent="0.35">
      <c r="C16" s="134" t="s">
        <v>52</v>
      </c>
      <c r="D16" s="123" t="s">
        <v>914</v>
      </c>
    </row>
    <row r="17" spans="3:4" ht="12.5" thickBot="1" x14ac:dyDescent="0.35">
      <c r="C17" s="134" t="s">
        <v>53</v>
      </c>
      <c r="D17" s="123" t="s">
        <v>915</v>
      </c>
    </row>
    <row r="18" spans="3:4" x14ac:dyDescent="0.3">
      <c r="C18" s="136" t="s">
        <v>55</v>
      </c>
      <c r="D18" s="123" t="s">
        <v>916</v>
      </c>
    </row>
    <row r="19" spans="3:4" x14ac:dyDescent="0.3">
      <c r="C19" s="133" t="s">
        <v>57</v>
      </c>
      <c r="D19" s="121"/>
    </row>
    <row r="20" spans="3:4" x14ac:dyDescent="0.3">
      <c r="C20" s="137" t="s">
        <v>63</v>
      </c>
      <c r="D20" s="123" t="s">
        <v>920</v>
      </c>
    </row>
    <row r="21" spans="3:4" x14ac:dyDescent="0.3">
      <c r="C21" s="137" t="s">
        <v>64</v>
      </c>
      <c r="D21" s="123" t="s">
        <v>921</v>
      </c>
    </row>
    <row r="22" spans="3:4" x14ac:dyDescent="0.3">
      <c r="C22" s="137" t="s">
        <v>65</v>
      </c>
      <c r="D22" s="123" t="s">
        <v>922</v>
      </c>
    </row>
    <row r="23" spans="3:4" x14ac:dyDescent="0.3">
      <c r="C23" s="137" t="s">
        <v>58</v>
      </c>
      <c r="D23" s="123" t="s">
        <v>917</v>
      </c>
    </row>
    <row r="24" spans="3:4" x14ac:dyDescent="0.3">
      <c r="C24" s="137" t="s">
        <v>59</v>
      </c>
      <c r="D24" s="123" t="s">
        <v>918</v>
      </c>
    </row>
    <row r="25" spans="3:4" x14ac:dyDescent="0.3">
      <c r="C25" s="149" t="s">
        <v>61</v>
      </c>
      <c r="D25" s="125" t="s">
        <v>919</v>
      </c>
    </row>
    <row r="26" spans="3:4" x14ac:dyDescent="0.3">
      <c r="C26" s="137" t="s">
        <v>92</v>
      </c>
      <c r="D26" s="123"/>
    </row>
    <row r="27" spans="3:4" x14ac:dyDescent="0.3">
      <c r="C27" s="137" t="s">
        <v>67</v>
      </c>
      <c r="D27" s="123" t="s">
        <v>923</v>
      </c>
    </row>
    <row r="28" spans="3:4" x14ac:dyDescent="0.3">
      <c r="C28" s="137" t="s">
        <v>66</v>
      </c>
      <c r="D28" s="123" t="s">
        <v>924</v>
      </c>
    </row>
    <row r="29" spans="3:4" x14ac:dyDescent="0.3">
      <c r="C29" s="137" t="s">
        <v>68</v>
      </c>
      <c r="D29" s="123" t="s">
        <v>925</v>
      </c>
    </row>
    <row r="30" spans="3:4" x14ac:dyDescent="0.3">
      <c r="C30" s="137" t="s">
        <v>69</v>
      </c>
      <c r="D30" s="123" t="s">
        <v>926</v>
      </c>
    </row>
    <row r="31" spans="3:4" x14ac:dyDescent="0.3">
      <c r="C31" s="137" t="s">
        <v>102</v>
      </c>
      <c r="D31" s="123" t="s">
        <v>927</v>
      </c>
    </row>
    <row r="32" spans="3:4" x14ac:dyDescent="0.3">
      <c r="C32" s="137" t="s">
        <v>70</v>
      </c>
      <c r="D32" s="123" t="s">
        <v>928</v>
      </c>
    </row>
    <row r="33" spans="3:4" x14ac:dyDescent="0.3">
      <c r="C33" s="137" t="s">
        <v>103</v>
      </c>
      <c r="D33" s="123" t="s">
        <v>929</v>
      </c>
    </row>
    <row r="34" spans="3:4" x14ac:dyDescent="0.3">
      <c r="C34" s="137" t="s">
        <v>104</v>
      </c>
      <c r="D34" s="123" t="s">
        <v>930</v>
      </c>
    </row>
    <row r="35" spans="3:4" x14ac:dyDescent="0.3">
      <c r="C35" s="137" t="s">
        <v>71</v>
      </c>
      <c r="D35" s="123" t="s">
        <v>931</v>
      </c>
    </row>
    <row r="36" spans="3:4" x14ac:dyDescent="0.3">
      <c r="C36" s="137" t="s">
        <v>72</v>
      </c>
      <c r="D36" s="123">
        <v>6.6911200000000004E-2</v>
      </c>
    </row>
    <row r="37" spans="3:4" x14ac:dyDescent="0.3">
      <c r="C37" s="137" t="s">
        <v>73</v>
      </c>
      <c r="D37" s="123" t="s">
        <v>932</v>
      </c>
    </row>
    <row r="38" spans="3:4" x14ac:dyDescent="0.3">
      <c r="C38" s="133" t="s">
        <v>93</v>
      </c>
      <c r="D38" s="121"/>
    </row>
    <row r="39" spans="3:4" x14ac:dyDescent="0.3">
      <c r="C39" s="137" t="s">
        <v>74</v>
      </c>
      <c r="D39" s="123" t="s">
        <v>933</v>
      </c>
    </row>
    <row r="40" spans="3:4" x14ac:dyDescent="0.3">
      <c r="C40" s="137" t="s">
        <v>75</v>
      </c>
      <c r="D40" s="123" t="s">
        <v>934</v>
      </c>
    </row>
    <row r="41" spans="3:4" x14ac:dyDescent="0.3">
      <c r="C41" s="138" t="s">
        <v>76</v>
      </c>
      <c r="D41" s="125" t="s">
        <v>935</v>
      </c>
    </row>
    <row r="42" spans="3:4" ht="12.5" thickBot="1" x14ac:dyDescent="0.35">
      <c r="C42" s="137" t="s">
        <v>95</v>
      </c>
      <c r="D42" s="123"/>
    </row>
    <row r="43" spans="3:4" ht="12.5" thickBot="1" x14ac:dyDescent="0.35">
      <c r="C43" s="134" t="s">
        <v>77</v>
      </c>
      <c r="D43" s="123" t="s">
        <v>936</v>
      </c>
    </row>
    <row r="44" spans="3:4" ht="12.5" thickBot="1" x14ac:dyDescent="0.35">
      <c r="C44" s="139" t="s">
        <v>78</v>
      </c>
      <c r="D44" s="123" t="s">
        <v>937</v>
      </c>
    </row>
    <row r="45" spans="3:4" ht="12.5" thickBot="1" x14ac:dyDescent="0.35">
      <c r="C45" s="139" t="s">
        <v>79</v>
      </c>
      <c r="D45" s="123" t="s">
        <v>938</v>
      </c>
    </row>
    <row r="46" spans="3:4" ht="12.5" thickBot="1" x14ac:dyDescent="0.35">
      <c r="C46" s="139" t="s">
        <v>80</v>
      </c>
      <c r="D46" s="123">
        <v>-1.89269E-2</v>
      </c>
    </row>
    <row r="47" spans="3:4" ht="12.5" thickBot="1" x14ac:dyDescent="0.35">
      <c r="C47" s="139" t="s">
        <v>81</v>
      </c>
      <c r="D47" s="123" t="s">
        <v>939</v>
      </c>
    </row>
    <row r="48" spans="3:4" ht="12.5" thickBot="1" x14ac:dyDescent="0.35">
      <c r="C48" s="139" t="s">
        <v>82</v>
      </c>
      <c r="D48" s="123" t="s">
        <v>940</v>
      </c>
    </row>
    <row r="49" spans="1:6" ht="12.5" thickBot="1" x14ac:dyDescent="0.35">
      <c r="C49" s="139" t="s">
        <v>83</v>
      </c>
      <c r="D49" s="123" t="s">
        <v>941</v>
      </c>
    </row>
    <row r="50" spans="1:6" ht="12.5" thickBot="1" x14ac:dyDescent="0.35">
      <c r="C50" s="139" t="s">
        <v>84</v>
      </c>
      <c r="D50" s="123" t="s">
        <v>942</v>
      </c>
    </row>
    <row r="51" spans="1:6" ht="12.5" thickBot="1" x14ac:dyDescent="0.35">
      <c r="C51" s="139" t="s">
        <v>85</v>
      </c>
      <c r="D51" s="123" t="s">
        <v>943</v>
      </c>
    </row>
    <row r="52" spans="1:6" ht="12.5" thickBot="1" x14ac:dyDescent="0.35">
      <c r="C52" s="139" t="s">
        <v>86</v>
      </c>
      <c r="D52" s="123" t="s">
        <v>944</v>
      </c>
    </row>
    <row r="53" spans="1:6" ht="12.5" thickBot="1" x14ac:dyDescent="0.35">
      <c r="C53" s="139" t="s">
        <v>87</v>
      </c>
      <c r="D53" s="123" t="s">
        <v>945</v>
      </c>
      <c r="E53" s="130" t="s">
        <v>1</v>
      </c>
    </row>
    <row r="54" spans="1:6" x14ac:dyDescent="0.3">
      <c r="C54" s="142" t="s">
        <v>88</v>
      </c>
      <c r="D54" s="123" t="s">
        <v>946</v>
      </c>
    </row>
    <row r="55" spans="1:6" x14ac:dyDescent="0.3">
      <c r="C55" s="131" t="s">
        <v>951</v>
      </c>
      <c r="D55" s="121"/>
      <c r="F55" s="130" t="s">
        <v>1</v>
      </c>
    </row>
    <row r="56" spans="1:6" x14ac:dyDescent="0.3">
      <c r="C56" s="140" t="s">
        <v>573</v>
      </c>
      <c r="D56" s="123" t="s">
        <v>947</v>
      </c>
    </row>
    <row r="57" spans="1:6" x14ac:dyDescent="0.3">
      <c r="C57" s="140" t="s">
        <v>574</v>
      </c>
      <c r="D57" s="123" t="s">
        <v>948</v>
      </c>
    </row>
    <row r="58" spans="1:6" x14ac:dyDescent="0.3">
      <c r="C58" s="145" t="s">
        <v>952</v>
      </c>
      <c r="D58" s="121"/>
    </row>
    <row r="59" spans="1:6" x14ac:dyDescent="0.3">
      <c r="A59" s="130" t="s">
        <v>959</v>
      </c>
      <c r="C59" s="143" t="s">
        <v>953</v>
      </c>
      <c r="D59" s="125" t="s">
        <v>949</v>
      </c>
    </row>
    <row r="60" spans="1:6" x14ac:dyDescent="0.3">
      <c r="C60" s="130" t="s">
        <v>89</v>
      </c>
      <c r="D60" s="123" t="s">
        <v>950</v>
      </c>
    </row>
    <row r="62" spans="1:6" x14ac:dyDescent="0.3">
      <c r="C62" s="131" t="s">
        <v>90</v>
      </c>
      <c r="D62" s="121">
        <v>0.62320850000000005</v>
      </c>
    </row>
    <row r="63" spans="1:6" x14ac:dyDescent="0.3">
      <c r="C63" s="132" t="s">
        <v>91</v>
      </c>
      <c r="D63" s="125">
        <v>15750</v>
      </c>
    </row>
    <row r="65" spans="3:3" x14ac:dyDescent="0.3">
      <c r="C65" s="130" t="s">
        <v>586</v>
      </c>
    </row>
    <row r="66" spans="3:3" x14ac:dyDescent="0.3">
      <c r="C66" s="140" t="s">
        <v>585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B325EAE9932D42AFE1BED6D3AA7B53" ma:contentTypeVersion="23" ma:contentTypeDescription="Create a new document." ma:contentTypeScope="" ma:versionID="5afcec4962220a39992b380766a61426">
  <xsd:schema xmlns:xsd="http://www.w3.org/2001/XMLSchema" xmlns:xs="http://www.w3.org/2001/XMLSchema" xmlns:p="http://schemas.microsoft.com/office/2006/metadata/properties" xmlns:ns2="7cc73a97-c62d-4edc-a0d6-e9f49f0e619b" xmlns:ns3="4319c2be-8a3b-42a7-9d50-835990ee4f5f" targetNamespace="http://schemas.microsoft.com/office/2006/metadata/properties" ma:root="true" ma:fieldsID="c1603fa489d1728086a32f45df1c7a04" ns2:_="" ns3:_="">
    <xsd:import namespace="7cc73a97-c62d-4edc-a0d6-e9f49f0e619b"/>
    <xsd:import namespace="4319c2be-8a3b-42a7-9d50-835990ee4f5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Budgettype"/>
                <xsd:element ref="ns2:Region"/>
                <xsd:element ref="ns2:Deliverables"/>
                <xsd:element ref="ns2:Location"/>
                <xsd:element ref="ns2:WorkDocuments"/>
                <xsd:element ref="ns2:_Flow_SignoffStatus" minOccurs="0"/>
                <xsd:element ref="ns3:SharedWithUsers" minOccurs="0"/>
                <xsd:element ref="ns3:SharedWithDetails" minOccurs="0"/>
                <xsd:element ref="ns2:Areas"/>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c73a97-c62d-4edc-a0d6-e9f49f0e61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Budgettype" ma:index="12" ma:displayName="Budget Type" ma:format="Dropdown" ma:internalName="Budgettype">
      <xsd:simpleType>
        <xsd:restriction base="dms:Choice">
          <xsd:enumeration value="RB"/>
          <xsd:enumeration value="RPTC"/>
          <xsd:enumeration value="DA"/>
          <xsd:enumeration value="XB"/>
          <xsd:enumeration value="N/A"/>
        </xsd:restriction>
      </xsd:simpleType>
    </xsd:element>
    <xsd:element name="Region" ma:index="13" ma:displayName="Theme" ma:format="Dropdown" ma:internalName="Region">
      <xsd:simpleType>
        <xsd:union memberTypes="dms:Text">
          <xsd:simpleType>
            <xsd:restriction base="dms:Choice">
              <xsd:enumeration value="Social Insurance"/>
              <xsd:enumeration value="Social Assistance"/>
              <xsd:enumeration value="Labor Market Policies"/>
              <xsd:enumeration value="Cross-cutting"/>
              <xsd:enumeration value="Program Mgt"/>
            </xsd:restriction>
          </xsd:simpleType>
        </xsd:union>
      </xsd:simpleType>
    </xsd:element>
    <xsd:element name="Deliverables" ma:index="14" ma:displayName="Deliverables" ma:format="Dropdown" ma:internalName="Deliverables">
      <xsd:simpleType>
        <xsd:restriction base="dms:Choice">
          <xsd:enumeration value="1.1.1"/>
          <xsd:enumeration value="1.1.2"/>
          <xsd:enumeration value="1.1.3"/>
          <xsd:enumeration value="1.1.4"/>
          <xsd:enumeration value="1.1.5"/>
          <xsd:enumeration value="1.1.6"/>
          <xsd:enumeration value="1.1.7"/>
          <xsd:enumeration value="1.1.8"/>
          <xsd:enumeration value="1.2.1"/>
          <xsd:enumeration value="1.2.2"/>
          <xsd:enumeration value="1.2.3"/>
          <xsd:enumeration value="1.2.4"/>
          <xsd:enumeration value="1.2.5"/>
          <xsd:enumeration value="2.1.1"/>
          <xsd:enumeration value="2.1.2"/>
          <xsd:enumeration value="2.1.3"/>
          <xsd:enumeration value="2.2.1"/>
          <xsd:enumeration value="2.2.2"/>
          <xsd:enumeration value="2.2.3"/>
          <xsd:enumeration value="Coordination"/>
          <xsd:enumeration value="External"/>
          <xsd:enumeration value="N/A"/>
        </xsd:restriction>
      </xsd:simpleType>
    </xsd:element>
    <xsd:element name="Location" ma:index="15" ma:displayName="Region" ma:format="Dropdown" ma:internalName="Location">
      <xsd:simpleType>
        <xsd:restriction base="dms:Choice">
          <xsd:enumeration value="Regional"/>
          <xsd:enumeration value="Global"/>
          <xsd:enumeration value="Algeria"/>
          <xsd:enumeration value="Bahrain"/>
          <xsd:enumeration value="Comoros"/>
          <xsd:enumeration value="Djibouti"/>
          <xsd:enumeration value="Egypt"/>
          <xsd:enumeration value="Iraq"/>
          <xsd:enumeration value="Jordan"/>
          <xsd:enumeration value="Kuwait"/>
          <xsd:enumeration value="Lebanon"/>
          <xsd:enumeration value="Libya"/>
          <xsd:enumeration value="Mauritania"/>
          <xsd:enumeration value="Morocco"/>
          <xsd:enumeration value="Oman"/>
          <xsd:enumeration value="Palestine"/>
          <xsd:enumeration value="Qatar"/>
          <xsd:enumeration value="Saudi Arabia"/>
          <xsd:enumeration value="Sudan"/>
          <xsd:enumeration value="Syria"/>
          <xsd:enumeration value="Tunisia"/>
          <xsd:enumeration value="United Arab Emirates"/>
        </xsd:restriction>
      </xsd:simpleType>
    </xsd:element>
    <xsd:element name="WorkDocuments" ma:index="16" ma:displayName="Documents Types" ma:format="Dropdown" ma:internalName="WorkDocuments">
      <xsd:simpleType>
        <xsd:restriction base="dms:Choice">
          <xsd:enumeration value="Reports &amp; studies"/>
          <xsd:enumeration value="Policy briefs"/>
          <xsd:enumeration value="Training materials"/>
          <xsd:enumeration value="Data and statistics"/>
          <xsd:enumeration value="TC requests"/>
          <xsd:enumeration value="Concept notes"/>
          <xsd:enumeration value="Agendas"/>
          <xsd:enumeration value="Event forms"/>
          <xsd:enumeration value="Signed lists"/>
          <xsd:enumeration value="Meeting reports"/>
          <xsd:enumeration value="Templates"/>
          <xsd:enumeration value="Management documents"/>
          <xsd:enumeration value="Toolkit"/>
          <xsd:enumeration value="Literature"/>
        </xsd:restriction>
      </xsd:simpleType>
    </xsd:element>
    <xsd:element name="_Flow_SignoffStatus" ma:index="17" nillable="true" ma:displayName="Sign-off status" ma:internalName="Sign_x002d_off_x0020_status">
      <xsd:simpleType>
        <xsd:restriction base="dms:Text"/>
      </xsd:simpleType>
    </xsd:element>
    <xsd:element name="Areas" ma:index="20" ma:displayName="Areas" ma:format="Dropdown" ma:internalName="Areas">
      <xsd:simpleType>
        <xsd:restriction base="dms:Choice">
          <xsd:enumeration value="Design"/>
          <xsd:enumeration value="Delivery"/>
          <xsd:enumeration value="Organizational set-up"/>
          <xsd:enumeration value="General strategies"/>
          <xsd:enumeration value="N/A"/>
        </xsd:restrictio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internalName="MediaServiceOCR" ma:readOnly="true">
      <xsd:simpleType>
        <xsd:restriction base="dms:Note">
          <xsd:maxLength value="255"/>
        </xsd:restriction>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19c2be-8a3b-42a7-9d50-835990ee4f5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c30c6620-82ff-401c-a6c8-5a4b947bb544}" ma:internalName="TaxCatchAll" ma:showField="CatchAllData" ma:web="4319c2be-8a3b-42a7-9d50-835990ee4f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liverables xmlns="7cc73a97-c62d-4edc-a0d6-e9f49f0e619b"/>
    <WorkDocuments xmlns="7cc73a97-c62d-4edc-a0d6-e9f49f0e619b"/>
    <Location xmlns="7cc73a97-c62d-4edc-a0d6-e9f49f0e619b"/>
    <Budgettype xmlns="7cc73a97-c62d-4edc-a0d6-e9f49f0e619b"/>
    <lcf76f155ced4ddcb4097134ff3c332f xmlns="7cc73a97-c62d-4edc-a0d6-e9f49f0e619b">
      <Terms xmlns="http://schemas.microsoft.com/office/infopath/2007/PartnerControls"/>
    </lcf76f155ced4ddcb4097134ff3c332f>
    <_Flow_SignoffStatus xmlns="7cc73a97-c62d-4edc-a0d6-e9f49f0e619b" xsi:nil="true"/>
    <TaxCatchAll xmlns="4319c2be-8a3b-42a7-9d50-835990ee4f5f" xsi:nil="true"/>
    <Areas xmlns="7cc73a97-c62d-4edc-a0d6-e9f49f0e619b"/>
    <Region xmlns="7cc73a97-c62d-4edc-a0d6-e9f49f0e619b"/>
  </documentManagement>
</p:properties>
</file>

<file path=customXml/itemProps1.xml><?xml version="1.0" encoding="utf-8"?>
<ds:datastoreItem xmlns:ds="http://schemas.openxmlformats.org/officeDocument/2006/customXml" ds:itemID="{28CC6D21-3DB6-4A2C-AE1B-67102F27FE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c73a97-c62d-4edc-a0d6-e9f49f0e619b"/>
    <ds:schemaRef ds:uri="4319c2be-8a3b-42a7-9d50-835990ee4f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BCAE41-2F9E-4323-AA29-D6B8ED47ECDF}">
  <ds:schemaRefs>
    <ds:schemaRef ds:uri="http://schemas.microsoft.com/sharepoint/v3/contenttype/forms"/>
  </ds:schemaRefs>
</ds:datastoreItem>
</file>

<file path=customXml/itemProps3.xml><?xml version="1.0" encoding="utf-8"?>
<ds:datastoreItem xmlns:ds="http://schemas.openxmlformats.org/officeDocument/2006/customXml" ds:itemID="{15940E2F-6F78-45DE-905E-002E1CAC6461}">
  <ds:schemaRefs>
    <ds:schemaRef ds:uri="http://schemas.microsoft.com/office/2006/metadata/properties"/>
    <ds:schemaRef ds:uri="http://schemas.microsoft.com/office/infopath/2007/PartnerControls"/>
    <ds:schemaRef ds:uri="7cc73a97-c62d-4edc-a0d6-e9f49f0e619b"/>
    <ds:schemaRef ds:uri="4319c2be-8a3b-42a7-9d50-835990ee4f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Model April 18</vt:lpstr>
      <vt:lpstr>Sheet2</vt:lpstr>
      <vt:lpstr>Var Defin March 6</vt:lpstr>
      <vt:lpstr>Example Calc April 18</vt:lpstr>
      <vt:lpstr>Model Selection For All Jordan</vt:lpstr>
      <vt:lpstr>Adjust factor</vt:lpstr>
      <vt:lpstr>Quantile Compos Of Excl &amp; Incl</vt:lpstr>
      <vt:lpstr>UpdateExampleScoreCalc Jan 2022</vt:lpstr>
      <vt:lpstr>Revisions to PMT model Jan 2022</vt:lpstr>
      <vt:lpstr>Sheet7</vt:lpstr>
      <vt:lpstr>Cons Dist by Age</vt:lpstr>
      <vt:lpstr>Fem Headed</vt:lpstr>
      <vt:lpstr>Revisions to PMT Jan-Feb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Nikitin</dc:creator>
  <cp:lastModifiedBy>Camila Franco Restrepo</cp:lastModifiedBy>
  <dcterms:created xsi:type="dcterms:W3CDTF">2019-01-18T02:40:45Z</dcterms:created>
  <dcterms:modified xsi:type="dcterms:W3CDTF">2024-10-24T14:02:16Z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0x0101009EB325EAE9932D42AFE1BED6D3AA7B53</vt:lpwstr>
  </property>
</Properties>
</file>