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eklaassen/classes/CAFWD/job_quality_index/data/"/>
    </mc:Choice>
  </mc:AlternateContent>
  <xr:revisionPtr revIDLastSave="0" documentId="13_ncr:1_{52146D9E-609E-AB45-9A09-8F3107672159}" xr6:coauthVersionLast="47" xr6:coauthVersionMax="47" xr10:uidLastSave="{00000000-0000-0000-0000-000000000000}"/>
  <bookViews>
    <workbookView xWindow="0" yWindow="500" windowWidth="28800" windowHeight="17500" firstSheet="10" activeTab="14" xr2:uid="{A234FC37-941B-724A-A881-7D37C2322F84}"/>
  </bookViews>
  <sheets>
    <sheet name="tab naming convention" sheetId="8" r:id="rId1"/>
    <sheet name="from living wage MIT" sheetId="1" r:id="rId2"/>
    <sheet name="Regions CoL MIT" sheetId="3" r:id="rId3"/>
    <sheet name="counties united way 1A2019" sheetId="4" r:id="rId4"/>
    <sheet name="united-way-col-1A2019" sheetId="5" r:id="rId5"/>
    <sheet name="counties united way 1A1PS1C2019" sheetId="6" r:id="rId6"/>
    <sheet name="united-way-col-1A1PS1C2019" sheetId="7" r:id="rId7"/>
    <sheet name="counties united way 1A1PS1C2018" sheetId="9" r:id="rId8"/>
    <sheet name="united-way-col-1A1PS1C2018" sheetId="13" r:id="rId9"/>
    <sheet name="counties united way 1A1PS1C2017" sheetId="10" r:id="rId10"/>
    <sheet name="united-way-col-1A1PS1C2017" sheetId="14" r:id="rId11"/>
    <sheet name="counties united way 1A1PS1C2016" sheetId="11" r:id="rId12"/>
    <sheet name="united-way-col-1A1PS1C2016" sheetId="15" r:id="rId13"/>
    <sheet name="counties united way 1A1PS1C2015" sheetId="12" r:id="rId14"/>
    <sheet name="united-way-col-1A1PS1C2015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9" i="12" l="1"/>
  <c r="F58" i="12"/>
  <c r="F57" i="12"/>
  <c r="F56" i="12"/>
  <c r="F55" i="12"/>
  <c r="F54" i="12"/>
  <c r="F53" i="12"/>
  <c r="L12" i="12" s="1"/>
  <c r="J12" i="12" s="1"/>
  <c r="F52" i="12"/>
  <c r="F51" i="12"/>
  <c r="F50" i="12"/>
  <c r="F49" i="12"/>
  <c r="F48" i="12"/>
  <c r="F47" i="12"/>
  <c r="F46" i="12"/>
  <c r="F45" i="12"/>
  <c r="F44" i="12"/>
  <c r="L11" i="12" s="1"/>
  <c r="J11" i="12" s="1"/>
  <c r="F43" i="12"/>
  <c r="F42" i="12"/>
  <c r="F41" i="12"/>
  <c r="F40" i="12"/>
  <c r="F39" i="12"/>
  <c r="F38" i="12"/>
  <c r="L31" i="12" s="1"/>
  <c r="J31" i="12" s="1"/>
  <c r="F37" i="12"/>
  <c r="F36" i="12"/>
  <c r="K35" i="12"/>
  <c r="F35" i="12"/>
  <c r="F34" i="12"/>
  <c r="K33" i="12"/>
  <c r="F33" i="12"/>
  <c r="L32" i="12"/>
  <c r="K32" i="12"/>
  <c r="J32" i="12" s="1"/>
  <c r="F32" i="12"/>
  <c r="K31" i="12"/>
  <c r="F31" i="12"/>
  <c r="L30" i="12"/>
  <c r="K30" i="12"/>
  <c r="F30" i="12"/>
  <c r="K29" i="12"/>
  <c r="F29" i="12"/>
  <c r="L27" i="12" s="1"/>
  <c r="J27" i="12" s="1"/>
  <c r="F28" i="12"/>
  <c r="K27" i="12"/>
  <c r="F27" i="12"/>
  <c r="L24" i="12" s="1"/>
  <c r="J24" i="12" s="1"/>
  <c r="L26" i="12"/>
  <c r="J26" i="12" s="1"/>
  <c r="K26" i="12"/>
  <c r="F26" i="12"/>
  <c r="F25" i="12"/>
  <c r="L22" i="12" s="1"/>
  <c r="J22" i="12" s="1"/>
  <c r="K24" i="12"/>
  <c r="F24" i="12"/>
  <c r="F23" i="12"/>
  <c r="K22" i="12"/>
  <c r="F22" i="12"/>
  <c r="F21" i="12"/>
  <c r="K20" i="12"/>
  <c r="F20" i="12"/>
  <c r="K19" i="12"/>
  <c r="F19" i="12"/>
  <c r="K18" i="12"/>
  <c r="F18" i="12"/>
  <c r="K17" i="12"/>
  <c r="F17" i="12"/>
  <c r="K16" i="12"/>
  <c r="F16" i="12"/>
  <c r="K15" i="12"/>
  <c r="F15" i="12"/>
  <c r="F14" i="12"/>
  <c r="F13" i="12"/>
  <c r="K12" i="12"/>
  <c r="F12" i="12"/>
  <c r="L17" i="12" s="1"/>
  <c r="J17" i="12" s="1"/>
  <c r="K11" i="12"/>
  <c r="F11" i="12"/>
  <c r="K10" i="12"/>
  <c r="F10" i="12"/>
  <c r="L15" i="12" s="1"/>
  <c r="J15" i="12" s="1"/>
  <c r="K9" i="12"/>
  <c r="F9" i="12"/>
  <c r="K8" i="12"/>
  <c r="F8" i="12"/>
  <c r="L7" i="12"/>
  <c r="K7" i="12"/>
  <c r="J7" i="12"/>
  <c r="F7" i="12"/>
  <c r="L6" i="12"/>
  <c r="J6" i="12" s="1"/>
  <c r="K6" i="12"/>
  <c r="F6" i="12"/>
  <c r="K5" i="12"/>
  <c r="F5" i="12"/>
  <c r="K4" i="12"/>
  <c r="F4" i="12"/>
  <c r="T3" i="12"/>
  <c r="K3" i="12"/>
  <c r="P2" i="12" s="1"/>
  <c r="F3" i="12"/>
  <c r="T2" i="12"/>
  <c r="K2" i="12"/>
  <c r="I2" i="12" a="1"/>
  <c r="I2" i="12" s="1"/>
  <c r="F2" i="12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L32" i="11" s="1"/>
  <c r="J32" i="11" s="1"/>
  <c r="F38" i="11"/>
  <c r="F37" i="11"/>
  <c r="F36" i="11"/>
  <c r="L29" i="11" s="1"/>
  <c r="J29" i="11" s="1"/>
  <c r="K35" i="11"/>
  <c r="F35" i="11"/>
  <c r="F34" i="11"/>
  <c r="L30" i="11" s="1"/>
  <c r="J30" i="11" s="1"/>
  <c r="K33" i="11"/>
  <c r="F33" i="11"/>
  <c r="K32" i="11"/>
  <c r="F32" i="11"/>
  <c r="L31" i="11"/>
  <c r="J31" i="11" s="1"/>
  <c r="K31" i="11"/>
  <c r="F31" i="11"/>
  <c r="K30" i="11"/>
  <c r="F30" i="11"/>
  <c r="K29" i="11"/>
  <c r="F29" i="11"/>
  <c r="L8" i="11" s="1"/>
  <c r="J8" i="11" s="1"/>
  <c r="F28" i="11"/>
  <c r="L26" i="11" s="1"/>
  <c r="J26" i="11" s="1"/>
  <c r="K27" i="11"/>
  <c r="F27" i="11"/>
  <c r="L24" i="11" s="1"/>
  <c r="J24" i="11" s="1"/>
  <c r="K26" i="11"/>
  <c r="F26" i="11"/>
  <c r="F25" i="11"/>
  <c r="L22" i="11" s="1"/>
  <c r="J22" i="11" s="1"/>
  <c r="K24" i="11"/>
  <c r="F24" i="11"/>
  <c r="F23" i="11"/>
  <c r="K22" i="11"/>
  <c r="F22" i="11"/>
  <c r="F21" i="11"/>
  <c r="K20" i="11"/>
  <c r="F20" i="11"/>
  <c r="K19" i="11"/>
  <c r="F19" i="11"/>
  <c r="K18" i="11"/>
  <c r="F18" i="11"/>
  <c r="K17" i="11"/>
  <c r="F17" i="11"/>
  <c r="K16" i="11"/>
  <c r="F16" i="11"/>
  <c r="K15" i="11"/>
  <c r="F15" i="11"/>
  <c r="L3" i="11" s="1"/>
  <c r="J3" i="11" s="1"/>
  <c r="F14" i="11"/>
  <c r="F13" i="11"/>
  <c r="K12" i="11"/>
  <c r="F12" i="11"/>
  <c r="L17" i="11" s="1"/>
  <c r="J17" i="11" s="1"/>
  <c r="K11" i="11"/>
  <c r="F11" i="11"/>
  <c r="L10" i="11"/>
  <c r="J10" i="11" s="1"/>
  <c r="K10" i="11"/>
  <c r="F10" i="11"/>
  <c r="L15" i="11" s="1"/>
  <c r="J15" i="11" s="1"/>
  <c r="K9" i="11"/>
  <c r="F9" i="11"/>
  <c r="K8" i="11"/>
  <c r="F8" i="11"/>
  <c r="K7" i="11"/>
  <c r="F7" i="11"/>
  <c r="L6" i="11"/>
  <c r="J6" i="11" s="1"/>
  <c r="K6" i="11"/>
  <c r="F6" i="11"/>
  <c r="K5" i="11"/>
  <c r="F5" i="11"/>
  <c r="K4" i="11"/>
  <c r="F4" i="11"/>
  <c r="T3" i="11"/>
  <c r="K3" i="11"/>
  <c r="P2" i="11" s="1"/>
  <c r="F3" i="11"/>
  <c r="T2" i="11"/>
  <c r="K2" i="11"/>
  <c r="I2" i="11" a="1"/>
  <c r="I2" i="11" s="1"/>
  <c r="F2" i="11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L33" i="10" s="1"/>
  <c r="J33" i="10" s="1"/>
  <c r="F39" i="10"/>
  <c r="L32" i="10" s="1"/>
  <c r="J32" i="10" s="1"/>
  <c r="F38" i="10"/>
  <c r="L10" i="10" s="1"/>
  <c r="J10" i="10" s="1"/>
  <c r="F37" i="10"/>
  <c r="F36" i="10"/>
  <c r="K35" i="10"/>
  <c r="F35" i="10"/>
  <c r="L29" i="10" s="1"/>
  <c r="J29" i="10" s="1"/>
  <c r="F34" i="10"/>
  <c r="L30" i="10" s="1"/>
  <c r="J30" i="10" s="1"/>
  <c r="K33" i="10"/>
  <c r="F33" i="10"/>
  <c r="K32" i="10"/>
  <c r="F32" i="10"/>
  <c r="L31" i="10"/>
  <c r="J31" i="10" s="1"/>
  <c r="K31" i="10"/>
  <c r="F31" i="10"/>
  <c r="K30" i="10"/>
  <c r="F30" i="10"/>
  <c r="L8" i="10" s="1"/>
  <c r="J8" i="10" s="1"/>
  <c r="K29" i="10"/>
  <c r="F29" i="10"/>
  <c r="F28" i="10"/>
  <c r="L26" i="10" s="1"/>
  <c r="J26" i="10" s="1"/>
  <c r="K27" i="10"/>
  <c r="F27" i="10"/>
  <c r="L6" i="10" s="1"/>
  <c r="J6" i="10" s="1"/>
  <c r="K26" i="10"/>
  <c r="F26" i="10"/>
  <c r="L5" i="10" s="1"/>
  <c r="J5" i="10" s="1"/>
  <c r="F25" i="10"/>
  <c r="K24" i="10"/>
  <c r="F24" i="10"/>
  <c r="F23" i="10"/>
  <c r="K22" i="10"/>
  <c r="F22" i="10"/>
  <c r="F21" i="10"/>
  <c r="K20" i="10"/>
  <c r="F20" i="10"/>
  <c r="K19" i="10"/>
  <c r="F19" i="10"/>
  <c r="K18" i="10"/>
  <c r="F18" i="10"/>
  <c r="K17" i="10"/>
  <c r="F17" i="10"/>
  <c r="K16" i="10"/>
  <c r="F16" i="10"/>
  <c r="K15" i="10"/>
  <c r="F15" i="10"/>
  <c r="F14" i="10"/>
  <c r="F13" i="10"/>
  <c r="K12" i="10"/>
  <c r="F12" i="10"/>
  <c r="L17" i="10" s="1"/>
  <c r="J17" i="10" s="1"/>
  <c r="K11" i="10"/>
  <c r="F11" i="10"/>
  <c r="K10" i="10"/>
  <c r="F10" i="10"/>
  <c r="L15" i="10" s="1"/>
  <c r="J15" i="10" s="1"/>
  <c r="K9" i="10"/>
  <c r="F9" i="10"/>
  <c r="K8" i="10"/>
  <c r="F8" i="10"/>
  <c r="K7" i="10"/>
  <c r="F7" i="10"/>
  <c r="K6" i="10"/>
  <c r="F6" i="10"/>
  <c r="K5" i="10"/>
  <c r="F5" i="10"/>
  <c r="K4" i="10"/>
  <c r="P2" i="10" s="1"/>
  <c r="F4" i="10"/>
  <c r="T3" i="10"/>
  <c r="K3" i="10"/>
  <c r="F3" i="10"/>
  <c r="T2" i="10"/>
  <c r="K2" i="10"/>
  <c r="I2" i="10" a="1"/>
  <c r="I2" i="10" s="1"/>
  <c r="F2" i="10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L31" i="9" s="1"/>
  <c r="J31" i="9" s="1"/>
  <c r="F37" i="9"/>
  <c r="F36" i="9"/>
  <c r="K35" i="9"/>
  <c r="F35" i="9"/>
  <c r="F34" i="9"/>
  <c r="L30" i="9" s="1"/>
  <c r="J30" i="9" s="1"/>
  <c r="K33" i="9"/>
  <c r="F33" i="9"/>
  <c r="L32" i="9"/>
  <c r="J32" i="9" s="1"/>
  <c r="K32" i="9"/>
  <c r="F32" i="9"/>
  <c r="K31" i="9"/>
  <c r="F31" i="9"/>
  <c r="K30" i="9"/>
  <c r="F30" i="9"/>
  <c r="K29" i="9"/>
  <c r="F29" i="9"/>
  <c r="F28" i="9"/>
  <c r="L7" i="9" s="1"/>
  <c r="J7" i="9" s="1"/>
  <c r="K27" i="9"/>
  <c r="F27" i="9"/>
  <c r="L6" i="9" s="1"/>
  <c r="J6" i="9" s="1"/>
  <c r="L26" i="9"/>
  <c r="J26" i="9" s="1"/>
  <c r="K26" i="9"/>
  <c r="F26" i="9"/>
  <c r="F25" i="9"/>
  <c r="K24" i="9"/>
  <c r="F24" i="9"/>
  <c r="F23" i="9"/>
  <c r="L22" i="9"/>
  <c r="J22" i="9" s="1"/>
  <c r="K22" i="9"/>
  <c r="F22" i="9"/>
  <c r="F21" i="9"/>
  <c r="K20" i="9"/>
  <c r="F20" i="9"/>
  <c r="K19" i="9"/>
  <c r="F19" i="9"/>
  <c r="K18" i="9"/>
  <c r="F18" i="9"/>
  <c r="K17" i="9"/>
  <c r="F17" i="9"/>
  <c r="K16" i="9"/>
  <c r="F16" i="9"/>
  <c r="K15" i="9"/>
  <c r="F15" i="9"/>
  <c r="F14" i="9"/>
  <c r="F13" i="9"/>
  <c r="K12" i="9"/>
  <c r="F12" i="9"/>
  <c r="K11" i="9"/>
  <c r="F11" i="9"/>
  <c r="L10" i="9"/>
  <c r="K10" i="9"/>
  <c r="F10" i="9"/>
  <c r="L15" i="9" s="1"/>
  <c r="J15" i="9" s="1"/>
  <c r="K9" i="9"/>
  <c r="F9" i="9"/>
  <c r="K8" i="9"/>
  <c r="F8" i="9"/>
  <c r="K7" i="9"/>
  <c r="F7" i="9"/>
  <c r="K6" i="9"/>
  <c r="F6" i="9"/>
  <c r="L5" i="9"/>
  <c r="J5" i="9" s="1"/>
  <c r="K5" i="9"/>
  <c r="F5" i="9"/>
  <c r="K4" i="9"/>
  <c r="F4" i="9"/>
  <c r="T3" i="9"/>
  <c r="K3" i="9"/>
  <c r="F3" i="9"/>
  <c r="T2" i="9"/>
  <c r="P2" i="9"/>
  <c r="K2" i="9"/>
  <c r="I2" i="9" a="1"/>
  <c r="I2" i="9" s="1"/>
  <c r="F2" i="9"/>
  <c r="J16" i="6"/>
  <c r="J17" i="6"/>
  <c r="J18" i="6"/>
  <c r="J19" i="6"/>
  <c r="J20" i="6"/>
  <c r="J22" i="6"/>
  <c r="J24" i="6"/>
  <c r="J26" i="6"/>
  <c r="J27" i="6"/>
  <c r="J29" i="6"/>
  <c r="J30" i="6"/>
  <c r="J31" i="6"/>
  <c r="J32" i="6"/>
  <c r="J33" i="6"/>
  <c r="J35" i="6"/>
  <c r="J15" i="6"/>
  <c r="L15" i="6"/>
  <c r="L16" i="6"/>
  <c r="L17" i="6"/>
  <c r="L18" i="6"/>
  <c r="L19" i="6"/>
  <c r="L20" i="6"/>
  <c r="L22" i="6"/>
  <c r="L24" i="6"/>
  <c r="L26" i="6"/>
  <c r="L27" i="6"/>
  <c r="L29" i="6"/>
  <c r="L30" i="6"/>
  <c r="L31" i="6"/>
  <c r="L32" i="6"/>
  <c r="L33" i="6"/>
  <c r="L35" i="6"/>
  <c r="K35" i="6"/>
  <c r="K33" i="6"/>
  <c r="K32" i="6"/>
  <c r="K31" i="6"/>
  <c r="K30" i="6"/>
  <c r="K29" i="6"/>
  <c r="K27" i="6"/>
  <c r="K26" i="6"/>
  <c r="K24" i="6"/>
  <c r="K22" i="6"/>
  <c r="K20" i="6"/>
  <c r="K19" i="6"/>
  <c r="K18" i="6"/>
  <c r="K17" i="6"/>
  <c r="K16" i="6"/>
  <c r="K15" i="6"/>
  <c r="T3" i="6"/>
  <c r="T2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L7" i="6" s="1"/>
  <c r="F27" i="6"/>
  <c r="L6" i="6" s="1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K12" i="6"/>
  <c r="F12" i="6"/>
  <c r="K11" i="6"/>
  <c r="F11" i="6"/>
  <c r="K10" i="6"/>
  <c r="F10" i="6"/>
  <c r="K9" i="6"/>
  <c r="F9" i="6"/>
  <c r="K8" i="6"/>
  <c r="F8" i="6"/>
  <c r="K7" i="6"/>
  <c r="F7" i="6"/>
  <c r="K6" i="6"/>
  <c r="F6" i="6"/>
  <c r="K5" i="6"/>
  <c r="F5" i="6"/>
  <c r="K4" i="6"/>
  <c r="F4" i="6"/>
  <c r="K3" i="6"/>
  <c r="F3" i="6"/>
  <c r="K2" i="6"/>
  <c r="I2" i="6" a="1"/>
  <c r="I2" i="6" s="1"/>
  <c r="F2" i="6"/>
  <c r="M2" i="4"/>
  <c r="O2" i="4"/>
  <c r="N2" i="4"/>
  <c r="K7" i="4"/>
  <c r="K6" i="4"/>
  <c r="J7" i="4"/>
  <c r="J6" i="4"/>
  <c r="I6" i="4" s="1"/>
  <c r="K5" i="4"/>
  <c r="I5" i="4" s="1"/>
  <c r="I7" i="4"/>
  <c r="J5" i="4"/>
  <c r="E59" i="4"/>
  <c r="E58" i="4"/>
  <c r="E57" i="4"/>
  <c r="E56" i="4"/>
  <c r="E55" i="4"/>
  <c r="E54" i="4"/>
  <c r="E53" i="4"/>
  <c r="E52" i="4"/>
  <c r="K12" i="4" s="1"/>
  <c r="I12" i="4" s="1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K10" i="4" s="1"/>
  <c r="I10" i="4" s="1"/>
  <c r="E37" i="4"/>
  <c r="E36" i="4"/>
  <c r="E35" i="4"/>
  <c r="E34" i="4"/>
  <c r="E33" i="4"/>
  <c r="E32" i="4"/>
  <c r="E31" i="4"/>
  <c r="E30" i="4"/>
  <c r="E29" i="4"/>
  <c r="K8" i="4" s="1"/>
  <c r="I8" i="4" s="1"/>
  <c r="E28" i="4"/>
  <c r="E27" i="4"/>
  <c r="E26" i="4"/>
  <c r="E25" i="4"/>
  <c r="E24" i="4"/>
  <c r="E23" i="4"/>
  <c r="E22" i="4"/>
  <c r="E21" i="4"/>
  <c r="E20" i="4"/>
  <c r="K4" i="4" s="1"/>
  <c r="I4" i="4" s="1"/>
  <c r="E19" i="4"/>
  <c r="E18" i="4"/>
  <c r="E17" i="4"/>
  <c r="E16" i="4"/>
  <c r="E15" i="4"/>
  <c r="E14" i="4"/>
  <c r="E13" i="4"/>
  <c r="J12" i="4"/>
  <c r="E12" i="4"/>
  <c r="J11" i="4"/>
  <c r="E11" i="4"/>
  <c r="J10" i="4"/>
  <c r="E10" i="4"/>
  <c r="J9" i="4"/>
  <c r="E9" i="4"/>
  <c r="J8" i="4"/>
  <c r="E8" i="4"/>
  <c r="E7" i="4"/>
  <c r="E6" i="4"/>
  <c r="E5" i="4"/>
  <c r="J4" i="4"/>
  <c r="E4" i="4"/>
  <c r="J3" i="4"/>
  <c r="E3" i="4"/>
  <c r="J2" i="4"/>
  <c r="H2" i="4" a="1"/>
  <c r="H2" i="4" s="1"/>
  <c r="E2" i="4"/>
  <c r="J12" i="1"/>
  <c r="J11" i="1"/>
  <c r="J10" i="1"/>
  <c r="J9" i="1"/>
  <c r="J8" i="1"/>
  <c r="J4" i="1"/>
  <c r="J3" i="1"/>
  <c r="J2" i="1"/>
  <c r="H2" i="1" a="1"/>
  <c r="H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K8" i="1" s="1"/>
  <c r="I8" i="1" s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2" i="1"/>
  <c r="L8" i="12" l="1"/>
  <c r="J8" i="12" s="1"/>
  <c r="L5" i="12"/>
  <c r="J5" i="12" s="1"/>
  <c r="L10" i="12"/>
  <c r="J10" i="12" s="1"/>
  <c r="J30" i="12"/>
  <c r="L9" i="12"/>
  <c r="J9" i="12" s="1"/>
  <c r="L4" i="12"/>
  <c r="J4" i="12" s="1"/>
  <c r="L19" i="12"/>
  <c r="J19" i="12" s="1"/>
  <c r="L20" i="12"/>
  <c r="J20" i="12" s="1"/>
  <c r="L35" i="12"/>
  <c r="J35" i="12" s="1"/>
  <c r="U3" i="12"/>
  <c r="S3" i="12" s="1"/>
  <c r="L3" i="12"/>
  <c r="J3" i="12" s="1"/>
  <c r="L18" i="12"/>
  <c r="J18" i="12" s="1"/>
  <c r="L2" i="12"/>
  <c r="L11" i="11"/>
  <c r="J11" i="11" s="1"/>
  <c r="L5" i="11"/>
  <c r="J5" i="11" s="1"/>
  <c r="L9" i="11"/>
  <c r="J9" i="11" s="1"/>
  <c r="L27" i="11"/>
  <c r="J27" i="11" s="1"/>
  <c r="L7" i="11"/>
  <c r="J7" i="11" s="1"/>
  <c r="L19" i="11"/>
  <c r="J19" i="11" s="1"/>
  <c r="L4" i="11"/>
  <c r="J4" i="11" s="1"/>
  <c r="L20" i="11"/>
  <c r="J20" i="11" s="1"/>
  <c r="L35" i="11"/>
  <c r="J35" i="11" s="1"/>
  <c r="L12" i="11"/>
  <c r="J12" i="11" s="1"/>
  <c r="U3" i="11"/>
  <c r="S3" i="11" s="1"/>
  <c r="L18" i="11"/>
  <c r="J18" i="11" s="1"/>
  <c r="L2" i="11"/>
  <c r="L18" i="10"/>
  <c r="J18" i="10" s="1"/>
  <c r="L11" i="10"/>
  <c r="J11" i="10" s="1"/>
  <c r="L27" i="10"/>
  <c r="J27" i="10" s="1"/>
  <c r="L35" i="10"/>
  <c r="J35" i="10" s="1"/>
  <c r="L22" i="10"/>
  <c r="J22" i="10" s="1"/>
  <c r="L9" i="10"/>
  <c r="J9" i="10" s="1"/>
  <c r="L7" i="10"/>
  <c r="J7" i="10" s="1"/>
  <c r="L24" i="10"/>
  <c r="J24" i="10" s="1"/>
  <c r="L4" i="10"/>
  <c r="J4" i="10" s="1"/>
  <c r="L19" i="10"/>
  <c r="J19" i="10" s="1"/>
  <c r="L20" i="10"/>
  <c r="J20" i="10" s="1"/>
  <c r="U3" i="10"/>
  <c r="S3" i="10" s="1"/>
  <c r="U2" i="10"/>
  <c r="S2" i="10" s="1"/>
  <c r="L2" i="10"/>
  <c r="J2" i="10" s="1"/>
  <c r="L33" i="9"/>
  <c r="J33" i="9" s="1"/>
  <c r="L29" i="9"/>
  <c r="J29" i="9" s="1"/>
  <c r="L19" i="9"/>
  <c r="J19" i="9" s="1"/>
  <c r="L4" i="9"/>
  <c r="J4" i="9" s="1"/>
  <c r="L20" i="9"/>
  <c r="J20" i="9" s="1"/>
  <c r="U3" i="9"/>
  <c r="S3" i="9" s="1"/>
  <c r="L35" i="9"/>
  <c r="J35" i="9" s="1"/>
  <c r="L18" i="9"/>
  <c r="J18" i="9" s="1"/>
  <c r="J2" i="12"/>
  <c r="L16" i="12"/>
  <c r="J16" i="12" s="1"/>
  <c r="L29" i="12"/>
  <c r="J29" i="12" s="1"/>
  <c r="L33" i="12"/>
  <c r="J33" i="12" s="1"/>
  <c r="U2" i="12"/>
  <c r="S2" i="12" s="1"/>
  <c r="O2" i="11"/>
  <c r="N2" i="11" s="1"/>
  <c r="J2" i="11"/>
  <c r="U2" i="11"/>
  <c r="S2" i="11" s="1"/>
  <c r="L16" i="11"/>
  <c r="J16" i="11" s="1"/>
  <c r="L33" i="11"/>
  <c r="J33" i="11" s="1"/>
  <c r="L12" i="10"/>
  <c r="J12" i="10" s="1"/>
  <c r="L3" i="10"/>
  <c r="J3" i="10" s="1"/>
  <c r="L16" i="10"/>
  <c r="J16" i="10" s="1"/>
  <c r="L3" i="9"/>
  <c r="J3" i="9" s="1"/>
  <c r="L9" i="9"/>
  <c r="J9" i="9" s="1"/>
  <c r="L17" i="9"/>
  <c r="J17" i="9" s="1"/>
  <c r="L27" i="9"/>
  <c r="J27" i="9" s="1"/>
  <c r="L16" i="9"/>
  <c r="J16" i="9" s="1"/>
  <c r="L11" i="9"/>
  <c r="J11" i="9" s="1"/>
  <c r="J10" i="9"/>
  <c r="L12" i="9"/>
  <c r="J12" i="9" s="1"/>
  <c r="L24" i="9"/>
  <c r="J24" i="9" s="1"/>
  <c r="L2" i="9"/>
  <c r="L8" i="9"/>
  <c r="J8" i="9" s="1"/>
  <c r="U2" i="9"/>
  <c r="S2" i="9" s="1"/>
  <c r="J6" i="6"/>
  <c r="U2" i="6"/>
  <c r="S2" i="6" s="1"/>
  <c r="U3" i="6"/>
  <c r="S3" i="6" s="1"/>
  <c r="J7" i="6"/>
  <c r="P2" i="6"/>
  <c r="L5" i="6"/>
  <c r="J5" i="6" s="1"/>
  <c r="L10" i="6"/>
  <c r="J10" i="6" s="1"/>
  <c r="L12" i="6"/>
  <c r="J12" i="6" s="1"/>
  <c r="L3" i="6"/>
  <c r="J3" i="6" s="1"/>
  <c r="L8" i="6"/>
  <c r="J8" i="6" s="1"/>
  <c r="L11" i="6"/>
  <c r="J11" i="6" s="1"/>
  <c r="L2" i="6"/>
  <c r="J2" i="6" s="1"/>
  <c r="L4" i="6"/>
  <c r="J4" i="6" s="1"/>
  <c r="L9" i="6"/>
  <c r="J9" i="6" s="1"/>
  <c r="K11" i="4"/>
  <c r="I11" i="4" s="1"/>
  <c r="K9" i="4"/>
  <c r="I9" i="4" s="1"/>
  <c r="K3" i="4"/>
  <c r="I3" i="4" s="1"/>
  <c r="K2" i="4"/>
  <c r="I2" i="4" s="1"/>
  <c r="K4" i="1"/>
  <c r="I4" i="1" s="1"/>
  <c r="K12" i="1"/>
  <c r="I12" i="1" s="1"/>
  <c r="K11" i="1"/>
  <c r="I11" i="1" s="1"/>
  <c r="K9" i="1"/>
  <c r="I9" i="1" s="1"/>
  <c r="K10" i="1"/>
  <c r="I10" i="1" s="1"/>
  <c r="K2" i="1"/>
  <c r="I2" i="1" s="1"/>
  <c r="K3" i="1"/>
  <c r="I3" i="1" s="1"/>
  <c r="O2" i="12" l="1"/>
  <c r="N2" i="12" s="1"/>
  <c r="O2" i="10"/>
  <c r="N2" i="10" s="1"/>
  <c r="J2" i="9"/>
  <c r="O2" i="9"/>
  <c r="N2" i="9" s="1"/>
  <c r="O2" i="6"/>
  <c r="N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<sst xmlns="http://schemas.openxmlformats.org/spreadsheetml/2006/main" count="1817" uniqueCount="106">
  <si>
    <t>County</t>
  </si>
  <si>
    <t>Alameda</t>
  </si>
  <si>
    <t>Contra Costa</t>
  </si>
  <si>
    <t>Solano</t>
  </si>
  <si>
    <t>San Mateo</t>
  </si>
  <si>
    <t>Santa Clara</t>
  </si>
  <si>
    <t>Marin</t>
  </si>
  <si>
    <t>Napa</t>
  </si>
  <si>
    <t>San Francisco</t>
  </si>
  <si>
    <t>Sonoma</t>
  </si>
  <si>
    <t>Monterey</t>
  </si>
  <si>
    <t>San Luis Obispo</t>
  </si>
  <si>
    <t>Santa Barbara</t>
  </si>
  <si>
    <t>San Benito</t>
  </si>
  <si>
    <t>Santa Cruz</t>
  </si>
  <si>
    <t>Mariposa</t>
  </si>
  <si>
    <t>Madera</t>
  </si>
  <si>
    <t>Mono</t>
  </si>
  <si>
    <t>San Joaquin</t>
  </si>
  <si>
    <t>Fresno</t>
  </si>
  <si>
    <t>Kern</t>
  </si>
  <si>
    <t>Tulare</t>
  </si>
  <si>
    <t>Stanislaus</t>
  </si>
  <si>
    <t>Alpine</t>
  </si>
  <si>
    <t>Amador</t>
  </si>
  <si>
    <t>Calaveras</t>
  </si>
  <si>
    <t>Inyo</t>
  </si>
  <si>
    <t>Tuolumne</t>
  </si>
  <si>
    <t>Merced</t>
  </si>
  <si>
    <t>Kings</t>
  </si>
  <si>
    <t>Ventura</t>
  </si>
  <si>
    <t>Los Angeles</t>
  </si>
  <si>
    <t>San Bernardino</t>
  </si>
  <si>
    <t>Riverside</t>
  </si>
  <si>
    <t>Del Norte</t>
  </si>
  <si>
    <t>Humboldt</t>
  </si>
  <si>
    <t>Tehama</t>
  </si>
  <si>
    <t>Siskiyou</t>
  </si>
  <si>
    <t>Lassen</t>
  </si>
  <si>
    <t>Nevada</t>
  </si>
  <si>
    <t>Plumas</t>
  </si>
  <si>
    <t>Modoc</t>
  </si>
  <si>
    <t>Shasta</t>
  </si>
  <si>
    <t>Butte</t>
  </si>
  <si>
    <t>Lake</t>
  </si>
  <si>
    <t>Colusa</t>
  </si>
  <si>
    <t>Glenn</t>
  </si>
  <si>
    <t>Sierra</t>
  </si>
  <si>
    <t>Trinity</t>
  </si>
  <si>
    <t>Mendocino</t>
  </si>
  <si>
    <t>Orange</t>
  </si>
  <si>
    <t>Sacramento</t>
  </si>
  <si>
    <t>El Dorado</t>
  </si>
  <si>
    <t>Yolo</t>
  </si>
  <si>
    <t>Yuba</t>
  </si>
  <si>
    <t>Placer</t>
  </si>
  <si>
    <t>Sutter</t>
  </si>
  <si>
    <t>San Diego</t>
  </si>
  <si>
    <t>Imperial</t>
  </si>
  <si>
    <t>CDI Regions</t>
  </si>
  <si>
    <t>Bay Area</t>
  </si>
  <si>
    <t>Central Coast</t>
  </si>
  <si>
    <t>Sierra Nevada</t>
  </si>
  <si>
    <t>Central Valley</t>
  </si>
  <si>
    <t>Inland Empire</t>
  </si>
  <si>
    <t>Redwood Coast</t>
  </si>
  <si>
    <t>Shasta / Cascades</t>
  </si>
  <si>
    <t>San Diego-Imperial</t>
  </si>
  <si>
    <t>Population</t>
  </si>
  <si>
    <t>Cost of Living</t>
  </si>
  <si>
    <t>California</t>
  </si>
  <si>
    <t>Weighted CoL</t>
  </si>
  <si>
    <t>Weights</t>
  </si>
  <si>
    <t>Regions</t>
  </si>
  <si>
    <t>Total Pop</t>
  </si>
  <si>
    <t>Total Weighted</t>
  </si>
  <si>
    <t>Total Population</t>
  </si>
  <si>
    <t>A - adult</t>
  </si>
  <si>
    <t>PS - preschooler</t>
  </si>
  <si>
    <t>C - school aged child</t>
  </si>
  <si>
    <t>ex: 1A1PS1C2019 - 1 adult, 1 preschooler, 1 school aged child in 2019</t>
  </si>
  <si>
    <t>Rural/Urban</t>
  </si>
  <si>
    <t>Urban</t>
  </si>
  <si>
    <t>Rural</t>
  </si>
  <si>
    <t>Bay Area Rural</t>
  </si>
  <si>
    <t>Bay Area Urban</t>
  </si>
  <si>
    <t>Central Coast Rural</t>
  </si>
  <si>
    <t>Central Coast Urban</t>
  </si>
  <si>
    <t>Central Valley Rural</t>
  </si>
  <si>
    <t>Central Valley Urban</t>
  </si>
  <si>
    <t>Inland Empire Rural</t>
  </si>
  <si>
    <t>Inland Empire Urban</t>
  </si>
  <si>
    <t>Los Angeles Rural</t>
  </si>
  <si>
    <t>Los Angeles Urban</t>
  </si>
  <si>
    <t>Orange Rural</t>
  </si>
  <si>
    <t>Orange Urban</t>
  </si>
  <si>
    <t>Redwood Coast Rural</t>
  </si>
  <si>
    <t>Redwood Coast Urban</t>
  </si>
  <si>
    <t>Sacramento Rural</t>
  </si>
  <si>
    <t>Sacramento Urban</t>
  </si>
  <si>
    <t>San Diego-Imperial Rural</t>
  </si>
  <si>
    <t>San Diego-Imperial Urban</t>
  </si>
  <si>
    <t>Shasta / Cascades Rural</t>
  </si>
  <si>
    <t>Shasta / Cascades Urban</t>
  </si>
  <si>
    <t>Sierra Nevada Rural</t>
  </si>
  <si>
    <t>Sierra Nevada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</si>
</sst>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A84B-21DA-C84E-8A88-296AB6F2ACB3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77</v>
      </c>
    </row>
    <row r="2" spans="1:1" x14ac:dyDescent="0.2">
      <c r="A2" t="s">
        <v>78</v>
      </c>
    </row>
    <row r="3" spans="1:1" x14ac:dyDescent="0.2">
      <c r="A3" t="s">
        <v>79</v>
      </c>
    </row>
    <row r="4" spans="1:1" x14ac:dyDescent="0.2">
      <c r="A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697A-AB1D-4846-9ECD-6BC0C37A6D2C}">
  <dimension ref="A1:N1002"/>
  <sheetViews>
    <sheetView zoomScale="140" zoomScaleNormal="140" workbookViewId="0">
      <selection activeCell="C7" sqref="C7"/>
    </sheetView>
  </sheetViews>
  <sheetFormatPr baseColWidth="10" defaultRowHeight="16" x14ac:dyDescent="0.2"/>
  <cols>
    <col min="1" max="1" width="10.83203125" customWidth="1"/>
    <col min="2" max="2" width="13.1640625" customWidth="1"/>
    <col min="5" max="5" width="13.5" customWidth="1"/>
    <col min="8" max="8" width="18.1640625" customWidth="1"/>
    <col min="10" max="10" width="16.5" customWidth="1"/>
    <col min="11" max="11" width="28.5" customWidth="1"/>
  </cols>
  <sheetData>
    <row r="1" spans="1:14" x14ac:dyDescent="0.2">
      <c r="A1" s="1" t="s">
        <v>0</v>
      </c>
      <c r="B1" s="1" t="s">
        <v>69</v>
      </c>
      <c r="C1" s="1" t="s">
        <v>59</v>
      </c>
      <c r="D1" s="1" t="s">
        <v>68</v>
      </c>
      <c r="E1" s="1" t="s">
        <v>72</v>
      </c>
      <c r="F1" s="1" t="s">
        <v>71</v>
      </c>
      <c r="H1" t="s">
        <v>73</v>
      </c>
      <c r="I1" t="s">
        <v>69</v>
      </c>
      <c r="J1" t="s">
        <v>74</v>
      </c>
      <c r="K1" t="s">
        <v>75</v>
      </c>
      <c r="M1" t="s">
        <v>70</v>
      </c>
      <c r="N1">
        <v>38823</v>
      </c>
    </row>
    <row r="2" spans="1:14" x14ac:dyDescent="0.2">
      <c r="A2" s="2" t="s">
        <v>1</v>
      </c>
      <c r="B2" s="2">
        <v>45520</v>
      </c>
      <c r="C2" s="2" t="s">
        <v>60</v>
      </c>
      <c r="D2" s="4">
        <v>1656754</v>
      </c>
      <c r="E2">
        <f>B2*D2</f>
        <v>75415442080</v>
      </c>
      <c r="H2" t="str" cm="1">
        <f t="array" ref="H2:H12">_xlfn.UNIQUE(C2:C59)</f>
        <v>Bay Area</v>
      </c>
      <c r="I2" s="5">
        <f>K2/J2</f>
        <v>48273.065415603007</v>
      </c>
      <c r="J2" s="3">
        <f>SUM(D2:D10)</f>
        <v>7710026</v>
      </c>
      <c r="K2" s="3">
        <f>SUM(E2:E10)</f>
        <v>372186589454</v>
      </c>
    </row>
    <row r="3" spans="1:14" x14ac:dyDescent="0.2">
      <c r="A3" s="2" t="s">
        <v>2</v>
      </c>
      <c r="B3" s="2">
        <v>45520</v>
      </c>
      <c r="C3" s="2" t="s">
        <v>60</v>
      </c>
      <c r="D3" s="4">
        <v>1142251</v>
      </c>
      <c r="E3">
        <f t="shared" ref="E3:E59" si="0">B3*D3</f>
        <v>51995265520</v>
      </c>
      <c r="H3" t="str">
        <v>Central Coast</v>
      </c>
      <c r="I3" s="5">
        <f t="shared" ref="I3:I4" si="1">K3/J3</f>
        <v>41093.355721699998</v>
      </c>
      <c r="J3" s="3">
        <f>SUM(D11:D16)</f>
        <v>2342005</v>
      </c>
      <c r="K3" s="3">
        <f>SUM(E11:E16)</f>
        <v>96240844567</v>
      </c>
    </row>
    <row r="4" spans="1:14" x14ac:dyDescent="0.2">
      <c r="A4" s="2" t="s">
        <v>6</v>
      </c>
      <c r="B4" s="2">
        <v>58238</v>
      </c>
      <c r="C4" s="2" t="s">
        <v>60</v>
      </c>
      <c r="D4" s="4">
        <v>441829</v>
      </c>
      <c r="E4">
        <f t="shared" si="0"/>
        <v>25731237302</v>
      </c>
      <c r="H4" t="str">
        <v>Central Valley</v>
      </c>
      <c r="I4" s="5">
        <f t="shared" si="1"/>
        <v>32388.298239156346</v>
      </c>
      <c r="J4" s="3">
        <f>SUM(D17:D24)</f>
        <v>4197363</v>
      </c>
      <c r="K4" s="3">
        <f>SUM(E17:E24)</f>
        <v>135945444662</v>
      </c>
    </row>
    <row r="5" spans="1:14" x14ac:dyDescent="0.2">
      <c r="A5" s="2" t="s">
        <v>7</v>
      </c>
      <c r="B5" s="2">
        <v>39435</v>
      </c>
      <c r="C5" s="2" t="s">
        <v>60</v>
      </c>
      <c r="D5" s="4">
        <v>767423</v>
      </c>
      <c r="E5">
        <f t="shared" si="0"/>
        <v>30263326005</v>
      </c>
      <c r="H5" t="str">
        <v>Inland Empire</v>
      </c>
      <c r="I5" s="2">
        <v>34188</v>
      </c>
    </row>
    <row r="6" spans="1:14" x14ac:dyDescent="0.2">
      <c r="A6" s="2" t="s">
        <v>8</v>
      </c>
      <c r="B6" s="2">
        <v>58238</v>
      </c>
      <c r="C6" s="2" t="s">
        <v>60</v>
      </c>
      <c r="D6" s="4">
        <v>1927470</v>
      </c>
      <c r="E6">
        <f t="shared" si="0"/>
        <v>112251997860</v>
      </c>
      <c r="H6" t="str">
        <v>Los Angeles</v>
      </c>
      <c r="I6" s="2">
        <v>40244</v>
      </c>
    </row>
    <row r="7" spans="1:14" x14ac:dyDescent="0.2">
      <c r="A7" s="2" t="s">
        <v>4</v>
      </c>
      <c r="B7" s="2">
        <v>58238</v>
      </c>
      <c r="C7" s="2" t="s">
        <v>60</v>
      </c>
      <c r="D7" s="4">
        <v>259943</v>
      </c>
      <c r="E7">
        <f t="shared" si="0"/>
        <v>15138560434</v>
      </c>
      <c r="H7" t="str">
        <v>Orange</v>
      </c>
      <c r="I7" s="2">
        <v>46673</v>
      </c>
    </row>
    <row r="8" spans="1:14" x14ac:dyDescent="0.2">
      <c r="A8" s="2" t="s">
        <v>5</v>
      </c>
      <c r="B8" s="2">
        <v>56768</v>
      </c>
      <c r="C8" s="2" t="s">
        <v>60</v>
      </c>
      <c r="D8" s="4">
        <v>139623</v>
      </c>
      <c r="E8">
        <f t="shared" si="0"/>
        <v>7926118464</v>
      </c>
      <c r="H8" t="str">
        <v>Redwood Coast</v>
      </c>
      <c r="I8" s="5">
        <f>K8/J8</f>
        <v>30984.116532819487</v>
      </c>
      <c r="J8" s="3">
        <f>SUM(D29:D31)</f>
        <v>250659</v>
      </c>
      <c r="K8" s="3">
        <f>SUM(E29:E31)</f>
        <v>7766447666</v>
      </c>
    </row>
    <row r="9" spans="1:14" x14ac:dyDescent="0.2">
      <c r="A9" s="2" t="s">
        <v>3</v>
      </c>
      <c r="B9" s="2">
        <v>37921</v>
      </c>
      <c r="C9" s="2" t="s">
        <v>60</v>
      </c>
      <c r="D9" s="4">
        <v>874961</v>
      </c>
      <c r="E9">
        <f t="shared" si="0"/>
        <v>33179396081</v>
      </c>
      <c r="H9" t="str">
        <v>Sacramento</v>
      </c>
      <c r="I9" s="5">
        <f t="shared" ref="I9:I12" si="2">K9/J9</f>
        <v>35358.333836457969</v>
      </c>
      <c r="J9" s="3">
        <f>SUM(D32:D37)</f>
        <v>2488449</v>
      </c>
      <c r="K9" s="3">
        <f>SUM(E32:E37)</f>
        <v>87987410477</v>
      </c>
    </row>
    <row r="10" spans="1:14" x14ac:dyDescent="0.2">
      <c r="A10" s="2" t="s">
        <v>9</v>
      </c>
      <c r="B10" s="2">
        <v>40589</v>
      </c>
      <c r="C10" s="2" t="s">
        <v>60</v>
      </c>
      <c r="D10" s="4">
        <v>499772</v>
      </c>
      <c r="E10">
        <f t="shared" si="0"/>
        <v>20285245708</v>
      </c>
      <c r="H10" t="str">
        <v>San Diego-Imperial</v>
      </c>
      <c r="I10" s="5">
        <f t="shared" si="2"/>
        <v>30389.16666733395</v>
      </c>
      <c r="J10" s="3">
        <f>SUM(D38:D39)</f>
        <v>3496774</v>
      </c>
      <c r="K10" s="3">
        <f>SUM(E38:E39)</f>
        <v>106264047884</v>
      </c>
    </row>
    <row r="11" spans="1:14" x14ac:dyDescent="0.2">
      <c r="A11" s="2" t="s">
        <v>10</v>
      </c>
      <c r="B11" s="2">
        <v>41069</v>
      </c>
      <c r="C11" s="2" t="s">
        <v>61</v>
      </c>
      <c r="D11" s="4">
        <v>433410</v>
      </c>
      <c r="E11">
        <f t="shared" si="0"/>
        <v>17799715290</v>
      </c>
      <c r="H11" t="str">
        <v>Shasta / Cascades</v>
      </c>
      <c r="I11" s="5">
        <f t="shared" si="2"/>
        <v>29417.781855983867</v>
      </c>
      <c r="J11" s="3">
        <f>SUM(D40:D47)</f>
        <v>638734</v>
      </c>
      <c r="K11" s="3">
        <f>SUM(E40:E47)</f>
        <v>18790137476</v>
      </c>
    </row>
    <row r="12" spans="1:14" x14ac:dyDescent="0.2">
      <c r="A12" s="2" t="s">
        <v>13</v>
      </c>
      <c r="B12" s="2">
        <v>40409</v>
      </c>
      <c r="C12" s="2" t="s">
        <v>61</v>
      </c>
      <c r="D12" s="4">
        <v>282165</v>
      </c>
      <c r="E12">
        <f t="shared" si="0"/>
        <v>11402005485</v>
      </c>
      <c r="H12" t="str">
        <v>Sierra Nevada</v>
      </c>
      <c r="I12" s="5">
        <f t="shared" si="2"/>
        <v>31524.230458811173</v>
      </c>
      <c r="J12" s="3">
        <f>SUM(D48:D59)</f>
        <v>349403</v>
      </c>
      <c r="K12" s="3">
        <f>SUM(E48:E59)</f>
        <v>11014660695</v>
      </c>
    </row>
    <row r="13" spans="1:14" x14ac:dyDescent="0.2">
      <c r="A13" s="2" t="s">
        <v>11</v>
      </c>
      <c r="B13" s="2">
        <v>38355</v>
      </c>
      <c r="C13" s="2" t="s">
        <v>61</v>
      </c>
      <c r="D13" s="4">
        <v>444829</v>
      </c>
      <c r="E13">
        <f t="shared" si="0"/>
        <v>17061416295</v>
      </c>
    </row>
    <row r="14" spans="1:14" x14ac:dyDescent="0.2">
      <c r="A14" s="2" t="s">
        <v>12</v>
      </c>
      <c r="B14" s="2">
        <v>48534</v>
      </c>
      <c r="C14" s="2" t="s">
        <v>61</v>
      </c>
      <c r="D14" s="4">
        <v>60376</v>
      </c>
      <c r="E14">
        <f t="shared" si="0"/>
        <v>2930288784</v>
      </c>
    </row>
    <row r="15" spans="1:14" x14ac:dyDescent="0.2">
      <c r="A15" s="2" t="s">
        <v>14</v>
      </c>
      <c r="B15" s="2">
        <v>47873</v>
      </c>
      <c r="C15" s="2" t="s">
        <v>61</v>
      </c>
      <c r="D15" s="4">
        <v>273962</v>
      </c>
      <c r="E15">
        <f t="shared" si="0"/>
        <v>13115382826</v>
      </c>
    </row>
    <row r="16" spans="1:14" x14ac:dyDescent="0.2">
      <c r="A16" s="2" t="s">
        <v>30</v>
      </c>
      <c r="B16" s="2">
        <v>40049</v>
      </c>
      <c r="C16" s="2" t="s">
        <v>61</v>
      </c>
      <c r="D16" s="4">
        <v>847263</v>
      </c>
      <c r="E16">
        <f t="shared" si="0"/>
        <v>33932035887</v>
      </c>
    </row>
    <row r="17" spans="1:5" x14ac:dyDescent="0.2">
      <c r="A17" s="2" t="s">
        <v>19</v>
      </c>
      <c r="B17" s="2">
        <v>29957</v>
      </c>
      <c r="C17" s="2" t="s">
        <v>63</v>
      </c>
      <c r="D17" s="4">
        <v>155433</v>
      </c>
      <c r="E17">
        <f t="shared" si="0"/>
        <v>4656306381</v>
      </c>
    </row>
    <row r="18" spans="1:5" x14ac:dyDescent="0.2">
      <c r="A18" s="2" t="s">
        <v>20</v>
      </c>
      <c r="B18" s="2">
        <v>31730</v>
      </c>
      <c r="C18" s="2" t="s">
        <v>63</v>
      </c>
      <c r="D18" s="4">
        <v>742603</v>
      </c>
      <c r="E18">
        <f t="shared" si="0"/>
        <v>23562793190</v>
      </c>
    </row>
    <row r="19" spans="1:5" x14ac:dyDescent="0.2">
      <c r="A19" s="2" t="s">
        <v>29</v>
      </c>
      <c r="B19" s="2">
        <v>33678</v>
      </c>
      <c r="C19" s="2" t="s">
        <v>63</v>
      </c>
      <c r="D19" s="4">
        <v>984521</v>
      </c>
      <c r="E19">
        <f t="shared" si="0"/>
        <v>33156698238</v>
      </c>
    </row>
    <row r="20" spans="1:5" x14ac:dyDescent="0.2">
      <c r="A20" s="2" t="s">
        <v>16</v>
      </c>
      <c r="B20" s="2">
        <v>33558</v>
      </c>
      <c r="C20" s="2" t="s">
        <v>63</v>
      </c>
      <c r="D20" s="4">
        <v>887641</v>
      </c>
      <c r="E20">
        <f t="shared" si="0"/>
        <v>29787456678</v>
      </c>
    </row>
    <row r="21" spans="1:5" x14ac:dyDescent="0.2">
      <c r="A21" s="2" t="s">
        <v>28</v>
      </c>
      <c r="B21" s="2">
        <v>29372</v>
      </c>
      <c r="C21" s="2" t="s">
        <v>63</v>
      </c>
      <c r="D21" s="4">
        <v>461898</v>
      </c>
      <c r="E21">
        <f t="shared" si="0"/>
        <v>13566868056</v>
      </c>
    </row>
    <row r="22" spans="1:5" x14ac:dyDescent="0.2">
      <c r="A22" s="2" t="s">
        <v>18</v>
      </c>
      <c r="B22" s="2">
        <v>32239</v>
      </c>
      <c r="C22" s="2" t="s">
        <v>63</v>
      </c>
      <c r="D22" s="4">
        <v>543194</v>
      </c>
      <c r="E22">
        <f t="shared" si="0"/>
        <v>17512031366</v>
      </c>
    </row>
    <row r="23" spans="1:5" x14ac:dyDescent="0.2">
      <c r="A23" s="2" t="s">
        <v>22</v>
      </c>
      <c r="B23" s="2">
        <v>32884</v>
      </c>
      <c r="C23" s="2" t="s">
        <v>63</v>
      </c>
      <c r="D23" s="4">
        <v>271382</v>
      </c>
      <c r="E23">
        <f t="shared" si="0"/>
        <v>8924125688</v>
      </c>
    </row>
    <row r="24" spans="1:5" x14ac:dyDescent="0.2">
      <c r="A24" s="2" t="s">
        <v>21</v>
      </c>
      <c r="B24" s="2">
        <v>31715</v>
      </c>
      <c r="C24" s="2" t="s">
        <v>63</v>
      </c>
      <c r="D24" s="4">
        <v>150691</v>
      </c>
      <c r="E24">
        <f t="shared" si="0"/>
        <v>4779165065</v>
      </c>
    </row>
    <row r="25" spans="1:5" x14ac:dyDescent="0.2">
      <c r="A25" s="2" t="s">
        <v>33</v>
      </c>
      <c r="B25" s="2">
        <v>34188</v>
      </c>
      <c r="C25" s="2" t="s">
        <v>64</v>
      </c>
      <c r="D25" s="4">
        <v>2149031</v>
      </c>
      <c r="E25">
        <f t="shared" si="0"/>
        <v>73471071828</v>
      </c>
    </row>
    <row r="26" spans="1:5" x14ac:dyDescent="0.2">
      <c r="A26" s="2" t="s">
        <v>32</v>
      </c>
      <c r="B26" s="2">
        <v>34188</v>
      </c>
      <c r="C26" s="2" t="s">
        <v>64</v>
      </c>
      <c r="D26" s="4">
        <v>2411439</v>
      </c>
      <c r="E26">
        <f t="shared" si="0"/>
        <v>82442276532</v>
      </c>
    </row>
    <row r="27" spans="1:5" x14ac:dyDescent="0.2">
      <c r="A27" s="2" t="s">
        <v>31</v>
      </c>
      <c r="B27" s="2">
        <v>40244</v>
      </c>
      <c r="C27" s="2" t="s">
        <v>31</v>
      </c>
      <c r="D27" s="4">
        <v>10081570</v>
      </c>
      <c r="E27">
        <f t="shared" si="0"/>
        <v>405722703080</v>
      </c>
    </row>
    <row r="28" spans="1:5" x14ac:dyDescent="0.2">
      <c r="A28" s="2" t="s">
        <v>50</v>
      </c>
      <c r="B28" s="2">
        <v>46673</v>
      </c>
      <c r="C28" s="2" t="s">
        <v>50</v>
      </c>
      <c r="D28" s="4">
        <v>3168044</v>
      </c>
      <c r="E28">
        <f t="shared" si="0"/>
        <v>147862117612</v>
      </c>
    </row>
    <row r="29" spans="1:5" x14ac:dyDescent="0.2">
      <c r="A29" s="2" t="s">
        <v>34</v>
      </c>
      <c r="B29" s="2">
        <v>29518</v>
      </c>
      <c r="C29" s="2" t="s">
        <v>65</v>
      </c>
      <c r="D29" s="4">
        <v>27495</v>
      </c>
      <c r="E29">
        <f t="shared" si="0"/>
        <v>811597410</v>
      </c>
    </row>
    <row r="30" spans="1:5" x14ac:dyDescent="0.2">
      <c r="A30" s="2" t="s">
        <v>35</v>
      </c>
      <c r="B30" s="2">
        <v>29898</v>
      </c>
      <c r="C30" s="2" t="s">
        <v>65</v>
      </c>
      <c r="D30" s="4">
        <v>135940</v>
      </c>
      <c r="E30">
        <f t="shared" si="0"/>
        <v>4064334120</v>
      </c>
    </row>
    <row r="31" spans="1:5" x14ac:dyDescent="0.2">
      <c r="A31" s="2" t="s">
        <v>49</v>
      </c>
      <c r="B31" s="2">
        <v>33139</v>
      </c>
      <c r="C31" s="2" t="s">
        <v>65</v>
      </c>
      <c r="D31" s="4">
        <v>87224</v>
      </c>
      <c r="E31">
        <f t="shared" si="0"/>
        <v>2890516136</v>
      </c>
    </row>
    <row r="32" spans="1:5" x14ac:dyDescent="0.2">
      <c r="A32" s="2" t="s">
        <v>52</v>
      </c>
      <c r="B32" s="2">
        <v>35342</v>
      </c>
      <c r="C32" s="2" t="s">
        <v>51</v>
      </c>
      <c r="D32" s="4">
        <v>1524553</v>
      </c>
      <c r="E32">
        <f t="shared" si="0"/>
        <v>53880752126</v>
      </c>
    </row>
    <row r="33" spans="1:5" x14ac:dyDescent="0.2">
      <c r="A33" s="2" t="s">
        <v>55</v>
      </c>
      <c r="B33" s="2">
        <v>35342</v>
      </c>
      <c r="C33" s="2" t="s">
        <v>51</v>
      </c>
      <c r="D33" s="4">
        <v>188563</v>
      </c>
      <c r="E33">
        <f t="shared" si="0"/>
        <v>6664193546</v>
      </c>
    </row>
    <row r="34" spans="1:5" x14ac:dyDescent="0.2">
      <c r="A34" s="2" t="s">
        <v>51</v>
      </c>
      <c r="B34" s="2">
        <v>35342</v>
      </c>
      <c r="C34" s="2" t="s">
        <v>51</v>
      </c>
      <c r="D34" s="4">
        <v>217352</v>
      </c>
      <c r="E34">
        <f t="shared" si="0"/>
        <v>7681654384</v>
      </c>
    </row>
    <row r="35" spans="1:5" x14ac:dyDescent="0.2">
      <c r="A35" s="2" t="s">
        <v>56</v>
      </c>
      <c r="B35" s="2">
        <v>33633</v>
      </c>
      <c r="C35" s="2" t="s">
        <v>51</v>
      </c>
      <c r="D35" s="4">
        <v>76360</v>
      </c>
      <c r="E35">
        <f t="shared" si="0"/>
        <v>2568215880</v>
      </c>
    </row>
    <row r="36" spans="1:5" x14ac:dyDescent="0.2">
      <c r="A36" s="2" t="s">
        <v>53</v>
      </c>
      <c r="B36" s="2">
        <v>36212</v>
      </c>
      <c r="C36" s="2" t="s">
        <v>51</v>
      </c>
      <c r="D36" s="4">
        <v>385512</v>
      </c>
      <c r="E36">
        <f t="shared" si="0"/>
        <v>13960160544</v>
      </c>
    </row>
    <row r="37" spans="1:5" x14ac:dyDescent="0.2">
      <c r="A37" s="2" t="s">
        <v>54</v>
      </c>
      <c r="B37" s="2">
        <v>33633</v>
      </c>
      <c r="C37" s="2" t="s">
        <v>51</v>
      </c>
      <c r="D37" s="4">
        <v>96109</v>
      </c>
      <c r="E37">
        <f t="shared" si="0"/>
        <v>3232433997</v>
      </c>
    </row>
    <row r="38" spans="1:5" x14ac:dyDescent="0.2">
      <c r="A38" s="2" t="s">
        <v>58</v>
      </c>
      <c r="B38" s="2">
        <v>29635</v>
      </c>
      <c r="C38" s="2" t="s">
        <v>67</v>
      </c>
      <c r="D38" s="4">
        <v>3316073</v>
      </c>
      <c r="E38">
        <f t="shared" si="0"/>
        <v>98271823355</v>
      </c>
    </row>
    <row r="39" spans="1:5" x14ac:dyDescent="0.2">
      <c r="A39" s="2" t="s">
        <v>57</v>
      </c>
      <c r="B39" s="2">
        <v>44229</v>
      </c>
      <c r="C39" s="2" t="s">
        <v>67</v>
      </c>
      <c r="D39" s="4">
        <v>180701</v>
      </c>
      <c r="E39">
        <f t="shared" si="0"/>
        <v>7992224529</v>
      </c>
    </row>
    <row r="40" spans="1:5" x14ac:dyDescent="0.2">
      <c r="A40" s="2" t="s">
        <v>43</v>
      </c>
      <c r="B40" s="2">
        <v>32479</v>
      </c>
      <c r="C40" s="2" t="s">
        <v>66</v>
      </c>
      <c r="D40" s="4">
        <v>63912</v>
      </c>
      <c r="E40">
        <f t="shared" si="0"/>
        <v>2075797848</v>
      </c>
    </row>
    <row r="41" spans="1:5" x14ac:dyDescent="0.2">
      <c r="A41" s="2" t="s">
        <v>45</v>
      </c>
      <c r="B41" s="2">
        <v>29123</v>
      </c>
      <c r="C41" s="2" t="s">
        <v>66</v>
      </c>
      <c r="D41" s="4">
        <v>43468</v>
      </c>
      <c r="E41">
        <f t="shared" si="0"/>
        <v>1265918564</v>
      </c>
    </row>
    <row r="42" spans="1:5" x14ac:dyDescent="0.2">
      <c r="A42" s="2" t="s">
        <v>46</v>
      </c>
      <c r="B42" s="2">
        <v>28582</v>
      </c>
      <c r="C42" s="2" t="s">
        <v>66</v>
      </c>
      <c r="D42" s="4">
        <v>179212</v>
      </c>
      <c r="E42">
        <f t="shared" si="0"/>
        <v>5122237384</v>
      </c>
    </row>
    <row r="43" spans="1:5" x14ac:dyDescent="0.2">
      <c r="A43" s="2" t="s">
        <v>44</v>
      </c>
      <c r="B43" s="2">
        <v>29533</v>
      </c>
      <c r="C43" s="2" t="s">
        <v>66</v>
      </c>
      <c r="D43" s="4">
        <v>225817</v>
      </c>
      <c r="E43">
        <f t="shared" si="0"/>
        <v>6669053461</v>
      </c>
    </row>
    <row r="44" spans="1:5" x14ac:dyDescent="0.2">
      <c r="A44" s="2" t="s">
        <v>42</v>
      </c>
      <c r="B44" s="2">
        <v>29065</v>
      </c>
      <c r="C44" s="2" t="s">
        <v>66</v>
      </c>
      <c r="D44" s="4">
        <v>64195</v>
      </c>
      <c r="E44">
        <f t="shared" si="0"/>
        <v>1865827675</v>
      </c>
    </row>
    <row r="45" spans="1:5" x14ac:dyDescent="0.2">
      <c r="A45" s="2" t="s">
        <v>37</v>
      </c>
      <c r="B45" s="2">
        <v>28494</v>
      </c>
      <c r="C45" s="2" t="s">
        <v>66</v>
      </c>
      <c r="D45" s="4">
        <v>21454</v>
      </c>
      <c r="E45">
        <f t="shared" si="0"/>
        <v>611310276</v>
      </c>
    </row>
    <row r="46" spans="1:5" x14ac:dyDescent="0.2">
      <c r="A46" s="2" t="s">
        <v>36</v>
      </c>
      <c r="B46" s="2">
        <v>29343</v>
      </c>
      <c r="C46" s="2" t="s">
        <v>66</v>
      </c>
      <c r="D46" s="4">
        <v>27976</v>
      </c>
      <c r="E46">
        <f t="shared" si="0"/>
        <v>820899768</v>
      </c>
    </row>
    <row r="47" spans="1:5" x14ac:dyDescent="0.2">
      <c r="A47" s="2" t="s">
        <v>48</v>
      </c>
      <c r="B47" s="2">
        <v>28275</v>
      </c>
      <c r="C47" s="2" t="s">
        <v>66</v>
      </c>
      <c r="D47" s="4">
        <v>12700</v>
      </c>
      <c r="E47">
        <f t="shared" si="0"/>
        <v>359092500</v>
      </c>
    </row>
    <row r="48" spans="1:5" x14ac:dyDescent="0.2">
      <c r="A48" s="2" t="s">
        <v>23</v>
      </c>
      <c r="B48" s="2">
        <v>29869</v>
      </c>
      <c r="C48" s="2" t="s">
        <v>62</v>
      </c>
      <c r="D48" s="4">
        <v>17420</v>
      </c>
      <c r="E48">
        <f t="shared" si="0"/>
        <v>520317980</v>
      </c>
    </row>
    <row r="49" spans="1:5" x14ac:dyDescent="0.2">
      <c r="A49" s="2" t="s">
        <v>24</v>
      </c>
      <c r="B49" s="2">
        <v>33828</v>
      </c>
      <c r="C49" s="2" t="s">
        <v>62</v>
      </c>
      <c r="D49" s="4">
        <v>14310</v>
      </c>
      <c r="E49">
        <f t="shared" si="0"/>
        <v>484078680</v>
      </c>
    </row>
    <row r="50" spans="1:5" x14ac:dyDescent="0.2">
      <c r="A50" s="2" t="s">
        <v>25</v>
      </c>
      <c r="B50" s="2">
        <v>29620</v>
      </c>
      <c r="C50" s="2" t="s">
        <v>62</v>
      </c>
      <c r="D50" s="4">
        <v>1039</v>
      </c>
      <c r="E50">
        <f t="shared" si="0"/>
        <v>30775180</v>
      </c>
    </row>
    <row r="51" spans="1:5" x14ac:dyDescent="0.2">
      <c r="A51" s="2" t="s">
        <v>26</v>
      </c>
      <c r="B51" s="2">
        <v>32809</v>
      </c>
      <c r="C51" s="2" t="s">
        <v>62</v>
      </c>
      <c r="D51" s="4">
        <v>38429</v>
      </c>
      <c r="E51">
        <f t="shared" si="0"/>
        <v>1260817061</v>
      </c>
    </row>
    <row r="52" spans="1:5" x14ac:dyDescent="0.2">
      <c r="A52" s="2" t="s">
        <v>38</v>
      </c>
      <c r="B52" s="2">
        <v>28758</v>
      </c>
      <c r="C52" s="2" t="s">
        <v>62</v>
      </c>
      <c r="D52" s="4">
        <v>45514</v>
      </c>
      <c r="E52">
        <f t="shared" si="0"/>
        <v>1308891612</v>
      </c>
    </row>
    <row r="53" spans="1:5" x14ac:dyDescent="0.2">
      <c r="A53" s="2" t="s">
        <v>15</v>
      </c>
      <c r="B53" s="2">
        <v>31805</v>
      </c>
      <c r="C53" s="2" t="s">
        <v>62</v>
      </c>
      <c r="D53" s="4">
        <v>17977</v>
      </c>
      <c r="E53">
        <f t="shared" si="0"/>
        <v>571758485</v>
      </c>
    </row>
    <row r="54" spans="1:5" x14ac:dyDescent="0.2">
      <c r="A54" s="2" t="s">
        <v>41</v>
      </c>
      <c r="B54" s="2">
        <v>27456</v>
      </c>
      <c r="C54" s="2" t="s">
        <v>62</v>
      </c>
      <c r="D54" s="4">
        <v>54045</v>
      </c>
      <c r="E54">
        <f t="shared" si="0"/>
        <v>1483859520</v>
      </c>
    </row>
    <row r="55" spans="1:5" x14ac:dyDescent="0.2">
      <c r="A55" s="2" t="s">
        <v>17</v>
      </c>
      <c r="B55" s="2">
        <v>34143</v>
      </c>
      <c r="C55" s="2" t="s">
        <v>62</v>
      </c>
      <c r="D55" s="4">
        <v>30818</v>
      </c>
      <c r="E55">
        <f t="shared" si="0"/>
        <v>1052218974</v>
      </c>
    </row>
    <row r="56" spans="1:5" x14ac:dyDescent="0.2">
      <c r="A56" s="2" t="s">
        <v>39</v>
      </c>
      <c r="B56" s="2">
        <v>33903</v>
      </c>
      <c r="C56" s="2" t="s">
        <v>62</v>
      </c>
      <c r="D56" s="4">
        <v>99244</v>
      </c>
      <c r="E56">
        <f t="shared" si="0"/>
        <v>3364669332</v>
      </c>
    </row>
    <row r="57" spans="1:5" x14ac:dyDescent="0.2">
      <c r="A57" s="2" t="s">
        <v>40</v>
      </c>
      <c r="B57" s="2">
        <v>28904</v>
      </c>
      <c r="C57" s="2" t="s">
        <v>62</v>
      </c>
      <c r="D57" s="4">
        <v>18660</v>
      </c>
      <c r="E57">
        <f t="shared" si="0"/>
        <v>539348640</v>
      </c>
    </row>
    <row r="58" spans="1:5" x14ac:dyDescent="0.2">
      <c r="A58" s="2" t="s">
        <v>47</v>
      </c>
      <c r="B58" s="2">
        <v>33933</v>
      </c>
      <c r="C58" s="2" t="s">
        <v>62</v>
      </c>
      <c r="D58" s="4">
        <v>8907</v>
      </c>
      <c r="E58">
        <f t="shared" si="0"/>
        <v>302241231</v>
      </c>
    </row>
    <row r="59" spans="1:5" x14ac:dyDescent="0.2">
      <c r="A59" s="2" t="s">
        <v>27</v>
      </c>
      <c r="B59" s="2">
        <v>31475</v>
      </c>
      <c r="C59" s="2" t="s">
        <v>62</v>
      </c>
      <c r="D59" s="4">
        <v>3040</v>
      </c>
      <c r="E59">
        <f t="shared" si="0"/>
        <v>95684000</v>
      </c>
    </row>
    <row r="60" spans="1:5" x14ac:dyDescent="0.2">
      <c r="A60" s="2"/>
      <c r="B60" s="2"/>
      <c r="C60" s="2"/>
      <c r="D60" s="2"/>
    </row>
    <row r="61" spans="1:5" x14ac:dyDescent="0.2">
      <c r="A61" s="2"/>
      <c r="B61" s="2"/>
      <c r="C61" s="2"/>
      <c r="D61" s="2"/>
    </row>
    <row r="62" spans="1:5" x14ac:dyDescent="0.2">
      <c r="A62" s="2"/>
      <c r="B62" s="2"/>
      <c r="C62" s="2"/>
      <c r="D62" s="2"/>
    </row>
    <row r="63" spans="1:5" x14ac:dyDescent="0.2">
      <c r="A63" s="2"/>
      <c r="B63" s="2"/>
      <c r="C63" s="2"/>
      <c r="D63" s="2"/>
    </row>
    <row r="64" spans="1:5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</sheetData>
  <sortState xmlns:xlrd2="http://schemas.microsoft.com/office/spreadsheetml/2017/richdata2" ref="A2:C1004">
    <sortCondition ref="C1:C1004"/>
  </sortState>
  <pageMargins left="0.7" right="0.7" top="0.75" bottom="0.75" header="0.3" footer="0.3"/>
  <ignoredErrors>
    <ignoredError sqref="J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1C18-3091-9A42-9913-7F5FF7B14D60}">
  <dimension ref="A1:C1002"/>
  <sheetViews>
    <sheetView zoomScale="150" zoomScaleNormal="150" workbookViewId="0">
      <selection activeCell="B10" sqref="B10"/>
    </sheetView>
  </sheetViews>
  <sheetFormatPr baseColWidth="10" defaultRowHeight="16" x14ac:dyDescent="0.2"/>
  <cols>
    <col min="2" max="2" width="11.83203125" customWidth="1"/>
  </cols>
  <sheetData>
    <row r="1" spans="1:3" x14ac:dyDescent="0.2">
      <c r="A1" s="1" t="s">
        <v>73</v>
      </c>
      <c r="B1" s="1" t="s">
        <v>69</v>
      </c>
      <c r="C1" s="1"/>
    </row>
    <row r="2" spans="1:3" x14ac:dyDescent="0.2">
      <c r="A2" s="2" t="s">
        <v>60</v>
      </c>
      <c r="B2" s="6">
        <v>48273.065415603007</v>
      </c>
      <c r="C2" s="4"/>
    </row>
    <row r="3" spans="1:3" x14ac:dyDescent="0.2">
      <c r="A3" s="2" t="s">
        <v>61</v>
      </c>
      <c r="B3" s="6">
        <v>41093.355721699998</v>
      </c>
      <c r="C3" s="4"/>
    </row>
    <row r="4" spans="1:3" x14ac:dyDescent="0.2">
      <c r="A4" s="2" t="s">
        <v>63</v>
      </c>
      <c r="B4" s="6">
        <v>32388.298239156346</v>
      </c>
      <c r="C4" s="4"/>
    </row>
    <row r="5" spans="1:3" x14ac:dyDescent="0.2">
      <c r="A5" s="2" t="s">
        <v>64</v>
      </c>
      <c r="B5" s="2">
        <v>34188</v>
      </c>
      <c r="C5" s="4"/>
    </row>
    <row r="6" spans="1:3" x14ac:dyDescent="0.2">
      <c r="A6" s="2" t="s">
        <v>31</v>
      </c>
      <c r="B6" s="2">
        <v>40244</v>
      </c>
      <c r="C6" s="4"/>
    </row>
    <row r="7" spans="1:3" x14ac:dyDescent="0.2">
      <c r="A7" s="2" t="s">
        <v>50</v>
      </c>
      <c r="B7" s="2">
        <v>46673</v>
      </c>
      <c r="C7" s="4"/>
    </row>
    <row r="8" spans="1:3" x14ac:dyDescent="0.2">
      <c r="A8" s="2" t="s">
        <v>65</v>
      </c>
      <c r="B8" s="6">
        <v>30984.116532819487</v>
      </c>
      <c r="C8" s="4"/>
    </row>
    <row r="9" spans="1:3" x14ac:dyDescent="0.2">
      <c r="A9" s="2" t="s">
        <v>51</v>
      </c>
      <c r="B9" s="6">
        <v>35358.333836457969</v>
      </c>
      <c r="C9" s="4"/>
    </row>
    <row r="10" spans="1:3" x14ac:dyDescent="0.2">
      <c r="A10" s="2" t="s">
        <v>67</v>
      </c>
      <c r="B10" s="6">
        <v>30389.16666733395</v>
      </c>
      <c r="C10" s="4"/>
    </row>
    <row r="11" spans="1:3" x14ac:dyDescent="0.2">
      <c r="A11" s="2" t="s">
        <v>66</v>
      </c>
      <c r="B11" s="6">
        <v>29417.781855983867</v>
      </c>
      <c r="C11" s="4"/>
    </row>
    <row r="12" spans="1:3" x14ac:dyDescent="0.2">
      <c r="A12" s="2" t="s">
        <v>62</v>
      </c>
      <c r="B12" s="6">
        <v>31524.230458811173</v>
      </c>
      <c r="C12" s="4"/>
    </row>
    <row r="13" spans="1:3" x14ac:dyDescent="0.2">
      <c r="A13" s="2"/>
      <c r="B13" s="2"/>
      <c r="C13" s="4"/>
    </row>
    <row r="14" spans="1:3" x14ac:dyDescent="0.2">
      <c r="A14" s="2"/>
      <c r="B14" s="2"/>
      <c r="C14" s="4"/>
    </row>
    <row r="15" spans="1:3" x14ac:dyDescent="0.2">
      <c r="A15" s="2"/>
      <c r="B15" s="2"/>
      <c r="C15" s="4"/>
    </row>
    <row r="16" spans="1:3" x14ac:dyDescent="0.2">
      <c r="A16" s="2"/>
      <c r="B16" s="2"/>
      <c r="C16" s="4"/>
    </row>
    <row r="17" spans="1:3" x14ac:dyDescent="0.2">
      <c r="A17" s="2"/>
      <c r="B17" s="2"/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  <row r="30" spans="1:3" x14ac:dyDescent="0.2">
      <c r="A30" s="2"/>
      <c r="B30" s="2"/>
      <c r="C30" s="4"/>
    </row>
    <row r="31" spans="1:3" x14ac:dyDescent="0.2">
      <c r="A31" s="2"/>
      <c r="B31" s="2"/>
      <c r="C31" s="4"/>
    </row>
    <row r="32" spans="1:3" x14ac:dyDescent="0.2">
      <c r="A32" s="2"/>
      <c r="B32" s="2"/>
      <c r="C32" s="4"/>
    </row>
    <row r="33" spans="1:3" x14ac:dyDescent="0.2">
      <c r="A33" s="2"/>
      <c r="B33" s="2"/>
      <c r="C33" s="4"/>
    </row>
    <row r="34" spans="1:3" x14ac:dyDescent="0.2">
      <c r="A34" s="2"/>
      <c r="B34" s="2"/>
      <c r="C34" s="4"/>
    </row>
    <row r="35" spans="1:3" x14ac:dyDescent="0.2">
      <c r="A35" s="2"/>
      <c r="B35" s="2"/>
      <c r="C35" s="4"/>
    </row>
    <row r="36" spans="1:3" x14ac:dyDescent="0.2">
      <c r="A36" s="2"/>
      <c r="B36" s="2"/>
      <c r="C36" s="4"/>
    </row>
    <row r="37" spans="1:3" x14ac:dyDescent="0.2">
      <c r="A37" s="2"/>
      <c r="B37" s="2"/>
      <c r="C37" s="4"/>
    </row>
    <row r="38" spans="1:3" x14ac:dyDescent="0.2">
      <c r="A38" s="2"/>
      <c r="B38" s="2"/>
      <c r="C38" s="4"/>
    </row>
    <row r="39" spans="1:3" x14ac:dyDescent="0.2">
      <c r="A39" s="2"/>
      <c r="B39" s="2"/>
      <c r="C39" s="4"/>
    </row>
    <row r="40" spans="1:3" x14ac:dyDescent="0.2">
      <c r="A40" s="2"/>
      <c r="B40" s="2"/>
      <c r="C40" s="4"/>
    </row>
    <row r="41" spans="1:3" x14ac:dyDescent="0.2">
      <c r="A41" s="2"/>
      <c r="B41" s="2"/>
      <c r="C41" s="4"/>
    </row>
    <row r="42" spans="1:3" x14ac:dyDescent="0.2">
      <c r="A42" s="2"/>
      <c r="B42" s="2"/>
      <c r="C42" s="4"/>
    </row>
    <row r="43" spans="1:3" x14ac:dyDescent="0.2">
      <c r="A43" s="2"/>
      <c r="B43" s="2"/>
      <c r="C43" s="4"/>
    </row>
    <row r="44" spans="1:3" x14ac:dyDescent="0.2">
      <c r="A44" s="2"/>
      <c r="B44" s="2"/>
      <c r="C44" s="4"/>
    </row>
    <row r="45" spans="1:3" x14ac:dyDescent="0.2">
      <c r="A45" s="2"/>
      <c r="B45" s="2"/>
      <c r="C45" s="4"/>
    </row>
    <row r="46" spans="1:3" x14ac:dyDescent="0.2">
      <c r="A46" s="2"/>
      <c r="B46" s="2"/>
      <c r="C46" s="4"/>
    </row>
    <row r="47" spans="1:3" x14ac:dyDescent="0.2">
      <c r="A47" s="2"/>
      <c r="B47" s="2"/>
      <c r="C47" s="4"/>
    </row>
    <row r="48" spans="1:3" x14ac:dyDescent="0.2">
      <c r="A48" s="2"/>
      <c r="B48" s="2"/>
      <c r="C48" s="4"/>
    </row>
    <row r="49" spans="1:3" x14ac:dyDescent="0.2">
      <c r="A49" s="2"/>
      <c r="B49" s="2"/>
      <c r="C49" s="4"/>
    </row>
    <row r="50" spans="1:3" x14ac:dyDescent="0.2">
      <c r="A50" s="2"/>
      <c r="B50" s="2"/>
      <c r="C50" s="4"/>
    </row>
    <row r="51" spans="1:3" x14ac:dyDescent="0.2">
      <c r="A51" s="2"/>
      <c r="B51" s="2"/>
      <c r="C51" s="4"/>
    </row>
    <row r="52" spans="1:3" x14ac:dyDescent="0.2">
      <c r="A52" s="2"/>
      <c r="B52" s="2"/>
      <c r="C52" s="4"/>
    </row>
    <row r="53" spans="1:3" x14ac:dyDescent="0.2">
      <c r="A53" s="2"/>
      <c r="B53" s="2"/>
      <c r="C53" s="4"/>
    </row>
    <row r="54" spans="1:3" x14ac:dyDescent="0.2">
      <c r="A54" s="2"/>
      <c r="B54" s="2"/>
      <c r="C54" s="4"/>
    </row>
    <row r="55" spans="1:3" x14ac:dyDescent="0.2">
      <c r="A55" s="2"/>
      <c r="B55" s="2"/>
      <c r="C55" s="4"/>
    </row>
    <row r="56" spans="1:3" x14ac:dyDescent="0.2">
      <c r="A56" s="2"/>
      <c r="B56" s="2"/>
      <c r="C56" s="4"/>
    </row>
    <row r="57" spans="1:3" x14ac:dyDescent="0.2">
      <c r="A57" s="2"/>
      <c r="B57" s="2"/>
      <c r="C57" s="4"/>
    </row>
    <row r="58" spans="1:3" x14ac:dyDescent="0.2">
      <c r="A58" s="2"/>
      <c r="B58" s="2"/>
      <c r="C58" s="4"/>
    </row>
    <row r="59" spans="1:3" x14ac:dyDescent="0.2">
      <c r="A59" s="2"/>
      <c r="B59" s="2"/>
      <c r="C59" s="4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  <row r="1000" spans="1:3" x14ac:dyDescent="0.2">
      <c r="A1000" s="2"/>
      <c r="B1000" s="2"/>
      <c r="C1000" s="2"/>
    </row>
    <row r="1001" spans="1:3" x14ac:dyDescent="0.2">
      <c r="A1001" s="2"/>
      <c r="B1001" s="2"/>
      <c r="C1001" s="2"/>
    </row>
    <row r="1002" spans="1:3" x14ac:dyDescent="0.2">
      <c r="A1002" s="2"/>
      <c r="B1002" s="2"/>
      <c r="C1002" s="2"/>
    </row>
  </sheetData>
  <sortState xmlns:xlrd2="http://schemas.microsoft.com/office/spreadsheetml/2017/richdata2" ref="A2:C1003">
    <sortCondition ref="B1:B10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5678-D311-744C-B7A5-DB0DD07FD0A7}">
  <dimension ref="A1:O1002"/>
  <sheetViews>
    <sheetView zoomScale="130" zoomScaleNormal="130" workbookViewId="0">
      <selection activeCell="I2" sqref="I2:I12"/>
    </sheetView>
  </sheetViews>
  <sheetFormatPr baseColWidth="10" defaultRowHeight="16" x14ac:dyDescent="0.2"/>
  <cols>
    <col min="2" max="2" width="13.1640625" customWidth="1"/>
    <col min="5" max="5" width="13.5" customWidth="1"/>
    <col min="8" max="8" width="18.1640625" customWidth="1"/>
    <col min="10" max="10" width="16.5" customWidth="1"/>
    <col min="11" max="11" width="28.5" customWidth="1"/>
    <col min="13" max="13" width="11.6640625" bestFit="1" customWidth="1"/>
    <col min="14" max="14" width="16.5" bestFit="1" customWidth="1"/>
  </cols>
  <sheetData>
    <row r="1" spans="1:15" x14ac:dyDescent="0.2">
      <c r="A1" s="1" t="s">
        <v>0</v>
      </c>
      <c r="B1" s="1" t="s">
        <v>69</v>
      </c>
      <c r="C1" s="1" t="s">
        <v>59</v>
      </c>
      <c r="D1" s="1" t="s">
        <v>68</v>
      </c>
      <c r="E1" s="1" t="s">
        <v>72</v>
      </c>
      <c r="F1" s="1" t="s">
        <v>71</v>
      </c>
      <c r="H1" t="s">
        <v>73</v>
      </c>
      <c r="I1" t="s">
        <v>69</v>
      </c>
      <c r="J1" t="s">
        <v>74</v>
      </c>
      <c r="K1" t="s">
        <v>75</v>
      </c>
      <c r="M1" t="s">
        <v>70</v>
      </c>
      <c r="N1" t="s">
        <v>75</v>
      </c>
      <c r="O1" t="s">
        <v>76</v>
      </c>
    </row>
    <row r="2" spans="1:15" x14ac:dyDescent="0.2">
      <c r="A2" s="2" t="s">
        <v>1</v>
      </c>
      <c r="B2" s="2">
        <v>38476</v>
      </c>
      <c r="C2" s="2" t="s">
        <v>60</v>
      </c>
      <c r="D2" s="4">
        <v>1656754</v>
      </c>
      <c r="E2">
        <f>B2*D2</f>
        <v>63745266904</v>
      </c>
      <c r="H2" t="str" cm="1">
        <f t="array" ref="H2:H12">_xlfn.UNIQUE(C2:C59)</f>
        <v>Bay Area</v>
      </c>
      <c r="I2" s="5">
        <f>K2/J2</f>
        <v>40083.414436475308</v>
      </c>
      <c r="J2" s="3">
        <f>SUM(D2:D10)</f>
        <v>7710026</v>
      </c>
      <c r="K2" s="3">
        <f>SUM(E2:E10)</f>
        <v>309044167474</v>
      </c>
      <c r="M2" s="5">
        <f>N2/O2</f>
        <v>32465.631700049515</v>
      </c>
      <c r="N2" s="3">
        <f>SUM(K2:K12)</f>
        <v>1275363545492</v>
      </c>
      <c r="O2" s="3">
        <f>SUM(J2:J12)</f>
        <v>39283497</v>
      </c>
    </row>
    <row r="3" spans="1:15" x14ac:dyDescent="0.2">
      <c r="A3" s="2" t="s">
        <v>2</v>
      </c>
      <c r="B3" s="2">
        <v>38120</v>
      </c>
      <c r="C3" s="2" t="s">
        <v>60</v>
      </c>
      <c r="D3" s="4">
        <v>1142251</v>
      </c>
      <c r="E3">
        <f t="shared" ref="E3:E59" si="0">B3*D3</f>
        <v>43542608120</v>
      </c>
      <c r="H3" t="str">
        <v>Central Coast</v>
      </c>
      <c r="I3" s="5">
        <f t="shared" ref="I3:I7" si="1">K3/J3</f>
        <v>34009.155857908074</v>
      </c>
      <c r="J3" s="3">
        <f>SUM(D11:D16)</f>
        <v>2342005</v>
      </c>
      <c r="K3" s="3">
        <f>SUM(E11:E16)</f>
        <v>79649613065</v>
      </c>
    </row>
    <row r="4" spans="1:15" x14ac:dyDescent="0.2">
      <c r="A4" s="2" t="s">
        <v>6</v>
      </c>
      <c r="B4" s="2">
        <v>46924</v>
      </c>
      <c r="C4" s="2" t="s">
        <v>60</v>
      </c>
      <c r="D4" s="4">
        <v>441829</v>
      </c>
      <c r="E4">
        <f t="shared" si="0"/>
        <v>20732383996</v>
      </c>
      <c r="H4" t="str">
        <v>Central Valley</v>
      </c>
      <c r="I4" s="5">
        <f t="shared" si="1"/>
        <v>25668.293283425806</v>
      </c>
      <c r="J4" s="3">
        <f>SUM(D17:D24)</f>
        <v>4197363</v>
      </c>
      <c r="K4" s="3">
        <f>SUM(E17:E24)</f>
        <v>107739144501</v>
      </c>
    </row>
    <row r="5" spans="1:15" x14ac:dyDescent="0.2">
      <c r="A5" s="2" t="s">
        <v>7</v>
      </c>
      <c r="B5" s="2">
        <v>33212</v>
      </c>
      <c r="C5" s="2" t="s">
        <v>60</v>
      </c>
      <c r="D5" s="4">
        <v>767423</v>
      </c>
      <c r="E5">
        <f t="shared" si="0"/>
        <v>25487652676</v>
      </c>
      <c r="H5" t="str">
        <v>Inland Empire</v>
      </c>
      <c r="I5" s="5">
        <f t="shared" si="1"/>
        <v>27548.874007942162</v>
      </c>
      <c r="J5" s="3">
        <f>SUM(D25:D26)</f>
        <v>4560470</v>
      </c>
      <c r="K5" s="3">
        <f>SUM(E25:E26)</f>
        <v>125635813447</v>
      </c>
    </row>
    <row r="6" spans="1:15" x14ac:dyDescent="0.2">
      <c r="A6" s="2" t="s">
        <v>8</v>
      </c>
      <c r="B6" s="2">
        <v>48108</v>
      </c>
      <c r="C6" s="2" t="s">
        <v>60</v>
      </c>
      <c r="D6" s="4">
        <v>1927470</v>
      </c>
      <c r="E6">
        <f t="shared" si="0"/>
        <v>92726726760</v>
      </c>
      <c r="H6" t="str">
        <v>Los Angeles</v>
      </c>
      <c r="I6" s="5">
        <f t="shared" si="1"/>
        <v>35245</v>
      </c>
      <c r="J6" s="3">
        <f>D27</f>
        <v>10081570</v>
      </c>
      <c r="K6">
        <f>E27</f>
        <v>355324934650</v>
      </c>
    </row>
    <row r="7" spans="1:15" x14ac:dyDescent="0.2">
      <c r="A7" s="2" t="s">
        <v>4</v>
      </c>
      <c r="B7" s="2">
        <v>47062</v>
      </c>
      <c r="C7" s="2" t="s">
        <v>60</v>
      </c>
      <c r="D7" s="4">
        <v>259943</v>
      </c>
      <c r="E7">
        <f t="shared" si="0"/>
        <v>12233437466</v>
      </c>
      <c r="H7" t="str">
        <v>Orange</v>
      </c>
      <c r="I7" s="5">
        <f t="shared" si="1"/>
        <v>38811</v>
      </c>
      <c r="J7" s="3">
        <f>D28</f>
        <v>3168044</v>
      </c>
      <c r="K7">
        <f>E28</f>
        <v>122954955684</v>
      </c>
    </row>
    <row r="8" spans="1:15" x14ac:dyDescent="0.2">
      <c r="A8" s="2" t="s">
        <v>5</v>
      </c>
      <c r="B8" s="2">
        <v>47687</v>
      </c>
      <c r="C8" s="2" t="s">
        <v>60</v>
      </c>
      <c r="D8" s="4">
        <v>139623</v>
      </c>
      <c r="E8">
        <f t="shared" si="0"/>
        <v>6658202001</v>
      </c>
      <c r="H8" t="str">
        <v>Redwood Coast</v>
      </c>
      <c r="I8" s="5">
        <f>K8/J8</f>
        <v>25001.290123235151</v>
      </c>
      <c r="J8" s="3">
        <f>SUM(D29:D31)</f>
        <v>250659</v>
      </c>
      <c r="K8" s="3">
        <f>SUM(E29:E31)</f>
        <v>6266798381</v>
      </c>
    </row>
    <row r="9" spans="1:15" x14ac:dyDescent="0.2">
      <c r="A9" s="2" t="s">
        <v>3</v>
      </c>
      <c r="B9" s="2">
        <v>29987</v>
      </c>
      <c r="C9" s="2" t="s">
        <v>60</v>
      </c>
      <c r="D9" s="4">
        <v>874961</v>
      </c>
      <c r="E9">
        <f t="shared" si="0"/>
        <v>26237455507</v>
      </c>
      <c r="H9" t="str">
        <v>Sacramento</v>
      </c>
      <c r="I9" s="5">
        <f t="shared" ref="I9:I12" si="2">K9/J9</f>
        <v>28203.487130337009</v>
      </c>
      <c r="J9" s="3">
        <f>SUM(D32:D37)</f>
        <v>2488449</v>
      </c>
      <c r="K9" s="3">
        <f>SUM(E32:E37)</f>
        <v>70182939346</v>
      </c>
    </row>
    <row r="10" spans="1:15" x14ac:dyDescent="0.2">
      <c r="A10" s="2" t="s">
        <v>9</v>
      </c>
      <c r="B10" s="2">
        <v>35377</v>
      </c>
      <c r="C10" s="2" t="s">
        <v>60</v>
      </c>
      <c r="D10" s="4">
        <v>499772</v>
      </c>
      <c r="E10">
        <f t="shared" si="0"/>
        <v>17680434044</v>
      </c>
      <c r="H10" t="str">
        <v>San Diego-Imperial</v>
      </c>
      <c r="I10" s="5">
        <f t="shared" si="2"/>
        <v>21108.917672403193</v>
      </c>
      <c r="J10" s="3">
        <f>SUM(D38:D39)</f>
        <v>3496774</v>
      </c>
      <c r="K10" s="3">
        <f>SUM(E38:E39)</f>
        <v>73813114485</v>
      </c>
    </row>
    <row r="11" spans="1:15" x14ac:dyDescent="0.2">
      <c r="A11" s="2" t="s">
        <v>10</v>
      </c>
      <c r="B11" s="2">
        <v>33881</v>
      </c>
      <c r="C11" s="2" t="s">
        <v>61</v>
      </c>
      <c r="D11" s="4">
        <v>433410</v>
      </c>
      <c r="E11">
        <f t="shared" si="0"/>
        <v>14684364210</v>
      </c>
      <c r="H11" t="str">
        <v>Shasta / Cascades</v>
      </c>
      <c r="I11" s="5">
        <f t="shared" si="2"/>
        <v>24587.260206909294</v>
      </c>
      <c r="J11" s="3">
        <f>SUM(D40:D47)</f>
        <v>638734</v>
      </c>
      <c r="K11" s="3">
        <f>SUM(E40:E47)</f>
        <v>15704719061</v>
      </c>
    </row>
    <row r="12" spans="1:15" x14ac:dyDescent="0.2">
      <c r="A12" s="2" t="s">
        <v>13</v>
      </c>
      <c r="B12" s="2">
        <v>33881</v>
      </c>
      <c r="C12" s="2" t="s">
        <v>61</v>
      </c>
      <c r="D12" s="4">
        <v>282165</v>
      </c>
      <c r="E12">
        <f t="shared" si="0"/>
        <v>9560032365</v>
      </c>
      <c r="H12" t="str">
        <v>Sierra Nevada</v>
      </c>
      <c r="I12" s="5">
        <f t="shared" si="2"/>
        <v>25893.725577628127</v>
      </c>
      <c r="J12" s="3">
        <f>SUM(D48:D59)</f>
        <v>349403</v>
      </c>
      <c r="K12" s="3">
        <f>SUM(E48:E59)</f>
        <v>9047345398</v>
      </c>
    </row>
    <row r="13" spans="1:15" x14ac:dyDescent="0.2">
      <c r="A13" s="2" t="s">
        <v>11</v>
      </c>
      <c r="B13" s="2">
        <v>31739</v>
      </c>
      <c r="C13" s="2" t="s">
        <v>61</v>
      </c>
      <c r="D13" s="4">
        <v>444829</v>
      </c>
      <c r="E13">
        <f t="shared" si="0"/>
        <v>14118427631</v>
      </c>
    </row>
    <row r="14" spans="1:15" x14ac:dyDescent="0.2">
      <c r="A14" s="2" t="s">
        <v>12</v>
      </c>
      <c r="B14" s="2">
        <v>37294</v>
      </c>
      <c r="C14" s="2" t="s">
        <v>61</v>
      </c>
      <c r="D14" s="4">
        <v>60376</v>
      </c>
      <c r="E14">
        <f t="shared" si="0"/>
        <v>2251662544</v>
      </c>
    </row>
    <row r="15" spans="1:15" x14ac:dyDescent="0.2">
      <c r="A15" s="2" t="s">
        <v>14</v>
      </c>
      <c r="B15" s="2">
        <v>40195</v>
      </c>
      <c r="C15" s="2" t="s">
        <v>61</v>
      </c>
      <c r="D15" s="4">
        <v>273962</v>
      </c>
      <c r="E15">
        <f t="shared" si="0"/>
        <v>11011902590</v>
      </c>
    </row>
    <row r="16" spans="1:15" x14ac:dyDescent="0.2">
      <c r="A16" s="2" t="s">
        <v>30</v>
      </c>
      <c r="B16" s="2">
        <v>33075</v>
      </c>
      <c r="C16" s="2" t="s">
        <v>61</v>
      </c>
      <c r="D16" s="4">
        <v>847263</v>
      </c>
      <c r="E16">
        <f t="shared" si="0"/>
        <v>28023223725</v>
      </c>
    </row>
    <row r="17" spans="1:5" x14ac:dyDescent="0.2">
      <c r="A17" s="2" t="s">
        <v>19</v>
      </c>
      <c r="B17" s="2">
        <v>24160</v>
      </c>
      <c r="C17" s="2" t="s">
        <v>63</v>
      </c>
      <c r="D17" s="4">
        <v>155433</v>
      </c>
      <c r="E17">
        <f t="shared" si="0"/>
        <v>3755261280</v>
      </c>
    </row>
    <row r="18" spans="1:5" x14ac:dyDescent="0.2">
      <c r="A18" s="2" t="s">
        <v>20</v>
      </c>
      <c r="B18" s="2">
        <v>24292</v>
      </c>
      <c r="C18" s="2" t="s">
        <v>63</v>
      </c>
      <c r="D18" s="4">
        <v>742603</v>
      </c>
      <c r="E18">
        <f t="shared" si="0"/>
        <v>18039312076</v>
      </c>
    </row>
    <row r="19" spans="1:5" x14ac:dyDescent="0.2">
      <c r="A19" s="2" t="s">
        <v>29</v>
      </c>
      <c r="B19" s="2">
        <v>26051</v>
      </c>
      <c r="C19" s="2" t="s">
        <v>63</v>
      </c>
      <c r="D19" s="4">
        <v>984521</v>
      </c>
      <c r="E19">
        <f t="shared" si="0"/>
        <v>25647756571</v>
      </c>
    </row>
    <row r="20" spans="1:5" x14ac:dyDescent="0.2">
      <c r="A20" s="2" t="s">
        <v>16</v>
      </c>
      <c r="B20" s="2">
        <v>29096</v>
      </c>
      <c r="C20" s="2" t="s">
        <v>63</v>
      </c>
      <c r="D20" s="4">
        <v>887641</v>
      </c>
      <c r="E20">
        <f t="shared" si="0"/>
        <v>25826802536</v>
      </c>
    </row>
    <row r="21" spans="1:5" x14ac:dyDescent="0.2">
      <c r="A21" s="2" t="s">
        <v>28</v>
      </c>
      <c r="B21" s="2">
        <v>22519</v>
      </c>
      <c r="C21" s="2" t="s">
        <v>63</v>
      </c>
      <c r="D21" s="4">
        <v>461898</v>
      </c>
      <c r="E21">
        <f t="shared" si="0"/>
        <v>10401481062</v>
      </c>
    </row>
    <row r="22" spans="1:5" x14ac:dyDescent="0.2">
      <c r="A22" s="2" t="s">
        <v>18</v>
      </c>
      <c r="B22" s="2">
        <v>24987</v>
      </c>
      <c r="C22" s="2" t="s">
        <v>63</v>
      </c>
      <c r="D22" s="4">
        <v>543194</v>
      </c>
      <c r="E22">
        <f t="shared" si="0"/>
        <v>13572788478</v>
      </c>
    </row>
    <row r="23" spans="1:5" x14ac:dyDescent="0.2">
      <c r="A23" s="2" t="s">
        <v>22</v>
      </c>
      <c r="B23" s="2">
        <v>25252</v>
      </c>
      <c r="C23" s="2" t="s">
        <v>63</v>
      </c>
      <c r="D23" s="4">
        <v>271382</v>
      </c>
      <c r="E23">
        <f t="shared" si="0"/>
        <v>6852938264</v>
      </c>
    </row>
    <row r="24" spans="1:5" x14ac:dyDescent="0.2">
      <c r="A24" s="2" t="s">
        <v>21</v>
      </c>
      <c r="B24" s="2">
        <v>24174</v>
      </c>
      <c r="C24" s="2" t="s">
        <v>63</v>
      </c>
      <c r="D24" s="4">
        <v>150691</v>
      </c>
      <c r="E24">
        <f t="shared" si="0"/>
        <v>3642804234</v>
      </c>
    </row>
    <row r="25" spans="1:5" x14ac:dyDescent="0.2">
      <c r="A25" s="2" t="s">
        <v>33</v>
      </c>
      <c r="B25" s="2">
        <v>27542</v>
      </c>
      <c r="C25" s="2" t="s">
        <v>64</v>
      </c>
      <c r="D25" s="4">
        <v>2149031</v>
      </c>
      <c r="E25">
        <f t="shared" si="0"/>
        <v>59188611802</v>
      </c>
    </row>
    <row r="26" spans="1:5" x14ac:dyDescent="0.2">
      <c r="A26" s="2" t="s">
        <v>32</v>
      </c>
      <c r="B26" s="2">
        <v>27555</v>
      </c>
      <c r="C26" s="2" t="s">
        <v>64</v>
      </c>
      <c r="D26" s="4">
        <v>2411439</v>
      </c>
      <c r="E26">
        <f t="shared" si="0"/>
        <v>66447201645</v>
      </c>
    </row>
    <row r="27" spans="1:5" x14ac:dyDescent="0.2">
      <c r="A27" s="2" t="s">
        <v>31</v>
      </c>
      <c r="B27" s="2">
        <v>35245</v>
      </c>
      <c r="C27" s="2" t="s">
        <v>31</v>
      </c>
      <c r="D27" s="4">
        <v>10081570</v>
      </c>
      <c r="E27">
        <f t="shared" si="0"/>
        <v>355324934650</v>
      </c>
    </row>
    <row r="28" spans="1:5" x14ac:dyDescent="0.2">
      <c r="A28" s="2" t="s">
        <v>50</v>
      </c>
      <c r="B28" s="2">
        <v>38811</v>
      </c>
      <c r="C28" s="2" t="s">
        <v>50</v>
      </c>
      <c r="D28" s="4">
        <v>3168044</v>
      </c>
      <c r="E28">
        <f t="shared" si="0"/>
        <v>122954955684</v>
      </c>
    </row>
    <row r="29" spans="1:5" x14ac:dyDescent="0.2">
      <c r="A29" s="2" t="s">
        <v>34</v>
      </c>
      <c r="B29" s="2">
        <v>23411</v>
      </c>
      <c r="C29" s="2" t="s">
        <v>65</v>
      </c>
      <c r="D29" s="4">
        <v>27495</v>
      </c>
      <c r="E29">
        <f t="shared" si="0"/>
        <v>643685445</v>
      </c>
    </row>
    <row r="30" spans="1:5" x14ac:dyDescent="0.2">
      <c r="A30" s="2" t="s">
        <v>35</v>
      </c>
      <c r="B30" s="2">
        <v>25164</v>
      </c>
      <c r="C30" s="2" t="s">
        <v>65</v>
      </c>
      <c r="D30" s="4">
        <v>135940</v>
      </c>
      <c r="E30">
        <f t="shared" si="0"/>
        <v>3420794160</v>
      </c>
    </row>
    <row r="31" spans="1:5" x14ac:dyDescent="0.2">
      <c r="A31" s="2" t="s">
        <v>49</v>
      </c>
      <c r="B31" s="2">
        <v>25249</v>
      </c>
      <c r="C31" s="2" t="s">
        <v>65</v>
      </c>
      <c r="D31" s="4">
        <v>87224</v>
      </c>
      <c r="E31">
        <f t="shared" si="0"/>
        <v>2202318776</v>
      </c>
    </row>
    <row r="32" spans="1:5" x14ac:dyDescent="0.2">
      <c r="A32" s="2" t="s">
        <v>52</v>
      </c>
      <c r="B32" s="2">
        <v>28219</v>
      </c>
      <c r="C32" s="2" t="s">
        <v>51</v>
      </c>
      <c r="D32" s="4">
        <v>1524553</v>
      </c>
      <c r="E32">
        <f t="shared" si="0"/>
        <v>43021361107</v>
      </c>
    </row>
    <row r="33" spans="1:5" x14ac:dyDescent="0.2">
      <c r="A33" s="2" t="s">
        <v>55</v>
      </c>
      <c r="B33" s="2">
        <v>28386</v>
      </c>
      <c r="C33" s="2" t="s">
        <v>51</v>
      </c>
      <c r="D33" s="4">
        <v>188563</v>
      </c>
      <c r="E33">
        <f t="shared" si="0"/>
        <v>5352549318</v>
      </c>
    </row>
    <row r="34" spans="1:5" x14ac:dyDescent="0.2">
      <c r="A34" s="2" t="s">
        <v>51</v>
      </c>
      <c r="B34" s="2">
        <v>28205</v>
      </c>
      <c r="C34" s="2" t="s">
        <v>51</v>
      </c>
      <c r="D34" s="4">
        <v>217352</v>
      </c>
      <c r="E34">
        <f t="shared" si="0"/>
        <v>6130413160</v>
      </c>
    </row>
    <row r="35" spans="1:5" x14ac:dyDescent="0.2">
      <c r="A35" s="2" t="s">
        <v>56</v>
      </c>
      <c r="B35" s="2">
        <v>24493</v>
      </c>
      <c r="C35" s="2" t="s">
        <v>51</v>
      </c>
      <c r="D35" s="4">
        <v>76360</v>
      </c>
      <c r="E35">
        <f t="shared" si="0"/>
        <v>1870285480</v>
      </c>
    </row>
    <row r="36" spans="1:5" x14ac:dyDescent="0.2">
      <c r="A36" s="2" t="s">
        <v>53</v>
      </c>
      <c r="B36" s="2">
        <v>29712</v>
      </c>
      <c r="C36" s="2" t="s">
        <v>51</v>
      </c>
      <c r="D36" s="4">
        <v>385512</v>
      </c>
      <c r="E36">
        <f t="shared" si="0"/>
        <v>11454332544</v>
      </c>
    </row>
    <row r="37" spans="1:5" x14ac:dyDescent="0.2">
      <c r="A37" s="2" t="s">
        <v>54</v>
      </c>
      <c r="B37" s="2">
        <v>24493</v>
      </c>
      <c r="C37" s="2" t="s">
        <v>51</v>
      </c>
      <c r="D37" s="4">
        <v>96109</v>
      </c>
      <c r="E37">
        <f t="shared" si="0"/>
        <v>2353997737</v>
      </c>
    </row>
    <row r="38" spans="1:5" x14ac:dyDescent="0.2">
      <c r="A38" s="2" t="s">
        <v>58</v>
      </c>
      <c r="B38" s="2">
        <v>20253</v>
      </c>
      <c r="C38" s="2" t="s">
        <v>67</v>
      </c>
      <c r="D38" s="4">
        <v>3316073</v>
      </c>
      <c r="E38">
        <f t="shared" si="0"/>
        <v>67160426469</v>
      </c>
    </row>
    <row r="39" spans="1:5" x14ac:dyDescent="0.2">
      <c r="A39" s="2" t="s">
        <v>57</v>
      </c>
      <c r="B39" s="2">
        <v>36816</v>
      </c>
      <c r="C39" s="2" t="s">
        <v>67</v>
      </c>
      <c r="D39" s="4">
        <v>180701</v>
      </c>
      <c r="E39">
        <f t="shared" si="0"/>
        <v>6652688016</v>
      </c>
    </row>
    <row r="40" spans="1:5" x14ac:dyDescent="0.2">
      <c r="A40" s="2" t="s">
        <v>43</v>
      </c>
      <c r="B40" s="2">
        <v>26864</v>
      </c>
      <c r="C40" s="2" t="s">
        <v>66</v>
      </c>
      <c r="D40" s="4">
        <v>63912</v>
      </c>
      <c r="E40">
        <f t="shared" si="0"/>
        <v>1716931968</v>
      </c>
    </row>
    <row r="41" spans="1:5" x14ac:dyDescent="0.2">
      <c r="A41" s="2" t="s">
        <v>45</v>
      </c>
      <c r="B41" s="2">
        <v>23581</v>
      </c>
      <c r="C41" s="2" t="s">
        <v>66</v>
      </c>
      <c r="D41" s="4">
        <v>43468</v>
      </c>
      <c r="E41">
        <f t="shared" si="0"/>
        <v>1025018908</v>
      </c>
    </row>
    <row r="42" spans="1:5" x14ac:dyDescent="0.2">
      <c r="A42" s="2" t="s">
        <v>46</v>
      </c>
      <c r="B42" s="2">
        <v>23581</v>
      </c>
      <c r="C42" s="2" t="s">
        <v>66</v>
      </c>
      <c r="D42" s="4">
        <v>179212</v>
      </c>
      <c r="E42">
        <f t="shared" si="0"/>
        <v>4225998172</v>
      </c>
    </row>
    <row r="43" spans="1:5" x14ac:dyDescent="0.2">
      <c r="A43" s="2" t="s">
        <v>44</v>
      </c>
      <c r="B43" s="2">
        <v>25249</v>
      </c>
      <c r="C43" s="2" t="s">
        <v>66</v>
      </c>
      <c r="D43" s="4">
        <v>225817</v>
      </c>
      <c r="E43">
        <f t="shared" si="0"/>
        <v>5701653433</v>
      </c>
    </row>
    <row r="44" spans="1:5" x14ac:dyDescent="0.2">
      <c r="A44" s="2" t="s">
        <v>42</v>
      </c>
      <c r="B44" s="2">
        <v>24514</v>
      </c>
      <c r="C44" s="2" t="s">
        <v>66</v>
      </c>
      <c r="D44" s="4">
        <v>64195</v>
      </c>
      <c r="E44">
        <f t="shared" si="0"/>
        <v>1573676230</v>
      </c>
    </row>
    <row r="45" spans="1:5" x14ac:dyDescent="0.2">
      <c r="A45" s="2" t="s">
        <v>37</v>
      </c>
      <c r="B45" s="2">
        <v>23411</v>
      </c>
      <c r="C45" s="2" t="s">
        <v>66</v>
      </c>
      <c r="D45" s="4">
        <v>21454</v>
      </c>
      <c r="E45">
        <f t="shared" si="0"/>
        <v>502259594</v>
      </c>
    </row>
    <row r="46" spans="1:5" x14ac:dyDescent="0.2">
      <c r="A46" s="2" t="s">
        <v>36</v>
      </c>
      <c r="B46" s="2">
        <v>23581</v>
      </c>
      <c r="C46" s="2" t="s">
        <v>66</v>
      </c>
      <c r="D46" s="4">
        <v>27976</v>
      </c>
      <c r="E46">
        <f t="shared" si="0"/>
        <v>659702056</v>
      </c>
    </row>
    <row r="47" spans="1:5" x14ac:dyDescent="0.2">
      <c r="A47" s="2" t="s">
        <v>48</v>
      </c>
      <c r="B47" s="2">
        <v>23581</v>
      </c>
      <c r="C47" s="2" t="s">
        <v>66</v>
      </c>
      <c r="D47" s="4">
        <v>12700</v>
      </c>
      <c r="E47">
        <f t="shared" si="0"/>
        <v>299478700</v>
      </c>
    </row>
    <row r="48" spans="1:5" x14ac:dyDescent="0.2">
      <c r="A48" s="2" t="s">
        <v>23</v>
      </c>
      <c r="B48" s="2">
        <v>26361</v>
      </c>
      <c r="C48" s="2" t="s">
        <v>62</v>
      </c>
      <c r="D48" s="4">
        <v>17420</v>
      </c>
      <c r="E48">
        <f t="shared" si="0"/>
        <v>459208620</v>
      </c>
    </row>
    <row r="49" spans="1:5" x14ac:dyDescent="0.2">
      <c r="A49" s="2" t="s">
        <v>24</v>
      </c>
      <c r="B49" s="2">
        <v>26361</v>
      </c>
      <c r="C49" s="2" t="s">
        <v>62</v>
      </c>
      <c r="D49" s="4">
        <v>14310</v>
      </c>
      <c r="E49">
        <f t="shared" si="0"/>
        <v>377225910</v>
      </c>
    </row>
    <row r="50" spans="1:5" x14ac:dyDescent="0.2">
      <c r="A50" s="2" t="s">
        <v>25</v>
      </c>
      <c r="B50" s="2">
        <v>26361</v>
      </c>
      <c r="C50" s="2" t="s">
        <v>62</v>
      </c>
      <c r="D50" s="4">
        <v>1039</v>
      </c>
      <c r="E50">
        <f t="shared" si="0"/>
        <v>27389079</v>
      </c>
    </row>
    <row r="51" spans="1:5" x14ac:dyDescent="0.2">
      <c r="A51" s="2" t="s">
        <v>26</v>
      </c>
      <c r="B51" s="2">
        <v>26361</v>
      </c>
      <c r="C51" s="2" t="s">
        <v>62</v>
      </c>
      <c r="D51" s="4">
        <v>38429</v>
      </c>
      <c r="E51">
        <f t="shared" si="0"/>
        <v>1013026869</v>
      </c>
    </row>
    <row r="52" spans="1:5" x14ac:dyDescent="0.2">
      <c r="A52" s="2" t="s">
        <v>38</v>
      </c>
      <c r="B52" s="2">
        <v>23411</v>
      </c>
      <c r="C52" s="2" t="s">
        <v>62</v>
      </c>
      <c r="D52" s="4">
        <v>45514</v>
      </c>
      <c r="E52">
        <f t="shared" si="0"/>
        <v>1065528254</v>
      </c>
    </row>
    <row r="53" spans="1:5" x14ac:dyDescent="0.2">
      <c r="A53" s="2" t="s">
        <v>15</v>
      </c>
      <c r="B53" s="2">
        <v>26361</v>
      </c>
      <c r="C53" s="2" t="s">
        <v>62</v>
      </c>
      <c r="D53" s="4">
        <v>17977</v>
      </c>
      <c r="E53">
        <f t="shared" si="0"/>
        <v>473891697</v>
      </c>
    </row>
    <row r="54" spans="1:5" x14ac:dyDescent="0.2">
      <c r="A54" s="2" t="s">
        <v>41</v>
      </c>
      <c r="B54" s="2">
        <v>23411</v>
      </c>
      <c r="C54" s="2" t="s">
        <v>62</v>
      </c>
      <c r="D54" s="4">
        <v>54045</v>
      </c>
      <c r="E54">
        <f t="shared" si="0"/>
        <v>1265247495</v>
      </c>
    </row>
    <row r="55" spans="1:5" x14ac:dyDescent="0.2">
      <c r="A55" s="2" t="s">
        <v>17</v>
      </c>
      <c r="B55" s="2">
        <v>26361</v>
      </c>
      <c r="C55" s="2" t="s">
        <v>62</v>
      </c>
      <c r="D55" s="4">
        <v>30818</v>
      </c>
      <c r="E55">
        <f t="shared" si="0"/>
        <v>812393298</v>
      </c>
    </row>
    <row r="56" spans="1:5" x14ac:dyDescent="0.2">
      <c r="A56" s="2" t="s">
        <v>39</v>
      </c>
      <c r="B56" s="2">
        <v>28076</v>
      </c>
      <c r="C56" s="2" t="s">
        <v>62</v>
      </c>
      <c r="D56" s="4">
        <v>99244</v>
      </c>
      <c r="E56">
        <f t="shared" si="0"/>
        <v>2786374544</v>
      </c>
    </row>
    <row r="57" spans="1:5" x14ac:dyDescent="0.2">
      <c r="A57" s="2" t="s">
        <v>40</v>
      </c>
      <c r="B57" s="2">
        <v>23411</v>
      </c>
      <c r="C57" s="2" t="s">
        <v>62</v>
      </c>
      <c r="D57" s="4">
        <v>18660</v>
      </c>
      <c r="E57">
        <f t="shared" si="0"/>
        <v>436849260</v>
      </c>
    </row>
    <row r="58" spans="1:5" x14ac:dyDescent="0.2">
      <c r="A58" s="2" t="s">
        <v>47</v>
      </c>
      <c r="B58" s="2">
        <v>28076</v>
      </c>
      <c r="C58" s="2" t="s">
        <v>62</v>
      </c>
      <c r="D58" s="4">
        <v>8907</v>
      </c>
      <c r="E58">
        <f t="shared" si="0"/>
        <v>250072932</v>
      </c>
    </row>
    <row r="59" spans="1:5" x14ac:dyDescent="0.2">
      <c r="A59" s="2" t="s">
        <v>27</v>
      </c>
      <c r="B59" s="2">
        <v>26361</v>
      </c>
      <c r="C59" s="2" t="s">
        <v>62</v>
      </c>
      <c r="D59" s="4">
        <v>3040</v>
      </c>
      <c r="E59">
        <f t="shared" si="0"/>
        <v>80137440</v>
      </c>
    </row>
    <row r="60" spans="1:5" x14ac:dyDescent="0.2">
      <c r="A60" s="2"/>
      <c r="B60" s="2"/>
      <c r="C60" s="2"/>
      <c r="D60" s="2"/>
    </row>
    <row r="61" spans="1:5" x14ac:dyDescent="0.2">
      <c r="A61" s="2"/>
      <c r="B61" s="2"/>
      <c r="C61" s="2"/>
      <c r="D61" s="2"/>
    </row>
    <row r="62" spans="1:5" x14ac:dyDescent="0.2">
      <c r="A62" s="2"/>
      <c r="B62" s="2"/>
      <c r="C62" s="2"/>
      <c r="D62" s="2"/>
    </row>
    <row r="63" spans="1:5" x14ac:dyDescent="0.2">
      <c r="A63" s="2"/>
      <c r="B63" s="2"/>
      <c r="C63" s="2"/>
      <c r="D63" s="2"/>
    </row>
    <row r="64" spans="1:5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54D6-5B35-DA4F-B1F0-05E70BB4B1E2}">
  <dimension ref="A1:B13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40083.414436475308</v>
      </c>
    </row>
    <row r="3" spans="1:2" x14ac:dyDescent="0.2">
      <c r="A3" t="s">
        <v>61</v>
      </c>
      <c r="B3" s="5">
        <v>34009.155857908074</v>
      </c>
    </row>
    <row r="4" spans="1:2" x14ac:dyDescent="0.2">
      <c r="A4" t="s">
        <v>63</v>
      </c>
      <c r="B4" s="5">
        <v>25668.293283425806</v>
      </c>
    </row>
    <row r="5" spans="1:2" x14ac:dyDescent="0.2">
      <c r="A5" t="s">
        <v>64</v>
      </c>
      <c r="B5" s="5">
        <v>27548.874007942162</v>
      </c>
    </row>
    <row r="6" spans="1:2" x14ac:dyDescent="0.2">
      <c r="A6" t="s">
        <v>31</v>
      </c>
      <c r="B6">
        <v>35245</v>
      </c>
    </row>
    <row r="7" spans="1:2" x14ac:dyDescent="0.2">
      <c r="A7" t="s">
        <v>50</v>
      </c>
      <c r="B7">
        <v>38811</v>
      </c>
    </row>
    <row r="8" spans="1:2" x14ac:dyDescent="0.2">
      <c r="A8" t="s">
        <v>65</v>
      </c>
      <c r="B8" s="5">
        <v>25001.290123235151</v>
      </c>
    </row>
    <row r="9" spans="1:2" x14ac:dyDescent="0.2">
      <c r="A9" t="s">
        <v>51</v>
      </c>
      <c r="B9" s="5">
        <v>28203.487130337009</v>
      </c>
    </row>
    <row r="10" spans="1:2" x14ac:dyDescent="0.2">
      <c r="A10" t="s">
        <v>67</v>
      </c>
      <c r="B10" s="5">
        <v>21108.917672403193</v>
      </c>
    </row>
    <row r="11" spans="1:2" x14ac:dyDescent="0.2">
      <c r="A11" t="s">
        <v>66</v>
      </c>
      <c r="B11" s="5">
        <v>24587.260206909294</v>
      </c>
    </row>
    <row r="12" spans="1:2" x14ac:dyDescent="0.2">
      <c r="A12" t="s">
        <v>62</v>
      </c>
      <c r="B12" s="5">
        <v>25893.725577628127</v>
      </c>
    </row>
    <row r="13" spans="1:2" x14ac:dyDescent="0.2">
      <c r="A13" t="s">
        <v>70</v>
      </c>
      <c r="B13" s="5">
        <v>32466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6F23-89F8-9E44-8105-B6B134A25D1E}">
  <dimension ref="A1:U1002"/>
  <sheetViews>
    <sheetView topLeftCell="H8" zoomScale="130" zoomScaleNormal="130" workbookViewId="0">
      <selection activeCell="K26" sqref="K26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88296</v>
      </c>
      <c r="C2" s="2" t="s">
        <v>82</v>
      </c>
      <c r="D2" s="2" t="s">
        <v>60</v>
      </c>
      <c r="E2" s="4">
        <v>1656754</v>
      </c>
      <c r="F2">
        <f>B2*E2</f>
        <v>146284751184</v>
      </c>
      <c r="I2" t="str" cm="1">
        <f t="array" ref="I2:I12">_xlfn.UNIQUE(D2:D59)</f>
        <v>Bay Area</v>
      </c>
      <c r="J2" s="5">
        <f>L2/K2</f>
        <v>93391.963725154754</v>
      </c>
      <c r="K2" s="3">
        <f>SUM(E2:E10)</f>
        <v>7710026</v>
      </c>
      <c r="L2" s="3">
        <f>SUM(F2:F10)</f>
        <v>720054468512</v>
      </c>
      <c r="N2" s="5">
        <f>O2/P2</f>
        <v>74447.812559304482</v>
      </c>
      <c r="O2" s="3">
        <f>SUM(L2:L12)</f>
        <v>2924570421330</v>
      </c>
      <c r="P2" s="3">
        <f>SUM(K2:K12)</f>
        <v>39283497</v>
      </c>
      <c r="R2" t="s">
        <v>82</v>
      </c>
      <c r="S2" s="5">
        <f>U2/T2</f>
        <v>79471.72881507178</v>
      </c>
      <c r="T2" s="3">
        <f>SUM(E2:E9,E11,E14:E19,E22:E23,E25:E28,E34,E39)</f>
        <v>29730535</v>
      </c>
      <c r="U2" s="3">
        <f>SUM(F2:F9,F11,F14:F19,F22:F23,F25:F28,F34,F39)</f>
        <v>2362737015047</v>
      </c>
    </row>
    <row r="3" spans="1:21" x14ac:dyDescent="0.2">
      <c r="A3" s="2" t="s">
        <v>2</v>
      </c>
      <c r="B3" s="2">
        <v>86284</v>
      </c>
      <c r="C3" s="2" t="s">
        <v>82</v>
      </c>
      <c r="D3" s="2" t="s">
        <v>60</v>
      </c>
      <c r="E3" s="4">
        <v>1142251</v>
      </c>
      <c r="F3">
        <f t="shared" ref="F3:F59" si="0">B3*E3</f>
        <v>98557985284</v>
      </c>
      <c r="I3" t="str">
        <v>Central Coast</v>
      </c>
      <c r="J3" s="5">
        <f t="shared" ref="J3:J7" si="1">L3/K3</f>
        <v>76492.916185063659</v>
      </c>
      <c r="K3" s="3">
        <f>SUM(E11:E16)</f>
        <v>2342005</v>
      </c>
      <c r="L3" s="3">
        <f>SUM(F11:F16)</f>
        <v>179146792170</v>
      </c>
      <c r="R3" t="s">
        <v>83</v>
      </c>
      <c r="S3" s="5">
        <f>U3/T3</f>
        <v>58812.482063992298</v>
      </c>
      <c r="T3" s="3">
        <f>SUM(E10,E12:E13,E20:E21,E24,E29:E33,E35:E38,E40:E59)</f>
        <v>9552962</v>
      </c>
      <c r="U3" s="3">
        <f>SUM(F10,F12:F13,F20:F21,F24,F29:F33,F35:F38,F40:F59)</f>
        <v>561833406283</v>
      </c>
    </row>
    <row r="4" spans="1:21" x14ac:dyDescent="0.2">
      <c r="A4" s="2" t="s">
        <v>6</v>
      </c>
      <c r="B4" s="2">
        <v>114139</v>
      </c>
      <c r="C4" s="2" t="s">
        <v>82</v>
      </c>
      <c r="D4" s="2" t="s">
        <v>60</v>
      </c>
      <c r="E4" s="4">
        <v>441829</v>
      </c>
      <c r="F4">
        <f t="shared" si="0"/>
        <v>50429920231</v>
      </c>
      <c r="I4" t="str">
        <v>Central Valley</v>
      </c>
      <c r="J4" s="5">
        <f t="shared" si="1"/>
        <v>56746.744778805172</v>
      </c>
      <c r="K4" s="3">
        <f>SUM(E17:E24)</f>
        <v>4197363</v>
      </c>
      <c r="L4" s="3">
        <f>SUM(F17:F24)</f>
        <v>238186686905</v>
      </c>
    </row>
    <row r="5" spans="1:21" x14ac:dyDescent="0.2">
      <c r="A5" s="2" t="s">
        <v>7</v>
      </c>
      <c r="B5" s="2">
        <v>79277</v>
      </c>
      <c r="C5" s="2" t="s">
        <v>82</v>
      </c>
      <c r="D5" s="2" t="s">
        <v>60</v>
      </c>
      <c r="E5" s="4">
        <v>767423</v>
      </c>
      <c r="F5">
        <f t="shared" si="0"/>
        <v>60838993171</v>
      </c>
      <c r="I5" t="str">
        <v>Inland Empire</v>
      </c>
      <c r="J5" s="5">
        <f t="shared" si="1"/>
        <v>63169.655754121835</v>
      </c>
      <c r="K5" s="3">
        <f>SUM(E25:E26)</f>
        <v>4560470</v>
      </c>
      <c r="L5" s="3">
        <f>SUM(F25:F26)</f>
        <v>288083319977</v>
      </c>
    </row>
    <row r="6" spans="1:21" x14ac:dyDescent="0.2">
      <c r="A6" s="2" t="s">
        <v>8</v>
      </c>
      <c r="B6" s="2">
        <v>114808</v>
      </c>
      <c r="C6" s="2" t="s">
        <v>82</v>
      </c>
      <c r="D6" s="2" t="s">
        <v>60</v>
      </c>
      <c r="E6" s="4">
        <v>1927470</v>
      </c>
      <c r="F6">
        <f t="shared" si="0"/>
        <v>221288975760</v>
      </c>
      <c r="I6" t="str">
        <v>Los Angeles</v>
      </c>
      <c r="J6" s="5">
        <f t="shared" si="1"/>
        <v>80216</v>
      </c>
      <c r="K6" s="3">
        <f>E27</f>
        <v>10081570</v>
      </c>
      <c r="L6">
        <f>F27</f>
        <v>808703219120</v>
      </c>
    </row>
    <row r="7" spans="1:21" x14ac:dyDescent="0.2">
      <c r="A7" s="2" t="s">
        <v>4</v>
      </c>
      <c r="B7" s="2">
        <v>112606</v>
      </c>
      <c r="C7" s="2" t="s">
        <v>82</v>
      </c>
      <c r="D7" s="2" t="s">
        <v>60</v>
      </c>
      <c r="E7" s="4">
        <v>259943</v>
      </c>
      <c r="F7">
        <f t="shared" si="0"/>
        <v>29271141458</v>
      </c>
      <c r="I7" t="str">
        <v>Orange</v>
      </c>
      <c r="J7" s="5">
        <f t="shared" si="1"/>
        <v>87648</v>
      </c>
      <c r="K7" s="3">
        <f>E28</f>
        <v>3168044</v>
      </c>
      <c r="L7">
        <f>F28</f>
        <v>277672720512</v>
      </c>
    </row>
    <row r="8" spans="1:21" x14ac:dyDescent="0.2">
      <c r="A8" s="2" t="s">
        <v>5</v>
      </c>
      <c r="B8" s="2">
        <v>107879</v>
      </c>
      <c r="C8" s="2" t="s">
        <v>82</v>
      </c>
      <c r="D8" s="2" t="s">
        <v>60</v>
      </c>
      <c r="E8" s="4">
        <v>139623</v>
      </c>
      <c r="F8">
        <f t="shared" si="0"/>
        <v>15062389617</v>
      </c>
      <c r="I8" t="str">
        <v>Redwood Coast</v>
      </c>
      <c r="J8" s="5">
        <f>L8/K8</f>
        <v>58625.032502323877</v>
      </c>
      <c r="K8" s="3">
        <f>SUM(E29:E31)</f>
        <v>250659</v>
      </c>
      <c r="L8" s="3">
        <f>SUM(F29:F31)</f>
        <v>14694892022</v>
      </c>
    </row>
    <row r="9" spans="1:21" x14ac:dyDescent="0.2">
      <c r="A9" s="2" t="s">
        <v>3</v>
      </c>
      <c r="B9" s="2">
        <v>66751</v>
      </c>
      <c r="C9" s="2" t="s">
        <v>82</v>
      </c>
      <c r="D9" s="2" t="s">
        <v>60</v>
      </c>
      <c r="E9" s="4">
        <v>874961</v>
      </c>
      <c r="F9">
        <f t="shared" si="0"/>
        <v>58404521711</v>
      </c>
      <c r="I9" t="str">
        <v>Sacramento</v>
      </c>
      <c r="J9" s="5">
        <f t="shared" ref="J9:J12" si="2">L9/K9</f>
        <v>64519.876238572702</v>
      </c>
      <c r="K9" s="3">
        <f>SUM(E32:E37)</f>
        <v>2488449</v>
      </c>
      <c r="L9" s="3">
        <f>SUM(F32:F37)</f>
        <v>160554421506</v>
      </c>
    </row>
    <row r="10" spans="1:21" x14ac:dyDescent="0.2">
      <c r="A10" s="2" t="s">
        <v>9</v>
      </c>
      <c r="B10" s="2">
        <v>79868</v>
      </c>
      <c r="C10" s="2" t="s">
        <v>83</v>
      </c>
      <c r="D10" s="2" t="s">
        <v>60</v>
      </c>
      <c r="E10" s="4">
        <v>499772</v>
      </c>
      <c r="F10">
        <f t="shared" si="0"/>
        <v>39915790096</v>
      </c>
      <c r="I10" t="str">
        <v>San Diego-Imperial</v>
      </c>
      <c r="J10" s="5">
        <f t="shared" si="2"/>
        <v>51651.981454906723</v>
      </c>
      <c r="K10" s="3">
        <f>SUM(E38:E39)</f>
        <v>3496774</v>
      </c>
      <c r="L10" s="3">
        <f>SUM(F38:F39)</f>
        <v>180615305800</v>
      </c>
    </row>
    <row r="11" spans="1:21" x14ac:dyDescent="0.2">
      <c r="A11" s="2" t="s">
        <v>10</v>
      </c>
      <c r="B11" s="2">
        <v>71583</v>
      </c>
      <c r="C11" s="2" t="s">
        <v>82</v>
      </c>
      <c r="D11" s="2" t="s">
        <v>61</v>
      </c>
      <c r="E11" s="4">
        <v>433410</v>
      </c>
      <c r="F11">
        <f t="shared" si="0"/>
        <v>31024788030</v>
      </c>
      <c r="I11" t="str">
        <v>Shasta / Cascades</v>
      </c>
      <c r="J11" s="5">
        <f t="shared" si="2"/>
        <v>56468.464484433272</v>
      </c>
      <c r="K11" s="3">
        <f>SUM(E40:E47)</f>
        <v>638734</v>
      </c>
      <c r="L11" s="3">
        <f>SUM(F40:F47)</f>
        <v>36068328194</v>
      </c>
    </row>
    <row r="12" spans="1:21" x14ac:dyDescent="0.2">
      <c r="A12" s="2" t="s">
        <v>13</v>
      </c>
      <c r="B12" s="2">
        <v>71583</v>
      </c>
      <c r="C12" s="2" t="s">
        <v>83</v>
      </c>
      <c r="D12" s="2" t="s">
        <v>61</v>
      </c>
      <c r="E12" s="4">
        <v>282165</v>
      </c>
      <c r="F12">
        <f t="shared" si="0"/>
        <v>20198217195</v>
      </c>
      <c r="I12" t="str">
        <v>Sierra Nevada</v>
      </c>
      <c r="J12" s="5">
        <f t="shared" si="2"/>
        <v>59502.2555959737</v>
      </c>
      <c r="K12" s="3">
        <f>SUM(E48:E59)</f>
        <v>349403</v>
      </c>
      <c r="L12" s="3">
        <f>SUM(F48:F59)</f>
        <v>20790266612</v>
      </c>
    </row>
    <row r="13" spans="1:21" x14ac:dyDescent="0.2">
      <c r="A13" s="2" t="s">
        <v>11</v>
      </c>
      <c r="B13" s="2">
        <v>72151</v>
      </c>
      <c r="C13" s="2" t="s">
        <v>83</v>
      </c>
      <c r="D13" s="2" t="s">
        <v>61</v>
      </c>
      <c r="E13" s="4">
        <v>444829</v>
      </c>
      <c r="F13">
        <f t="shared" si="0"/>
        <v>32094857179</v>
      </c>
    </row>
    <row r="14" spans="1:21" x14ac:dyDescent="0.2">
      <c r="A14" s="2" t="s">
        <v>12</v>
      </c>
      <c r="B14" s="2">
        <v>82225</v>
      </c>
      <c r="C14" s="2" t="s">
        <v>82</v>
      </c>
      <c r="D14" s="2" t="s">
        <v>61</v>
      </c>
      <c r="E14" s="4">
        <v>60376</v>
      </c>
      <c r="F14">
        <f t="shared" si="0"/>
        <v>4964416600</v>
      </c>
    </row>
    <row r="15" spans="1:21" x14ac:dyDescent="0.2">
      <c r="A15" s="2" t="s">
        <v>14</v>
      </c>
      <c r="B15" s="2">
        <v>92540</v>
      </c>
      <c r="C15" s="2" t="s">
        <v>82</v>
      </c>
      <c r="D15" s="2" t="s">
        <v>61</v>
      </c>
      <c r="E15" s="4">
        <v>273962</v>
      </c>
      <c r="F15">
        <f t="shared" si="0"/>
        <v>25352443480</v>
      </c>
      <c r="I15" t="s">
        <v>84</v>
      </c>
      <c r="J15">
        <f>L15/K15</f>
        <v>79868</v>
      </c>
      <c r="K15" s="3">
        <f>SUM(E10)</f>
        <v>499772</v>
      </c>
      <c r="L15" s="3">
        <f>SUM(F10)</f>
        <v>39915790096</v>
      </c>
    </row>
    <row r="16" spans="1:21" x14ac:dyDescent="0.2">
      <c r="A16" s="2" t="s">
        <v>30</v>
      </c>
      <c r="B16" s="2">
        <v>77322</v>
      </c>
      <c r="C16" s="2" t="s">
        <v>82</v>
      </c>
      <c r="D16" s="2" t="s">
        <v>61</v>
      </c>
      <c r="E16" s="4">
        <v>847263</v>
      </c>
      <c r="F16">
        <f t="shared" si="0"/>
        <v>65512069686</v>
      </c>
      <c r="I16" t="s">
        <v>85</v>
      </c>
      <c r="J16" s="5">
        <f t="shared" ref="J16:J35" si="3">L16/K16</f>
        <v>94329.364598806089</v>
      </c>
      <c r="K16" s="3">
        <f>SUM(E2:E9)</f>
        <v>7210254</v>
      </c>
      <c r="L16" s="3">
        <f>SUM(F2:F9)</f>
        <v>680138678416</v>
      </c>
    </row>
    <row r="17" spans="1:12" x14ac:dyDescent="0.2">
      <c r="A17" s="2" t="s">
        <v>19</v>
      </c>
      <c r="B17" s="2">
        <v>56327</v>
      </c>
      <c r="C17" s="2" t="s">
        <v>82</v>
      </c>
      <c r="D17" s="2" t="s">
        <v>63</v>
      </c>
      <c r="E17" s="4">
        <v>155433</v>
      </c>
      <c r="F17">
        <f t="shared" si="0"/>
        <v>8755074591</v>
      </c>
      <c r="I17" t="s">
        <v>86</v>
      </c>
      <c r="J17" s="5">
        <f t="shared" si="3"/>
        <v>71930.544645485381</v>
      </c>
      <c r="K17" s="3">
        <f>SUM(E12:E13)</f>
        <v>726994</v>
      </c>
      <c r="L17" s="3">
        <f>SUM(F12:F13)</f>
        <v>52293074374</v>
      </c>
    </row>
    <row r="18" spans="1:12" x14ac:dyDescent="0.2">
      <c r="A18" s="2" t="s">
        <v>20</v>
      </c>
      <c r="B18" s="2">
        <v>54862</v>
      </c>
      <c r="C18" s="2" t="s">
        <v>82</v>
      </c>
      <c r="D18" s="2" t="s">
        <v>63</v>
      </c>
      <c r="E18" s="4">
        <v>742603</v>
      </c>
      <c r="F18">
        <f t="shared" si="0"/>
        <v>40740685786</v>
      </c>
      <c r="I18" t="s">
        <v>87</v>
      </c>
      <c r="J18" s="5">
        <f t="shared" si="3"/>
        <v>78546.658689012023</v>
      </c>
      <c r="K18" s="3">
        <f>SUM(E11,E14,E15,E16)</f>
        <v>1615011</v>
      </c>
      <c r="L18" s="3">
        <f>SUM(F11,F14,F15,F16)</f>
        <v>126853717796</v>
      </c>
    </row>
    <row r="19" spans="1:12" x14ac:dyDescent="0.2">
      <c r="A19" s="2" t="s">
        <v>29</v>
      </c>
      <c r="B19" s="2">
        <v>56569</v>
      </c>
      <c r="C19" s="2" t="s">
        <v>82</v>
      </c>
      <c r="D19" s="2" t="s">
        <v>63</v>
      </c>
      <c r="E19" s="4">
        <v>984521</v>
      </c>
      <c r="F19">
        <f t="shared" si="0"/>
        <v>55693368449</v>
      </c>
      <c r="I19" t="s">
        <v>88</v>
      </c>
      <c r="J19" s="5">
        <f t="shared" si="3"/>
        <v>56646.354161028641</v>
      </c>
      <c r="K19" s="3">
        <f>SUM(E20:E21,E24)</f>
        <v>1500230</v>
      </c>
      <c r="L19" s="3">
        <f>SUM(F20:F21,F24)</f>
        <v>84982559903</v>
      </c>
    </row>
    <row r="20" spans="1:12" x14ac:dyDescent="0.2">
      <c r="A20" s="2" t="s">
        <v>16</v>
      </c>
      <c r="B20" s="2">
        <v>58718</v>
      </c>
      <c r="C20" s="2" t="s">
        <v>83</v>
      </c>
      <c r="D20" s="2" t="s">
        <v>63</v>
      </c>
      <c r="E20" s="4">
        <v>887641</v>
      </c>
      <c r="F20">
        <f t="shared" si="0"/>
        <v>52120504238</v>
      </c>
      <c r="I20" t="s">
        <v>89</v>
      </c>
      <c r="J20" s="5">
        <f t="shared" si="3"/>
        <v>56802.585190274265</v>
      </c>
      <c r="K20" s="3">
        <f>SUM(E17,E18,E19,E22,E23)</f>
        <v>2697133</v>
      </c>
      <c r="L20" s="3">
        <f>SUM(F17,F18,F19,F22,F23)</f>
        <v>153204127002</v>
      </c>
    </row>
    <row r="21" spans="1:12" x14ac:dyDescent="0.2">
      <c r="A21" s="2" t="s">
        <v>28</v>
      </c>
      <c r="B21" s="2">
        <v>53463</v>
      </c>
      <c r="C21" s="2" t="s">
        <v>83</v>
      </c>
      <c r="D21" s="2" t="s">
        <v>63</v>
      </c>
      <c r="E21" s="4">
        <v>461898</v>
      </c>
      <c r="F21">
        <f t="shared" si="0"/>
        <v>24694452774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59779</v>
      </c>
      <c r="C22" s="2" t="s">
        <v>82</v>
      </c>
      <c r="D22" s="2" t="s">
        <v>63</v>
      </c>
      <c r="E22" s="4">
        <v>543194</v>
      </c>
      <c r="F22">
        <f t="shared" si="0"/>
        <v>32471594126</v>
      </c>
      <c r="I22" t="s">
        <v>91</v>
      </c>
      <c r="J22" s="5">
        <f t="shared" si="3"/>
        <v>63169.655754121835</v>
      </c>
      <c r="K22" s="3">
        <f>SUM(E25:E26)</f>
        <v>4560470</v>
      </c>
      <c r="L22" s="3">
        <f>SUM(F25:F26)</f>
        <v>288083319977</v>
      </c>
    </row>
    <row r="23" spans="1:12" x14ac:dyDescent="0.2">
      <c r="A23" s="2" t="s">
        <v>22</v>
      </c>
      <c r="B23" s="2">
        <v>57275</v>
      </c>
      <c r="C23" s="2" t="s">
        <v>82</v>
      </c>
      <c r="D23" s="2" t="s">
        <v>63</v>
      </c>
      <c r="E23" s="4">
        <v>271382</v>
      </c>
      <c r="F23">
        <f t="shared" si="0"/>
        <v>15543404050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54201</v>
      </c>
      <c r="C24" s="2" t="s">
        <v>83</v>
      </c>
      <c r="D24" s="2" t="s">
        <v>63</v>
      </c>
      <c r="E24" s="4">
        <v>150691</v>
      </c>
      <c r="F24">
        <f t="shared" si="0"/>
        <v>8167602891</v>
      </c>
      <c r="I24" t="s">
        <v>93</v>
      </c>
      <c r="J24">
        <f t="shared" si="3"/>
        <v>80216</v>
      </c>
      <c r="K24" s="3">
        <f>E27</f>
        <v>10081570</v>
      </c>
      <c r="L24" s="3">
        <f>F27</f>
        <v>808703219120</v>
      </c>
    </row>
    <row r="25" spans="1:12" x14ac:dyDescent="0.2">
      <c r="A25" s="2" t="s">
        <v>33</v>
      </c>
      <c r="B25" s="2">
        <v>62983</v>
      </c>
      <c r="C25" s="2" t="s">
        <v>82</v>
      </c>
      <c r="D25" s="2" t="s">
        <v>64</v>
      </c>
      <c r="E25" s="4">
        <v>2149031</v>
      </c>
      <c r="F25">
        <f t="shared" si="0"/>
        <v>135352419473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63336</v>
      </c>
      <c r="C26" s="2" t="s">
        <v>82</v>
      </c>
      <c r="D26" s="2" t="s">
        <v>64</v>
      </c>
      <c r="E26" s="4">
        <v>2411439</v>
      </c>
      <c r="F26">
        <f t="shared" si="0"/>
        <v>152730900504</v>
      </c>
      <c r="I26" t="s">
        <v>95</v>
      </c>
      <c r="J26">
        <f t="shared" si="3"/>
        <v>87648</v>
      </c>
      <c r="K26" s="3">
        <f>E28</f>
        <v>3168044</v>
      </c>
      <c r="L26" s="3">
        <f>F28</f>
        <v>277672720512</v>
      </c>
    </row>
    <row r="27" spans="1:12" x14ac:dyDescent="0.2">
      <c r="A27" s="2" t="s">
        <v>31</v>
      </c>
      <c r="B27" s="2">
        <v>80216</v>
      </c>
      <c r="C27" s="2" t="s">
        <v>82</v>
      </c>
      <c r="D27" s="2" t="s">
        <v>31</v>
      </c>
      <c r="E27" s="4">
        <v>10081570</v>
      </c>
      <c r="F27">
        <f t="shared" si="0"/>
        <v>808703219120</v>
      </c>
      <c r="I27" t="s">
        <v>96</v>
      </c>
      <c r="J27" s="5">
        <f t="shared" si="3"/>
        <v>58625.032502323877</v>
      </c>
      <c r="K27" s="3">
        <f>SUM(E29:E31)</f>
        <v>250659</v>
      </c>
      <c r="L27" s="3">
        <f>SUM(F29:F31)</f>
        <v>14694892022</v>
      </c>
    </row>
    <row r="28" spans="1:12" x14ac:dyDescent="0.2">
      <c r="A28" s="2" t="s">
        <v>50</v>
      </c>
      <c r="B28" s="2">
        <v>87648</v>
      </c>
      <c r="C28" s="2" t="s">
        <v>82</v>
      </c>
      <c r="D28" s="2" t="s">
        <v>50</v>
      </c>
      <c r="E28" s="4">
        <v>3168044</v>
      </c>
      <c r="F28">
        <f t="shared" si="0"/>
        <v>277672720512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53946</v>
      </c>
      <c r="C29" s="2" t="s">
        <v>83</v>
      </c>
      <c r="D29" s="2" t="s">
        <v>65</v>
      </c>
      <c r="E29" s="4">
        <v>27495</v>
      </c>
      <c r="F29">
        <f t="shared" si="0"/>
        <v>1483245270</v>
      </c>
      <c r="I29" t="s">
        <v>98</v>
      </c>
      <c r="J29" s="5">
        <f t="shared" si="3"/>
        <v>64653.275115065539</v>
      </c>
      <c r="K29" s="3">
        <f>SUM(E32:E33,E35:E37)</f>
        <v>2271097</v>
      </c>
      <c r="L29" s="3">
        <f>SUM(F32:F33,F35:F37)</f>
        <v>146833859154</v>
      </c>
    </row>
    <row r="30" spans="1:12" x14ac:dyDescent="0.2">
      <c r="A30" s="2" t="s">
        <v>35</v>
      </c>
      <c r="B30" s="2">
        <v>59608</v>
      </c>
      <c r="C30" s="2" t="s">
        <v>83</v>
      </c>
      <c r="D30" s="2" t="s">
        <v>65</v>
      </c>
      <c r="E30" s="4">
        <v>135940</v>
      </c>
      <c r="F30">
        <f t="shared" si="0"/>
        <v>8103111520</v>
      </c>
      <c r="I30" t="s">
        <v>99</v>
      </c>
      <c r="J30">
        <f t="shared" si="3"/>
        <v>63126</v>
      </c>
      <c r="K30" s="3">
        <f>SUM(E34)</f>
        <v>217352</v>
      </c>
      <c r="L30" s="3">
        <f>SUM(F34)</f>
        <v>13720562352</v>
      </c>
    </row>
    <row r="31" spans="1:12" x14ac:dyDescent="0.2">
      <c r="A31" s="2" t="s">
        <v>49</v>
      </c>
      <c r="B31" s="2">
        <v>58568</v>
      </c>
      <c r="C31" s="2" t="s">
        <v>83</v>
      </c>
      <c r="D31" s="2" t="s">
        <v>65</v>
      </c>
      <c r="E31" s="4">
        <v>87224</v>
      </c>
      <c r="F31">
        <f t="shared" si="0"/>
        <v>5108535232</v>
      </c>
      <c r="I31" t="s">
        <v>100</v>
      </c>
      <c r="J31">
        <f t="shared" si="3"/>
        <v>50136</v>
      </c>
      <c r="K31" s="3">
        <f>SUM(E38)</f>
        <v>3316073</v>
      </c>
      <c r="L31" s="3">
        <f>SUM(F38)</f>
        <v>166254635928</v>
      </c>
    </row>
    <row r="32" spans="1:12" x14ac:dyDescent="0.2">
      <c r="A32" s="2" t="s">
        <v>52</v>
      </c>
      <c r="B32" s="2">
        <v>65348</v>
      </c>
      <c r="C32" s="2" t="s">
        <v>83</v>
      </c>
      <c r="D32" s="2" t="s">
        <v>51</v>
      </c>
      <c r="E32" s="4">
        <v>1524553</v>
      </c>
      <c r="F32">
        <f t="shared" si="0"/>
        <v>99626489444</v>
      </c>
      <c r="I32" t="s">
        <v>101</v>
      </c>
      <c r="J32">
        <f t="shared" si="3"/>
        <v>79472</v>
      </c>
      <c r="K32" s="3">
        <f>E39</f>
        <v>180701</v>
      </c>
      <c r="L32" s="3">
        <f>F39</f>
        <v>14360669872</v>
      </c>
    </row>
    <row r="33" spans="1:12" x14ac:dyDescent="0.2">
      <c r="A33" s="2" t="s">
        <v>55</v>
      </c>
      <c r="B33" s="2">
        <v>63983</v>
      </c>
      <c r="C33" s="2" t="s">
        <v>83</v>
      </c>
      <c r="D33" s="2" t="s">
        <v>51</v>
      </c>
      <c r="E33" s="4">
        <v>188563</v>
      </c>
      <c r="F33">
        <f t="shared" si="0"/>
        <v>12064826429</v>
      </c>
      <c r="I33" t="s">
        <v>102</v>
      </c>
      <c r="J33" s="5">
        <f t="shared" si="3"/>
        <v>56468.464484433272</v>
      </c>
      <c r="K33" s="3">
        <f>SUM(E40:E47)</f>
        <v>638734</v>
      </c>
      <c r="L33" s="3">
        <f>SUM(F40:F47)</f>
        <v>36068328194</v>
      </c>
    </row>
    <row r="34" spans="1:12" x14ac:dyDescent="0.2">
      <c r="A34" s="2" t="s">
        <v>51</v>
      </c>
      <c r="B34" s="2">
        <v>63126</v>
      </c>
      <c r="C34" s="2" t="s">
        <v>82</v>
      </c>
      <c r="D34" s="2" t="s">
        <v>51</v>
      </c>
      <c r="E34" s="4">
        <v>217352</v>
      </c>
      <c r="F34">
        <f t="shared" si="0"/>
        <v>13720562352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55477</v>
      </c>
      <c r="C35" s="2" t="s">
        <v>83</v>
      </c>
      <c r="D35" s="2" t="s">
        <v>51</v>
      </c>
      <c r="E35" s="4">
        <v>76360</v>
      </c>
      <c r="F35">
        <f t="shared" si="0"/>
        <v>4236223720</v>
      </c>
      <c r="I35" t="s">
        <v>104</v>
      </c>
      <c r="J35" s="5">
        <f t="shared" si="3"/>
        <v>59502.2555959737</v>
      </c>
      <c r="K35" s="3">
        <f>SUM(E48:E59)</f>
        <v>349403</v>
      </c>
      <c r="L35" s="3">
        <f>SUM(F48:F59)</f>
        <v>20790266612</v>
      </c>
    </row>
    <row r="36" spans="1:12" x14ac:dyDescent="0.2">
      <c r="A36" s="2" t="s">
        <v>53</v>
      </c>
      <c r="B36" s="2">
        <v>66339</v>
      </c>
      <c r="C36" s="2" t="s">
        <v>83</v>
      </c>
      <c r="D36" s="2" t="s">
        <v>51</v>
      </c>
      <c r="E36" s="4">
        <v>385512</v>
      </c>
      <c r="F36">
        <f t="shared" si="0"/>
        <v>25574480568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55477</v>
      </c>
      <c r="C37" s="2" t="s">
        <v>83</v>
      </c>
      <c r="D37" s="2" t="s">
        <v>51</v>
      </c>
      <c r="E37" s="4">
        <v>96109</v>
      </c>
      <c r="F37">
        <f t="shared" si="0"/>
        <v>5331838993</v>
      </c>
    </row>
    <row r="38" spans="1:12" x14ac:dyDescent="0.2">
      <c r="A38" s="2" t="s">
        <v>58</v>
      </c>
      <c r="B38" s="2">
        <v>50136</v>
      </c>
      <c r="C38" s="2" t="s">
        <v>83</v>
      </c>
      <c r="D38" s="2" t="s">
        <v>67</v>
      </c>
      <c r="E38" s="4">
        <v>3316073</v>
      </c>
      <c r="F38">
        <f t="shared" si="0"/>
        <v>166254635928</v>
      </c>
    </row>
    <row r="39" spans="1:12" x14ac:dyDescent="0.2">
      <c r="A39" s="2" t="s">
        <v>57</v>
      </c>
      <c r="B39" s="2">
        <v>79472</v>
      </c>
      <c r="C39" s="2" t="s">
        <v>82</v>
      </c>
      <c r="D39" s="2" t="s">
        <v>67</v>
      </c>
      <c r="E39" s="4">
        <v>180701</v>
      </c>
      <c r="F39">
        <f t="shared" si="0"/>
        <v>14360669872</v>
      </c>
    </row>
    <row r="40" spans="1:12" x14ac:dyDescent="0.2">
      <c r="A40" s="2" t="s">
        <v>43</v>
      </c>
      <c r="B40" s="2">
        <v>60360</v>
      </c>
      <c r="C40" s="2" t="s">
        <v>83</v>
      </c>
      <c r="D40" s="2" t="s">
        <v>66</v>
      </c>
      <c r="E40" s="4">
        <v>63912</v>
      </c>
      <c r="F40">
        <f t="shared" si="0"/>
        <v>3857728320</v>
      </c>
    </row>
    <row r="41" spans="1:12" x14ac:dyDescent="0.2">
      <c r="A41" s="2" t="s">
        <v>45</v>
      </c>
      <c r="B41" s="2">
        <v>53769</v>
      </c>
      <c r="C41" s="2" t="s">
        <v>83</v>
      </c>
      <c r="D41" s="2" t="s">
        <v>66</v>
      </c>
      <c r="E41" s="4">
        <v>43468</v>
      </c>
      <c r="F41">
        <f t="shared" si="0"/>
        <v>2337230892</v>
      </c>
    </row>
    <row r="42" spans="1:12" x14ac:dyDescent="0.2">
      <c r="A42" s="2" t="s">
        <v>46</v>
      </c>
      <c r="B42" s="2">
        <v>53769</v>
      </c>
      <c r="C42" s="2" t="s">
        <v>83</v>
      </c>
      <c r="D42" s="2" t="s">
        <v>66</v>
      </c>
      <c r="E42" s="4">
        <v>179212</v>
      </c>
      <c r="F42">
        <f t="shared" si="0"/>
        <v>9636050028</v>
      </c>
    </row>
    <row r="43" spans="1:12" x14ac:dyDescent="0.2">
      <c r="A43" s="2" t="s">
        <v>44</v>
      </c>
      <c r="B43" s="2">
        <v>58568</v>
      </c>
      <c r="C43" s="2" t="s">
        <v>83</v>
      </c>
      <c r="D43" s="2" t="s">
        <v>66</v>
      </c>
      <c r="E43" s="4">
        <v>225817</v>
      </c>
      <c r="F43">
        <f t="shared" si="0"/>
        <v>13225650056</v>
      </c>
    </row>
    <row r="44" spans="1:12" x14ac:dyDescent="0.2">
      <c r="A44" s="2" t="s">
        <v>42</v>
      </c>
      <c r="B44" s="2">
        <v>57126</v>
      </c>
      <c r="C44" s="2" t="s">
        <v>83</v>
      </c>
      <c r="D44" s="2" t="s">
        <v>66</v>
      </c>
      <c r="E44" s="4">
        <v>64195</v>
      </c>
      <c r="F44">
        <f t="shared" si="0"/>
        <v>3667203570</v>
      </c>
    </row>
    <row r="45" spans="1:12" x14ac:dyDescent="0.2">
      <c r="A45" s="2" t="s">
        <v>37</v>
      </c>
      <c r="B45" s="2">
        <v>53946</v>
      </c>
      <c r="C45" s="2" t="s">
        <v>83</v>
      </c>
      <c r="D45" s="2" t="s">
        <v>66</v>
      </c>
      <c r="E45" s="4">
        <v>21454</v>
      </c>
      <c r="F45">
        <f t="shared" si="0"/>
        <v>1157357484</v>
      </c>
    </row>
    <row r="46" spans="1:12" x14ac:dyDescent="0.2">
      <c r="A46" s="2" t="s">
        <v>36</v>
      </c>
      <c r="B46" s="2">
        <v>53769</v>
      </c>
      <c r="C46" s="2" t="s">
        <v>83</v>
      </c>
      <c r="D46" s="2" t="s">
        <v>66</v>
      </c>
      <c r="E46" s="4">
        <v>27976</v>
      </c>
      <c r="F46">
        <f t="shared" si="0"/>
        <v>1504241544</v>
      </c>
    </row>
    <row r="47" spans="1:12" x14ac:dyDescent="0.2">
      <c r="A47" s="2" t="s">
        <v>48</v>
      </c>
      <c r="B47" s="2">
        <v>53769</v>
      </c>
      <c r="C47" s="2" t="s">
        <v>83</v>
      </c>
      <c r="D47" s="2" t="s">
        <v>66</v>
      </c>
      <c r="E47" s="4">
        <v>12700</v>
      </c>
      <c r="F47">
        <f t="shared" si="0"/>
        <v>682866300</v>
      </c>
    </row>
    <row r="48" spans="1:12" x14ac:dyDescent="0.2">
      <c r="A48" s="2" t="s">
        <v>23</v>
      </c>
      <c r="B48" s="2">
        <v>61261</v>
      </c>
      <c r="C48" s="2" t="s">
        <v>83</v>
      </c>
      <c r="D48" s="2" t="s">
        <v>62</v>
      </c>
      <c r="E48" s="4">
        <v>17420</v>
      </c>
      <c r="F48">
        <f t="shared" si="0"/>
        <v>1067166620</v>
      </c>
    </row>
    <row r="49" spans="1:6" x14ac:dyDescent="0.2">
      <c r="A49" s="2" t="s">
        <v>24</v>
      </c>
      <c r="B49" s="2">
        <v>61261</v>
      </c>
      <c r="C49" s="2" t="s">
        <v>83</v>
      </c>
      <c r="D49" s="2" t="s">
        <v>62</v>
      </c>
      <c r="E49" s="4">
        <v>14310</v>
      </c>
      <c r="F49">
        <f t="shared" si="0"/>
        <v>876644910</v>
      </c>
    </row>
    <row r="50" spans="1:6" x14ac:dyDescent="0.2">
      <c r="A50" s="2" t="s">
        <v>25</v>
      </c>
      <c r="B50" s="2">
        <v>61261</v>
      </c>
      <c r="C50" s="2" t="s">
        <v>83</v>
      </c>
      <c r="D50" s="2" t="s">
        <v>62</v>
      </c>
      <c r="E50" s="4">
        <v>1039</v>
      </c>
      <c r="F50">
        <f t="shared" si="0"/>
        <v>63650179</v>
      </c>
    </row>
    <row r="51" spans="1:6" x14ac:dyDescent="0.2">
      <c r="A51" s="2" t="s">
        <v>26</v>
      </c>
      <c r="B51" s="2">
        <v>61261</v>
      </c>
      <c r="C51" s="2" t="s">
        <v>83</v>
      </c>
      <c r="D51" s="2" t="s">
        <v>62</v>
      </c>
      <c r="E51" s="4">
        <v>38429</v>
      </c>
      <c r="F51">
        <f t="shared" si="0"/>
        <v>2354198969</v>
      </c>
    </row>
    <row r="52" spans="1:6" x14ac:dyDescent="0.2">
      <c r="A52" s="2" t="s">
        <v>38</v>
      </c>
      <c r="B52" s="2">
        <v>53946</v>
      </c>
      <c r="C52" s="2" t="s">
        <v>83</v>
      </c>
      <c r="D52" s="2" t="s">
        <v>62</v>
      </c>
      <c r="E52" s="4">
        <v>45514</v>
      </c>
      <c r="F52">
        <f t="shared" si="0"/>
        <v>2455298244</v>
      </c>
    </row>
    <row r="53" spans="1:6" x14ac:dyDescent="0.2">
      <c r="A53" s="2" t="s">
        <v>15</v>
      </c>
      <c r="B53" s="2">
        <v>61261</v>
      </c>
      <c r="C53" s="2" t="s">
        <v>83</v>
      </c>
      <c r="D53" s="2" t="s">
        <v>62</v>
      </c>
      <c r="E53" s="4">
        <v>17977</v>
      </c>
      <c r="F53">
        <f t="shared" si="0"/>
        <v>1101288997</v>
      </c>
    </row>
    <row r="54" spans="1:6" x14ac:dyDescent="0.2">
      <c r="A54" s="2" t="s">
        <v>41</v>
      </c>
      <c r="B54" s="2">
        <v>53946</v>
      </c>
      <c r="C54" s="2" t="s">
        <v>83</v>
      </c>
      <c r="D54" s="2" t="s">
        <v>62</v>
      </c>
      <c r="E54" s="4">
        <v>54045</v>
      </c>
      <c r="F54">
        <f t="shared" si="0"/>
        <v>2915511570</v>
      </c>
    </row>
    <row r="55" spans="1:6" x14ac:dyDescent="0.2">
      <c r="A55" s="2" t="s">
        <v>17</v>
      </c>
      <c r="B55" s="2">
        <v>61261</v>
      </c>
      <c r="C55" s="2" t="s">
        <v>83</v>
      </c>
      <c r="D55" s="2" t="s">
        <v>62</v>
      </c>
      <c r="E55" s="4">
        <v>30818</v>
      </c>
      <c r="F55">
        <f t="shared" si="0"/>
        <v>1887941498</v>
      </c>
    </row>
    <row r="56" spans="1:6" x14ac:dyDescent="0.2">
      <c r="A56" s="2" t="s">
        <v>39</v>
      </c>
      <c r="B56" s="2">
        <v>63575</v>
      </c>
      <c r="C56" s="2" t="s">
        <v>83</v>
      </c>
      <c r="D56" s="2" t="s">
        <v>62</v>
      </c>
      <c r="E56" s="4">
        <v>99244</v>
      </c>
      <c r="F56">
        <f t="shared" si="0"/>
        <v>6309437300</v>
      </c>
    </row>
    <row r="57" spans="1:6" x14ac:dyDescent="0.2">
      <c r="A57" s="2" t="s">
        <v>40</v>
      </c>
      <c r="B57" s="2">
        <v>53946</v>
      </c>
      <c r="C57" s="2" t="s">
        <v>83</v>
      </c>
      <c r="D57" s="2" t="s">
        <v>62</v>
      </c>
      <c r="E57" s="4">
        <v>18660</v>
      </c>
      <c r="F57">
        <f t="shared" si="0"/>
        <v>1006632360</v>
      </c>
    </row>
    <row r="58" spans="1:6" x14ac:dyDescent="0.2">
      <c r="A58" s="2" t="s">
        <v>47</v>
      </c>
      <c r="B58" s="2">
        <v>63575</v>
      </c>
      <c r="C58" s="2" t="s">
        <v>83</v>
      </c>
      <c r="D58" s="2" t="s">
        <v>62</v>
      </c>
      <c r="E58" s="4">
        <v>8907</v>
      </c>
      <c r="F58">
        <f t="shared" si="0"/>
        <v>566262525</v>
      </c>
    </row>
    <row r="59" spans="1:6" x14ac:dyDescent="0.2">
      <c r="A59" s="2" t="s">
        <v>27</v>
      </c>
      <c r="B59" s="2">
        <v>61261</v>
      </c>
      <c r="C59" s="2" t="s">
        <v>83</v>
      </c>
      <c r="D59" s="2" t="s">
        <v>62</v>
      </c>
      <c r="E59" s="4">
        <v>3040</v>
      </c>
      <c r="F59">
        <f t="shared" si="0"/>
        <v>186233440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BFAB-B4BC-F444-9553-7FF99A4FB631}">
  <dimension ref="A1:B89"/>
  <sheetViews>
    <sheetView zoomScale="140" zoomScaleNormal="140" workbookViewId="0">
      <selection activeCell="D24" sqref="D24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93391.963725154754</v>
      </c>
    </row>
    <row r="3" spans="1:2" x14ac:dyDescent="0.2">
      <c r="A3" t="s">
        <v>61</v>
      </c>
      <c r="B3" s="5">
        <v>76492.916185063659</v>
      </c>
    </row>
    <row r="4" spans="1:2" x14ac:dyDescent="0.2">
      <c r="A4" t="s">
        <v>63</v>
      </c>
      <c r="B4" s="5">
        <v>56746.744778805172</v>
      </c>
    </row>
    <row r="5" spans="1:2" x14ac:dyDescent="0.2">
      <c r="A5" t="s">
        <v>64</v>
      </c>
      <c r="B5" s="5">
        <v>63169.655754121835</v>
      </c>
    </row>
    <row r="6" spans="1:2" x14ac:dyDescent="0.2">
      <c r="A6" t="s">
        <v>31</v>
      </c>
      <c r="B6">
        <v>80216</v>
      </c>
    </row>
    <row r="7" spans="1:2" x14ac:dyDescent="0.2">
      <c r="A7" t="s">
        <v>50</v>
      </c>
      <c r="B7">
        <v>87648</v>
      </c>
    </row>
    <row r="8" spans="1:2" x14ac:dyDescent="0.2">
      <c r="A8" t="s">
        <v>65</v>
      </c>
      <c r="B8" s="5">
        <v>58625.032502323877</v>
      </c>
    </row>
    <row r="9" spans="1:2" x14ac:dyDescent="0.2">
      <c r="A9" t="s">
        <v>51</v>
      </c>
      <c r="B9" s="5">
        <v>64519.876238572702</v>
      </c>
    </row>
    <row r="10" spans="1:2" x14ac:dyDescent="0.2">
      <c r="A10" t="s">
        <v>67</v>
      </c>
      <c r="B10" s="5">
        <v>51651.981454906723</v>
      </c>
    </row>
    <row r="11" spans="1:2" x14ac:dyDescent="0.2">
      <c r="A11" t="s">
        <v>66</v>
      </c>
      <c r="B11" s="5">
        <v>56468.464484433272</v>
      </c>
    </row>
    <row r="12" spans="1:2" x14ac:dyDescent="0.2">
      <c r="A12" t="s">
        <v>62</v>
      </c>
      <c r="B12" s="5">
        <v>59502.2555959737</v>
      </c>
    </row>
    <row r="13" spans="1:2" x14ac:dyDescent="0.2">
      <c r="A13" t="s">
        <v>70</v>
      </c>
      <c r="B13" s="5">
        <v>74448</v>
      </c>
    </row>
    <row r="14" spans="1:2" x14ac:dyDescent="0.2">
      <c r="A14" t="s">
        <v>82</v>
      </c>
      <c r="B14" s="5">
        <v>79471.72881507178</v>
      </c>
    </row>
    <row r="15" spans="1:2" x14ac:dyDescent="0.2">
      <c r="A15" t="s">
        <v>83</v>
      </c>
      <c r="B15" s="5">
        <v>58812.482063992298</v>
      </c>
    </row>
    <row r="16" spans="1:2" x14ac:dyDescent="0.2">
      <c r="A16" t="s">
        <v>84</v>
      </c>
      <c r="B16" s="5">
        <v>79868</v>
      </c>
    </row>
    <row r="17" spans="1:2" x14ac:dyDescent="0.2">
      <c r="A17" t="s">
        <v>85</v>
      </c>
      <c r="B17" s="5">
        <v>94329.364598806089</v>
      </c>
    </row>
    <row r="18" spans="1:2" x14ac:dyDescent="0.2">
      <c r="A18" t="s">
        <v>86</v>
      </c>
      <c r="B18" s="5">
        <v>71930.544645485381</v>
      </c>
    </row>
    <row r="19" spans="1:2" x14ac:dyDescent="0.2">
      <c r="A19" t="s">
        <v>87</v>
      </c>
      <c r="B19" s="5">
        <v>78546.658689012023</v>
      </c>
    </row>
    <row r="20" spans="1:2" x14ac:dyDescent="0.2">
      <c r="A20" t="s">
        <v>88</v>
      </c>
      <c r="B20" s="5">
        <v>56646.354161028641</v>
      </c>
    </row>
    <row r="21" spans="1:2" x14ac:dyDescent="0.2">
      <c r="A21" t="s">
        <v>89</v>
      </c>
      <c r="B21" s="5">
        <v>56802.585190274265</v>
      </c>
    </row>
    <row r="22" spans="1:2" x14ac:dyDescent="0.2">
      <c r="A22" t="s">
        <v>91</v>
      </c>
      <c r="B22" s="5">
        <v>63169.655754121835</v>
      </c>
    </row>
    <row r="23" spans="1:2" x14ac:dyDescent="0.2">
      <c r="A23" t="s">
        <v>93</v>
      </c>
      <c r="B23" s="5">
        <v>80216</v>
      </c>
    </row>
    <row r="24" spans="1:2" x14ac:dyDescent="0.2">
      <c r="A24" t="s">
        <v>95</v>
      </c>
      <c r="B24" s="5">
        <v>87648</v>
      </c>
    </row>
    <row r="25" spans="1:2" x14ac:dyDescent="0.2">
      <c r="A25" t="s">
        <v>96</v>
      </c>
      <c r="B25" s="5">
        <v>58625.032502323877</v>
      </c>
    </row>
    <row r="26" spans="1:2" x14ac:dyDescent="0.2">
      <c r="A26" t="s">
        <v>98</v>
      </c>
      <c r="B26" s="5">
        <v>64653.275115065539</v>
      </c>
    </row>
    <row r="27" spans="1:2" x14ac:dyDescent="0.2">
      <c r="A27" t="s">
        <v>99</v>
      </c>
      <c r="B27" s="5">
        <v>63126</v>
      </c>
    </row>
    <row r="28" spans="1:2" x14ac:dyDescent="0.2">
      <c r="A28" t="s">
        <v>100</v>
      </c>
      <c r="B28" s="5">
        <v>50136</v>
      </c>
    </row>
    <row r="29" spans="1:2" x14ac:dyDescent="0.2">
      <c r="A29" t="s">
        <v>101</v>
      </c>
      <c r="B29" s="5">
        <v>79472</v>
      </c>
    </row>
    <row r="30" spans="1:2" x14ac:dyDescent="0.2">
      <c r="A30" t="s">
        <v>102</v>
      </c>
      <c r="B30" s="5">
        <v>56468.464484433272</v>
      </c>
    </row>
    <row r="31" spans="1:2" x14ac:dyDescent="0.2">
      <c r="A31" t="s">
        <v>104</v>
      </c>
      <c r="B31" s="5">
        <v>59502.2555959737</v>
      </c>
    </row>
    <row r="32" spans="1:2" x14ac:dyDescent="0.2">
      <c r="A32" t="s">
        <v>1</v>
      </c>
      <c r="B32">
        <v>88296</v>
      </c>
    </row>
    <row r="33" spans="1:2" x14ac:dyDescent="0.2">
      <c r="A33" t="s">
        <v>2</v>
      </c>
      <c r="B33">
        <v>86284</v>
      </c>
    </row>
    <row r="34" spans="1:2" x14ac:dyDescent="0.2">
      <c r="A34" t="s">
        <v>6</v>
      </c>
      <c r="B34">
        <v>114139</v>
      </c>
    </row>
    <row r="35" spans="1:2" x14ac:dyDescent="0.2">
      <c r="A35" t="s">
        <v>7</v>
      </c>
      <c r="B35">
        <v>79277</v>
      </c>
    </row>
    <row r="36" spans="1:2" x14ac:dyDescent="0.2">
      <c r="A36" t="s">
        <v>8</v>
      </c>
      <c r="B36">
        <v>114808</v>
      </c>
    </row>
    <row r="37" spans="1:2" x14ac:dyDescent="0.2">
      <c r="A37" t="s">
        <v>4</v>
      </c>
      <c r="B37">
        <v>112606</v>
      </c>
    </row>
    <row r="38" spans="1:2" x14ac:dyDescent="0.2">
      <c r="A38" t="s">
        <v>5</v>
      </c>
      <c r="B38">
        <v>107879</v>
      </c>
    </row>
    <row r="39" spans="1:2" x14ac:dyDescent="0.2">
      <c r="A39" t="s">
        <v>3</v>
      </c>
      <c r="B39">
        <v>66751</v>
      </c>
    </row>
    <row r="40" spans="1:2" x14ac:dyDescent="0.2">
      <c r="A40" t="s">
        <v>9</v>
      </c>
      <c r="B40">
        <v>79868</v>
      </c>
    </row>
    <row r="41" spans="1:2" x14ac:dyDescent="0.2">
      <c r="A41" t="s">
        <v>10</v>
      </c>
      <c r="B41">
        <v>71583</v>
      </c>
    </row>
    <row r="42" spans="1:2" x14ac:dyDescent="0.2">
      <c r="A42" t="s">
        <v>13</v>
      </c>
      <c r="B42">
        <v>71583</v>
      </c>
    </row>
    <row r="43" spans="1:2" x14ac:dyDescent="0.2">
      <c r="A43" t="s">
        <v>11</v>
      </c>
      <c r="B43">
        <v>72151</v>
      </c>
    </row>
    <row r="44" spans="1:2" x14ac:dyDescent="0.2">
      <c r="A44" t="s">
        <v>12</v>
      </c>
      <c r="B44">
        <v>82225</v>
      </c>
    </row>
    <row r="45" spans="1:2" x14ac:dyDescent="0.2">
      <c r="A45" t="s">
        <v>14</v>
      </c>
      <c r="B45">
        <v>92540</v>
      </c>
    </row>
    <row r="46" spans="1:2" x14ac:dyDescent="0.2">
      <c r="A46" t="s">
        <v>30</v>
      </c>
      <c r="B46">
        <v>77322</v>
      </c>
    </row>
    <row r="47" spans="1:2" x14ac:dyDescent="0.2">
      <c r="A47" t="s">
        <v>19</v>
      </c>
      <c r="B47">
        <v>56327</v>
      </c>
    </row>
    <row r="48" spans="1:2" x14ac:dyDescent="0.2">
      <c r="A48" t="s">
        <v>20</v>
      </c>
      <c r="B48">
        <v>54862</v>
      </c>
    </row>
    <row r="49" spans="1:2" x14ac:dyDescent="0.2">
      <c r="A49" t="s">
        <v>29</v>
      </c>
      <c r="B49">
        <v>56569</v>
      </c>
    </row>
    <row r="50" spans="1:2" x14ac:dyDescent="0.2">
      <c r="A50" t="s">
        <v>16</v>
      </c>
      <c r="B50">
        <v>58718</v>
      </c>
    </row>
    <row r="51" spans="1:2" x14ac:dyDescent="0.2">
      <c r="A51" t="s">
        <v>28</v>
      </c>
      <c r="B51">
        <v>53463</v>
      </c>
    </row>
    <row r="52" spans="1:2" x14ac:dyDescent="0.2">
      <c r="A52" t="s">
        <v>18</v>
      </c>
      <c r="B52">
        <v>59779</v>
      </c>
    </row>
    <row r="53" spans="1:2" x14ac:dyDescent="0.2">
      <c r="A53" t="s">
        <v>22</v>
      </c>
      <c r="B53">
        <v>57275</v>
      </c>
    </row>
    <row r="54" spans="1:2" x14ac:dyDescent="0.2">
      <c r="A54" t="s">
        <v>21</v>
      </c>
      <c r="B54">
        <v>54201</v>
      </c>
    </row>
    <row r="55" spans="1:2" x14ac:dyDescent="0.2">
      <c r="A55" t="s">
        <v>33</v>
      </c>
      <c r="B55">
        <v>62983</v>
      </c>
    </row>
    <row r="56" spans="1:2" x14ac:dyDescent="0.2">
      <c r="A56" t="s">
        <v>32</v>
      </c>
      <c r="B56">
        <v>63336</v>
      </c>
    </row>
    <row r="57" spans="1:2" x14ac:dyDescent="0.2">
      <c r="A57" t="s">
        <v>31</v>
      </c>
      <c r="B57">
        <v>80216</v>
      </c>
    </row>
    <row r="58" spans="1:2" x14ac:dyDescent="0.2">
      <c r="A58" t="s">
        <v>50</v>
      </c>
      <c r="B58">
        <v>87648</v>
      </c>
    </row>
    <row r="59" spans="1:2" x14ac:dyDescent="0.2">
      <c r="A59" t="s">
        <v>34</v>
      </c>
      <c r="B59">
        <v>53946</v>
      </c>
    </row>
    <row r="60" spans="1:2" x14ac:dyDescent="0.2">
      <c r="A60" t="s">
        <v>35</v>
      </c>
      <c r="B60">
        <v>59608</v>
      </c>
    </row>
    <row r="61" spans="1:2" x14ac:dyDescent="0.2">
      <c r="A61" t="s">
        <v>49</v>
      </c>
      <c r="B61">
        <v>58568</v>
      </c>
    </row>
    <row r="62" spans="1:2" x14ac:dyDescent="0.2">
      <c r="A62" t="s">
        <v>52</v>
      </c>
      <c r="B62">
        <v>65348</v>
      </c>
    </row>
    <row r="63" spans="1:2" x14ac:dyDescent="0.2">
      <c r="A63" t="s">
        <v>55</v>
      </c>
      <c r="B63">
        <v>63983</v>
      </c>
    </row>
    <row r="64" spans="1:2" x14ac:dyDescent="0.2">
      <c r="A64" t="s">
        <v>51</v>
      </c>
      <c r="B64">
        <v>63126</v>
      </c>
    </row>
    <row r="65" spans="1:2" x14ac:dyDescent="0.2">
      <c r="A65" t="s">
        <v>56</v>
      </c>
      <c r="B65">
        <v>55477</v>
      </c>
    </row>
    <row r="66" spans="1:2" x14ac:dyDescent="0.2">
      <c r="A66" t="s">
        <v>53</v>
      </c>
      <c r="B66">
        <v>66339</v>
      </c>
    </row>
    <row r="67" spans="1:2" x14ac:dyDescent="0.2">
      <c r="A67" t="s">
        <v>54</v>
      </c>
      <c r="B67">
        <v>55477</v>
      </c>
    </row>
    <row r="68" spans="1:2" x14ac:dyDescent="0.2">
      <c r="A68" t="s">
        <v>58</v>
      </c>
      <c r="B68">
        <v>50136</v>
      </c>
    </row>
    <row r="69" spans="1:2" x14ac:dyDescent="0.2">
      <c r="A69" t="s">
        <v>57</v>
      </c>
      <c r="B69">
        <v>79472</v>
      </c>
    </row>
    <row r="70" spans="1:2" x14ac:dyDescent="0.2">
      <c r="A70" t="s">
        <v>43</v>
      </c>
      <c r="B70">
        <v>60360</v>
      </c>
    </row>
    <row r="71" spans="1:2" x14ac:dyDescent="0.2">
      <c r="A71" t="s">
        <v>45</v>
      </c>
      <c r="B71">
        <v>53769</v>
      </c>
    </row>
    <row r="72" spans="1:2" x14ac:dyDescent="0.2">
      <c r="A72" t="s">
        <v>46</v>
      </c>
      <c r="B72">
        <v>53769</v>
      </c>
    </row>
    <row r="73" spans="1:2" x14ac:dyDescent="0.2">
      <c r="A73" t="s">
        <v>44</v>
      </c>
      <c r="B73">
        <v>58568</v>
      </c>
    </row>
    <row r="74" spans="1:2" x14ac:dyDescent="0.2">
      <c r="A74" t="s">
        <v>42</v>
      </c>
      <c r="B74">
        <v>57126</v>
      </c>
    </row>
    <row r="75" spans="1:2" x14ac:dyDescent="0.2">
      <c r="A75" t="s">
        <v>37</v>
      </c>
      <c r="B75">
        <v>53946</v>
      </c>
    </row>
    <row r="76" spans="1:2" x14ac:dyDescent="0.2">
      <c r="A76" t="s">
        <v>36</v>
      </c>
      <c r="B76">
        <v>53769</v>
      </c>
    </row>
    <row r="77" spans="1:2" x14ac:dyDescent="0.2">
      <c r="A77" t="s">
        <v>48</v>
      </c>
      <c r="B77">
        <v>53769</v>
      </c>
    </row>
    <row r="78" spans="1:2" x14ac:dyDescent="0.2">
      <c r="A78" t="s">
        <v>23</v>
      </c>
      <c r="B78">
        <v>61261</v>
      </c>
    </row>
    <row r="79" spans="1:2" x14ac:dyDescent="0.2">
      <c r="A79" t="s">
        <v>24</v>
      </c>
      <c r="B79">
        <v>61261</v>
      </c>
    </row>
    <row r="80" spans="1:2" x14ac:dyDescent="0.2">
      <c r="A80" t="s">
        <v>25</v>
      </c>
      <c r="B80">
        <v>61261</v>
      </c>
    </row>
    <row r="81" spans="1:2" x14ac:dyDescent="0.2">
      <c r="A81" t="s">
        <v>26</v>
      </c>
      <c r="B81">
        <v>61261</v>
      </c>
    </row>
    <row r="82" spans="1:2" x14ac:dyDescent="0.2">
      <c r="A82" t="s">
        <v>38</v>
      </c>
      <c r="B82">
        <v>53946</v>
      </c>
    </row>
    <row r="83" spans="1:2" x14ac:dyDescent="0.2">
      <c r="A83" t="s">
        <v>15</v>
      </c>
      <c r="B83">
        <v>61261</v>
      </c>
    </row>
    <row r="84" spans="1:2" x14ac:dyDescent="0.2">
      <c r="A84" t="s">
        <v>41</v>
      </c>
      <c r="B84">
        <v>53946</v>
      </c>
    </row>
    <row r="85" spans="1:2" x14ac:dyDescent="0.2">
      <c r="A85" t="s">
        <v>17</v>
      </c>
      <c r="B85">
        <v>61261</v>
      </c>
    </row>
    <row r="86" spans="1:2" x14ac:dyDescent="0.2">
      <c r="A86" t="s">
        <v>39</v>
      </c>
      <c r="B86">
        <v>63575</v>
      </c>
    </row>
    <row r="87" spans="1:2" x14ac:dyDescent="0.2">
      <c r="A87" t="s">
        <v>40</v>
      </c>
      <c r="B87">
        <v>53946</v>
      </c>
    </row>
    <row r="88" spans="1:2" x14ac:dyDescent="0.2">
      <c r="A88" t="s">
        <v>47</v>
      </c>
      <c r="B88">
        <v>63575</v>
      </c>
    </row>
    <row r="89" spans="1:2" x14ac:dyDescent="0.2">
      <c r="A89" t="s">
        <v>27</v>
      </c>
      <c r="B89">
        <v>61261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61B-383C-7346-A7FD-A55FA4B08D2D}">
  <dimension ref="A1:U1002"/>
  <sheetViews>
    <sheetView topLeftCell="A16" zoomScale="130" zoomScaleNormal="130" workbookViewId="0">
      <selection activeCell="B2" sqref="B2:B59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94427</v>
      </c>
      <c r="C2" s="2" t="s">
        <v>82</v>
      </c>
      <c r="D2" s="2" t="s">
        <v>60</v>
      </c>
      <c r="E2" s="4">
        <v>1656754</v>
      </c>
      <c r="F2">
        <f>B2*E2</f>
        <v>156442309958</v>
      </c>
      <c r="I2" t="str" cm="1">
        <f t="array" ref="I2:I12">_xlfn.UNIQUE(D2:D59)</f>
        <v>Bay Area</v>
      </c>
      <c r="J2" s="5">
        <f>L2/K2</f>
        <v>95848.684748923028</v>
      </c>
      <c r="K2" s="3">
        <f>SUM(E2:E10)</f>
        <v>7710026</v>
      </c>
      <c r="L2" s="3">
        <f>SUM(F2:F10)</f>
        <v>738995851480</v>
      </c>
      <c r="N2" s="5">
        <f>O2/P2</f>
        <v>73875.787202167878</v>
      </c>
      <c r="O2" s="3">
        <f>SUM(L2:L12)</f>
        <v>2902099264929</v>
      </c>
      <c r="P2" s="3">
        <f>SUM(K2:K12)</f>
        <v>39283497</v>
      </c>
      <c r="R2" t="s">
        <v>82</v>
      </c>
      <c r="S2" s="5">
        <f>U2/T2</f>
        <v>78625.724419489925</v>
      </c>
      <c r="T2" s="3">
        <f>SUM(E2:E9,E11,E14:E19,E22:E23,E25:E28,E34,E39)</f>
        <v>29730535</v>
      </c>
      <c r="U2" s="3">
        <f>SUM(F2:F9,F11,F14:F19,F22:F23,F25:F28,F34,F39)</f>
        <v>2337584851754</v>
      </c>
    </row>
    <row r="3" spans="1:21" x14ac:dyDescent="0.2">
      <c r="A3" s="2" t="s">
        <v>2</v>
      </c>
      <c r="B3" s="2">
        <v>90526</v>
      </c>
      <c r="C3" s="2" t="s">
        <v>82</v>
      </c>
      <c r="D3" s="2" t="s">
        <v>60</v>
      </c>
      <c r="E3" s="4">
        <v>1142251</v>
      </c>
      <c r="F3">
        <f t="shared" ref="F3:F59" si="0">B3*E3</f>
        <v>103403414026</v>
      </c>
      <c r="I3" t="str">
        <v>Central Coast</v>
      </c>
      <c r="J3" s="5">
        <f t="shared" ref="J3:J7" si="1">L3/K3</f>
        <v>74218.866025905154</v>
      </c>
      <c r="K3" s="3">
        <f>SUM(E11:E16)</f>
        <v>2342005</v>
      </c>
      <c r="L3" s="3">
        <f>SUM(F11:F16)</f>
        <v>173820955327</v>
      </c>
      <c r="R3" t="s">
        <v>83</v>
      </c>
      <c r="S3" s="5">
        <f>U3/T3</f>
        <v>59093.128725415219</v>
      </c>
      <c r="T3" s="3">
        <f>SUM(E10,E12:E13,E20:E21,E24,E29:E33,E35:E38,E40:E59)</f>
        <v>9552962</v>
      </c>
      <c r="U3" s="3">
        <f>SUM(F10,F12:F13,F20:F21,F24,F29:F33,F35:F38,F40:F59)</f>
        <v>564514413175</v>
      </c>
    </row>
    <row r="4" spans="1:21" x14ac:dyDescent="0.2">
      <c r="A4" s="2" t="s">
        <v>6</v>
      </c>
      <c r="B4" s="2">
        <v>117692</v>
      </c>
      <c r="C4" s="2" t="s">
        <v>82</v>
      </c>
      <c r="D4" s="2" t="s">
        <v>60</v>
      </c>
      <c r="E4" s="4">
        <v>441829</v>
      </c>
      <c r="F4">
        <f t="shared" si="0"/>
        <v>51999738668</v>
      </c>
      <c r="I4" t="str">
        <v>Central Valley</v>
      </c>
      <c r="J4" s="5">
        <f t="shared" si="1"/>
        <v>56969.454182304464</v>
      </c>
      <c r="K4" s="3">
        <f>SUM(E17:E24)</f>
        <v>4197363</v>
      </c>
      <c r="L4" s="3">
        <f>SUM(F17:F24)</f>
        <v>239121479115</v>
      </c>
    </row>
    <row r="5" spans="1:21" x14ac:dyDescent="0.2">
      <c r="A5" s="2" t="s">
        <v>7</v>
      </c>
      <c r="B5" s="2">
        <v>76173</v>
      </c>
      <c r="C5" s="2" t="s">
        <v>82</v>
      </c>
      <c r="D5" s="2" t="s">
        <v>60</v>
      </c>
      <c r="E5" s="4">
        <v>767423</v>
      </c>
      <c r="F5">
        <f t="shared" si="0"/>
        <v>58456912179</v>
      </c>
      <c r="I5" t="str">
        <v>Inland Empire</v>
      </c>
      <c r="J5" s="5">
        <f t="shared" si="1"/>
        <v>62631.72916673062</v>
      </c>
      <c r="K5" s="3">
        <f>SUM(E25:E26)</f>
        <v>4560470</v>
      </c>
      <c r="L5" s="3">
        <f>SUM(F25:F26)</f>
        <v>285630121913</v>
      </c>
    </row>
    <row r="6" spans="1:21" x14ac:dyDescent="0.2">
      <c r="A6" s="2" t="s">
        <v>8</v>
      </c>
      <c r="B6" s="2">
        <v>117749</v>
      </c>
      <c r="C6" s="2" t="s">
        <v>82</v>
      </c>
      <c r="D6" s="2" t="s">
        <v>60</v>
      </c>
      <c r="E6" s="4">
        <v>1927470</v>
      </c>
      <c r="F6">
        <f t="shared" si="0"/>
        <v>226957665030</v>
      </c>
      <c r="I6" t="str">
        <v>Los Angeles</v>
      </c>
      <c r="J6" s="5">
        <f t="shared" si="1"/>
        <v>77533</v>
      </c>
      <c r="K6" s="3">
        <f>E27</f>
        <v>10081570</v>
      </c>
      <c r="L6">
        <f>F27</f>
        <v>781654366810</v>
      </c>
    </row>
    <row r="7" spans="1:21" x14ac:dyDescent="0.2">
      <c r="A7" s="2" t="s">
        <v>4</v>
      </c>
      <c r="B7" s="2">
        <v>116807</v>
      </c>
      <c r="C7" s="2" t="s">
        <v>82</v>
      </c>
      <c r="D7" s="2" t="s">
        <v>60</v>
      </c>
      <c r="E7" s="4">
        <v>259943</v>
      </c>
      <c r="F7">
        <f t="shared" si="0"/>
        <v>30363162001</v>
      </c>
      <c r="I7" t="str">
        <v>Orange</v>
      </c>
      <c r="J7" s="5">
        <f t="shared" si="1"/>
        <v>84269</v>
      </c>
      <c r="K7" s="3">
        <f>E28</f>
        <v>3168044</v>
      </c>
      <c r="L7">
        <f>F28</f>
        <v>266967899836</v>
      </c>
    </row>
    <row r="8" spans="1:21" x14ac:dyDescent="0.2">
      <c r="A8" s="2" t="s">
        <v>5</v>
      </c>
      <c r="B8" s="2">
        <v>102410</v>
      </c>
      <c r="C8" s="2" t="s">
        <v>82</v>
      </c>
      <c r="D8" s="2" t="s">
        <v>60</v>
      </c>
      <c r="E8" s="4">
        <v>139623</v>
      </c>
      <c r="F8">
        <f t="shared" si="0"/>
        <v>14298791430</v>
      </c>
      <c r="I8" t="str">
        <v>Redwood Coast</v>
      </c>
      <c r="J8" s="5">
        <f>L8/K8</f>
        <v>57976.491452531125</v>
      </c>
      <c r="K8" s="3">
        <f>SUM(E29:E31)</f>
        <v>250659</v>
      </c>
      <c r="L8" s="3">
        <f>SUM(F29:F31)</f>
        <v>14532329371</v>
      </c>
    </row>
    <row r="9" spans="1:21" x14ac:dyDescent="0.2">
      <c r="A9" s="2" t="s">
        <v>3</v>
      </c>
      <c r="B9" s="2">
        <v>65648</v>
      </c>
      <c r="C9" s="2" t="s">
        <v>82</v>
      </c>
      <c r="D9" s="2" t="s">
        <v>60</v>
      </c>
      <c r="E9" s="4">
        <v>874961</v>
      </c>
      <c r="F9">
        <f t="shared" si="0"/>
        <v>57439439728</v>
      </c>
      <c r="I9" t="str">
        <v>Sacramento</v>
      </c>
      <c r="J9" s="5">
        <f t="shared" ref="J9:J12" si="2">L9/K9</f>
        <v>62886.707889934652</v>
      </c>
      <c r="K9" s="3">
        <f>SUM(E32:E37)</f>
        <v>2488449</v>
      </c>
      <c r="L9" s="3">
        <f>SUM(F32:F37)</f>
        <v>156490365362</v>
      </c>
    </row>
    <row r="10" spans="1:21" x14ac:dyDescent="0.2">
      <c r="A10" s="2" t="s">
        <v>9</v>
      </c>
      <c r="B10" s="2">
        <v>79305</v>
      </c>
      <c r="C10" s="2" t="s">
        <v>83</v>
      </c>
      <c r="D10" s="2" t="s">
        <v>60</v>
      </c>
      <c r="E10" s="4">
        <v>499772</v>
      </c>
      <c r="F10">
        <f t="shared" si="0"/>
        <v>39634418460</v>
      </c>
      <c r="I10" t="str">
        <v>San Diego-Imperial</v>
      </c>
      <c r="J10" s="5">
        <f t="shared" si="2"/>
        <v>54053.498790599566</v>
      </c>
      <c r="K10" s="3">
        <f>SUM(E38:E39)</f>
        <v>3496774</v>
      </c>
      <c r="L10" s="3">
        <f>SUM(F38:F39)</f>
        <v>189012869180</v>
      </c>
    </row>
    <row r="11" spans="1:21" x14ac:dyDescent="0.2">
      <c r="A11" s="2" t="s">
        <v>10</v>
      </c>
      <c r="B11" s="2">
        <v>71103</v>
      </c>
      <c r="C11" s="2" t="s">
        <v>82</v>
      </c>
      <c r="D11" s="2" t="s">
        <v>61</v>
      </c>
      <c r="E11" s="4">
        <v>433410</v>
      </c>
      <c r="F11">
        <f t="shared" si="0"/>
        <v>30816751230</v>
      </c>
      <c r="I11" t="str">
        <v>Shasta / Cascades</v>
      </c>
      <c r="J11" s="5">
        <f t="shared" si="2"/>
        <v>55587.44501466964</v>
      </c>
      <c r="K11" s="3">
        <f>SUM(E40:E47)</f>
        <v>638734</v>
      </c>
      <c r="L11" s="3">
        <f>SUM(F40:F47)</f>
        <v>35505591104</v>
      </c>
    </row>
    <row r="12" spans="1:21" x14ac:dyDescent="0.2">
      <c r="A12" s="2" t="s">
        <v>13</v>
      </c>
      <c r="B12" s="2">
        <v>71103</v>
      </c>
      <c r="C12" s="2" t="s">
        <v>83</v>
      </c>
      <c r="D12" s="2" t="s">
        <v>61</v>
      </c>
      <c r="E12" s="4">
        <v>282165</v>
      </c>
      <c r="F12">
        <f t="shared" si="0"/>
        <v>20062777995</v>
      </c>
      <c r="I12" t="str">
        <v>Sierra Nevada</v>
      </c>
      <c r="J12" s="5">
        <f t="shared" si="2"/>
        <v>58292.102331691487</v>
      </c>
      <c r="K12" s="3">
        <f>SUM(E48:E59)</f>
        <v>349403</v>
      </c>
      <c r="L12" s="3">
        <f>SUM(F48:F59)</f>
        <v>20367435431</v>
      </c>
    </row>
    <row r="13" spans="1:21" x14ac:dyDescent="0.2">
      <c r="A13" s="2" t="s">
        <v>11</v>
      </c>
      <c r="B13" s="2">
        <v>70745</v>
      </c>
      <c r="C13" s="2" t="s">
        <v>83</v>
      </c>
      <c r="D13" s="2" t="s">
        <v>61</v>
      </c>
      <c r="E13" s="4">
        <v>444829</v>
      </c>
      <c r="F13">
        <f t="shared" si="0"/>
        <v>31469427605</v>
      </c>
    </row>
    <row r="14" spans="1:21" x14ac:dyDescent="0.2">
      <c r="A14" s="2" t="s">
        <v>12</v>
      </c>
      <c r="B14" s="2">
        <v>75339</v>
      </c>
      <c r="C14" s="2" t="s">
        <v>82</v>
      </c>
      <c r="D14" s="2" t="s">
        <v>61</v>
      </c>
      <c r="E14" s="4">
        <v>60376</v>
      </c>
      <c r="F14">
        <f t="shared" si="0"/>
        <v>4548667464</v>
      </c>
    </row>
    <row r="15" spans="1:21" x14ac:dyDescent="0.2">
      <c r="A15" s="2" t="s">
        <v>14</v>
      </c>
      <c r="B15" s="2">
        <v>78250</v>
      </c>
      <c r="C15" s="2" t="s">
        <v>82</v>
      </c>
      <c r="D15" s="2" t="s">
        <v>61</v>
      </c>
      <c r="E15" s="4">
        <v>273962</v>
      </c>
      <c r="F15">
        <f t="shared" si="0"/>
        <v>21437526500</v>
      </c>
      <c r="I15" t="s">
        <v>84</v>
      </c>
      <c r="J15">
        <f>L15/K15</f>
        <v>79305</v>
      </c>
      <c r="K15" s="3">
        <f>SUM(E10)</f>
        <v>499772</v>
      </c>
      <c r="L15" s="3">
        <f>SUM(F10)</f>
        <v>39634418460</v>
      </c>
    </row>
    <row r="16" spans="1:21" x14ac:dyDescent="0.2">
      <c r="A16" s="2" t="s">
        <v>30</v>
      </c>
      <c r="B16" s="2">
        <v>77291</v>
      </c>
      <c r="C16" s="2" t="s">
        <v>82</v>
      </c>
      <c r="D16" s="2" t="s">
        <v>61</v>
      </c>
      <c r="E16" s="4">
        <v>847263</v>
      </c>
      <c r="F16">
        <f t="shared" si="0"/>
        <v>65485804533</v>
      </c>
      <c r="I16" t="s">
        <v>85</v>
      </c>
      <c r="J16" s="5">
        <f t="shared" ref="J16:J35" si="3">L16/K16</f>
        <v>96995.394755857429</v>
      </c>
      <c r="K16" s="3">
        <f>SUM(E2:E9)</f>
        <v>7210254</v>
      </c>
      <c r="L16" s="3">
        <f>SUM(F2:F9)</f>
        <v>699361433020</v>
      </c>
    </row>
    <row r="17" spans="1:12" x14ac:dyDescent="0.2">
      <c r="A17" s="2" t="s">
        <v>19</v>
      </c>
      <c r="B17" s="2">
        <v>57671</v>
      </c>
      <c r="C17" s="2" t="s">
        <v>82</v>
      </c>
      <c r="D17" s="2" t="s">
        <v>63</v>
      </c>
      <c r="E17" s="4">
        <v>155433</v>
      </c>
      <c r="F17">
        <f t="shared" si="0"/>
        <v>8963976543</v>
      </c>
      <c r="I17" t="s">
        <v>86</v>
      </c>
      <c r="J17" s="5">
        <f t="shared" si="3"/>
        <v>70883.948973444072</v>
      </c>
      <c r="K17" s="3">
        <f>SUM(E12:E13)</f>
        <v>726994</v>
      </c>
      <c r="L17" s="3">
        <f>SUM(F12:F13)</f>
        <v>51532205600</v>
      </c>
    </row>
    <row r="18" spans="1:12" x14ac:dyDescent="0.2">
      <c r="A18" s="2" t="s">
        <v>20</v>
      </c>
      <c r="B18" s="2">
        <v>56288</v>
      </c>
      <c r="C18" s="2" t="s">
        <v>82</v>
      </c>
      <c r="D18" s="2" t="s">
        <v>63</v>
      </c>
      <c r="E18" s="4">
        <v>742603</v>
      </c>
      <c r="F18">
        <f t="shared" si="0"/>
        <v>41799637664</v>
      </c>
      <c r="I18" t="s">
        <v>87</v>
      </c>
      <c r="J18" s="5">
        <f t="shared" si="3"/>
        <v>75720.072325823174</v>
      </c>
      <c r="K18" s="3">
        <f>SUM(E11,E14,E15,E16)</f>
        <v>1615011</v>
      </c>
      <c r="L18" s="3">
        <f>SUM(F11,F14,F15,F16)</f>
        <v>122288749727</v>
      </c>
    </row>
    <row r="19" spans="1:12" x14ac:dyDescent="0.2">
      <c r="A19" s="2" t="s">
        <v>29</v>
      </c>
      <c r="B19" s="2">
        <v>56347</v>
      </c>
      <c r="C19" s="2" t="s">
        <v>82</v>
      </c>
      <c r="D19" s="2" t="s">
        <v>63</v>
      </c>
      <c r="E19" s="4">
        <v>984521</v>
      </c>
      <c r="F19">
        <f t="shared" si="0"/>
        <v>55474804787</v>
      </c>
      <c r="I19" t="s">
        <v>88</v>
      </c>
      <c r="J19" s="5">
        <f t="shared" si="3"/>
        <v>56568.605051892046</v>
      </c>
      <c r="K19" s="3">
        <f>SUM(E20:E21,E24)</f>
        <v>1500230</v>
      </c>
      <c r="L19" s="3">
        <f>SUM(F20:F21,F24)</f>
        <v>84865918357</v>
      </c>
    </row>
    <row r="20" spans="1:12" x14ac:dyDescent="0.2">
      <c r="A20" s="2" t="s">
        <v>16</v>
      </c>
      <c r="B20" s="2">
        <v>58347</v>
      </c>
      <c r="C20" s="2" t="s">
        <v>83</v>
      </c>
      <c r="D20" s="2" t="s">
        <v>63</v>
      </c>
      <c r="E20" s="4">
        <v>887641</v>
      </c>
      <c r="F20">
        <f t="shared" si="0"/>
        <v>51791189427</v>
      </c>
      <c r="I20" t="s">
        <v>89</v>
      </c>
      <c r="J20" s="5">
        <f t="shared" si="3"/>
        <v>57192.419045705195</v>
      </c>
      <c r="K20" s="3">
        <f>SUM(E17,E18,E19,E22,E23)</f>
        <v>2697133</v>
      </c>
      <c r="L20" s="3">
        <f>SUM(F17,F18,F19,F22,F23)</f>
        <v>154255560758</v>
      </c>
    </row>
    <row r="21" spans="1:12" x14ac:dyDescent="0.2">
      <c r="A21" s="2" t="s">
        <v>28</v>
      </c>
      <c r="B21" s="2">
        <v>53790</v>
      </c>
      <c r="C21" s="2" t="s">
        <v>83</v>
      </c>
      <c r="D21" s="2" t="s">
        <v>63</v>
      </c>
      <c r="E21" s="4">
        <v>461898</v>
      </c>
      <c r="F21">
        <f t="shared" si="0"/>
        <v>24845493420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59084</v>
      </c>
      <c r="C22" s="2" t="s">
        <v>82</v>
      </c>
      <c r="D22" s="2" t="s">
        <v>63</v>
      </c>
      <c r="E22" s="4">
        <v>543194</v>
      </c>
      <c r="F22">
        <f t="shared" si="0"/>
        <v>32094074296</v>
      </c>
      <c r="I22" t="s">
        <v>91</v>
      </c>
      <c r="J22" s="5">
        <f t="shared" si="3"/>
        <v>62631.72916673062</v>
      </c>
      <c r="K22" s="3">
        <f>SUM(E25:E26)</f>
        <v>4560470</v>
      </c>
      <c r="L22" s="3">
        <f>SUM(F25:F26)</f>
        <v>285630121913</v>
      </c>
    </row>
    <row r="23" spans="1:12" x14ac:dyDescent="0.2">
      <c r="A23" s="2" t="s">
        <v>22</v>
      </c>
      <c r="B23" s="2">
        <v>58674</v>
      </c>
      <c r="C23" s="2" t="s">
        <v>82</v>
      </c>
      <c r="D23" s="2" t="s">
        <v>63</v>
      </c>
      <c r="E23" s="4">
        <v>271382</v>
      </c>
      <c r="F23">
        <f t="shared" si="0"/>
        <v>15923067468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54610</v>
      </c>
      <c r="C24" s="2" t="s">
        <v>83</v>
      </c>
      <c r="D24" s="2" t="s">
        <v>63</v>
      </c>
      <c r="E24" s="4">
        <v>150691</v>
      </c>
      <c r="F24">
        <f t="shared" si="0"/>
        <v>8229235510</v>
      </c>
      <c r="I24" t="s">
        <v>93</v>
      </c>
      <c r="J24">
        <f t="shared" si="3"/>
        <v>77533</v>
      </c>
      <c r="K24" s="3">
        <f>E27</f>
        <v>10081570</v>
      </c>
      <c r="L24" s="3">
        <f>F27</f>
        <v>781654366810</v>
      </c>
    </row>
    <row r="25" spans="1:12" x14ac:dyDescent="0.2">
      <c r="A25" s="2" t="s">
        <v>33</v>
      </c>
      <c r="B25" s="2">
        <v>62554</v>
      </c>
      <c r="C25" s="2" t="s">
        <v>82</v>
      </c>
      <c r="D25" s="2" t="s">
        <v>64</v>
      </c>
      <c r="E25" s="4">
        <v>2149031</v>
      </c>
      <c r="F25">
        <f t="shared" si="0"/>
        <v>134430485174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62701</v>
      </c>
      <c r="C26" s="2" t="s">
        <v>82</v>
      </c>
      <c r="D26" s="2" t="s">
        <v>64</v>
      </c>
      <c r="E26" s="4">
        <v>2411439</v>
      </c>
      <c r="F26">
        <f t="shared" si="0"/>
        <v>151199636739</v>
      </c>
      <c r="I26" t="s">
        <v>95</v>
      </c>
      <c r="J26">
        <f t="shared" si="3"/>
        <v>84269</v>
      </c>
      <c r="K26" s="3">
        <f>E28</f>
        <v>3168044</v>
      </c>
      <c r="L26" s="3">
        <f>F28</f>
        <v>266967899836</v>
      </c>
    </row>
    <row r="27" spans="1:12" x14ac:dyDescent="0.2">
      <c r="A27" s="2" t="s">
        <v>31</v>
      </c>
      <c r="B27" s="2">
        <v>77533</v>
      </c>
      <c r="C27" s="2" t="s">
        <v>82</v>
      </c>
      <c r="D27" s="2" t="s">
        <v>31</v>
      </c>
      <c r="E27" s="4">
        <v>10081570</v>
      </c>
      <c r="F27">
        <f t="shared" si="0"/>
        <v>781654366810</v>
      </c>
      <c r="I27" t="s">
        <v>96</v>
      </c>
      <c r="J27" s="5">
        <f t="shared" si="3"/>
        <v>57976.491452531125</v>
      </c>
      <c r="K27" s="3">
        <f>SUM(E29:E31)</f>
        <v>250659</v>
      </c>
      <c r="L27" s="3">
        <f>SUM(F29:F31)</f>
        <v>14532329371</v>
      </c>
    </row>
    <row r="28" spans="1:12" x14ac:dyDescent="0.2">
      <c r="A28" s="2" t="s">
        <v>50</v>
      </c>
      <c r="B28" s="2">
        <v>84269</v>
      </c>
      <c r="C28" s="2" t="s">
        <v>82</v>
      </c>
      <c r="D28" s="2" t="s">
        <v>50</v>
      </c>
      <c r="E28" s="4">
        <v>3168044</v>
      </c>
      <c r="F28">
        <f t="shared" si="0"/>
        <v>266967899836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53117</v>
      </c>
      <c r="C29" s="2" t="s">
        <v>83</v>
      </c>
      <c r="D29" s="2" t="s">
        <v>65</v>
      </c>
      <c r="E29" s="4">
        <v>27495</v>
      </c>
      <c r="F29">
        <f t="shared" si="0"/>
        <v>1460451915</v>
      </c>
      <c r="I29" t="s">
        <v>98</v>
      </c>
      <c r="J29" s="5">
        <f t="shared" si="3"/>
        <v>63015.305478365743</v>
      </c>
      <c r="K29" s="3">
        <f>SUM(E32:E33,E35:E37)</f>
        <v>2271097</v>
      </c>
      <c r="L29" s="3">
        <f>SUM(F32:F33,F35:F37)</f>
        <v>143113871226</v>
      </c>
    </row>
    <row r="30" spans="1:12" x14ac:dyDescent="0.2">
      <c r="A30" s="2" t="s">
        <v>35</v>
      </c>
      <c r="B30" s="2">
        <v>59054</v>
      </c>
      <c r="C30" s="2" t="s">
        <v>83</v>
      </c>
      <c r="D30" s="2" t="s">
        <v>65</v>
      </c>
      <c r="E30" s="4">
        <v>135940</v>
      </c>
      <c r="F30">
        <f t="shared" si="0"/>
        <v>8027800760</v>
      </c>
      <c r="I30" t="s">
        <v>99</v>
      </c>
      <c r="J30">
        <f t="shared" si="3"/>
        <v>61543</v>
      </c>
      <c r="K30" s="3">
        <f>SUM(E34)</f>
        <v>217352</v>
      </c>
      <c r="L30" s="3">
        <f>SUM(F34)</f>
        <v>13376494136</v>
      </c>
    </row>
    <row r="31" spans="1:12" x14ac:dyDescent="0.2">
      <c r="A31" s="2" t="s">
        <v>49</v>
      </c>
      <c r="B31" s="2">
        <v>57829</v>
      </c>
      <c r="C31" s="2" t="s">
        <v>83</v>
      </c>
      <c r="D31" s="2" t="s">
        <v>65</v>
      </c>
      <c r="E31" s="4">
        <v>87224</v>
      </c>
      <c r="F31">
        <f t="shared" si="0"/>
        <v>5044076696</v>
      </c>
      <c r="I31" t="s">
        <v>100</v>
      </c>
      <c r="J31">
        <f t="shared" si="3"/>
        <v>52762</v>
      </c>
      <c r="K31" s="3">
        <f>SUM(E38)</f>
        <v>3316073</v>
      </c>
      <c r="L31" s="3">
        <f>SUM(F38)</f>
        <v>174962643626</v>
      </c>
    </row>
    <row r="32" spans="1:12" x14ac:dyDescent="0.2">
      <c r="A32" s="2" t="s">
        <v>52</v>
      </c>
      <c r="B32" s="2">
        <v>63456</v>
      </c>
      <c r="C32" s="2" t="s">
        <v>83</v>
      </c>
      <c r="D32" s="2" t="s">
        <v>51</v>
      </c>
      <c r="E32" s="4">
        <v>1524553</v>
      </c>
      <c r="F32">
        <f t="shared" si="0"/>
        <v>96742035168</v>
      </c>
      <c r="I32" t="s">
        <v>101</v>
      </c>
      <c r="J32">
        <f t="shared" si="3"/>
        <v>77754</v>
      </c>
      <c r="K32" s="3">
        <f>E39</f>
        <v>180701</v>
      </c>
      <c r="L32" s="3">
        <f>F39</f>
        <v>14050225554</v>
      </c>
    </row>
    <row r="33" spans="1:12" x14ac:dyDescent="0.2">
      <c r="A33" s="2" t="s">
        <v>55</v>
      </c>
      <c r="B33" s="2">
        <v>62311</v>
      </c>
      <c r="C33" s="2" t="s">
        <v>83</v>
      </c>
      <c r="D33" s="2" t="s">
        <v>51</v>
      </c>
      <c r="E33" s="4">
        <v>188563</v>
      </c>
      <c r="F33">
        <f t="shared" si="0"/>
        <v>11749549093</v>
      </c>
      <c r="I33" t="s">
        <v>102</v>
      </c>
      <c r="J33" s="5">
        <f t="shared" si="3"/>
        <v>55587.44501466964</v>
      </c>
      <c r="K33" s="3">
        <f>SUM(E40:E47)</f>
        <v>638734</v>
      </c>
      <c r="L33" s="3">
        <f>SUM(F40:F47)</f>
        <v>35505591104</v>
      </c>
    </row>
    <row r="34" spans="1:12" x14ac:dyDescent="0.2">
      <c r="A34" s="2" t="s">
        <v>51</v>
      </c>
      <c r="B34" s="2">
        <v>61543</v>
      </c>
      <c r="C34" s="2" t="s">
        <v>82</v>
      </c>
      <c r="D34" s="2" t="s">
        <v>51</v>
      </c>
      <c r="E34" s="4">
        <v>217352</v>
      </c>
      <c r="F34">
        <f t="shared" si="0"/>
        <v>13376494136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56209</v>
      </c>
      <c r="C35" s="2" t="s">
        <v>83</v>
      </c>
      <c r="D35" s="2" t="s">
        <v>51</v>
      </c>
      <c r="E35" s="4">
        <v>76360</v>
      </c>
      <c r="F35">
        <f t="shared" si="0"/>
        <v>4292119240</v>
      </c>
      <c r="I35" t="s">
        <v>104</v>
      </c>
      <c r="J35" s="5">
        <f t="shared" si="3"/>
        <v>58292.102331691487</v>
      </c>
      <c r="K35" s="3">
        <f>SUM(E48:E59)</f>
        <v>349403</v>
      </c>
      <c r="L35" s="3">
        <f>SUM(F48:F59)</f>
        <v>20367435431</v>
      </c>
    </row>
    <row r="36" spans="1:12" x14ac:dyDescent="0.2">
      <c r="A36" s="2" t="s">
        <v>53</v>
      </c>
      <c r="B36" s="2">
        <v>64662</v>
      </c>
      <c r="C36" s="2" t="s">
        <v>83</v>
      </c>
      <c r="D36" s="2" t="s">
        <v>51</v>
      </c>
      <c r="E36" s="4">
        <v>385512</v>
      </c>
      <c r="F36">
        <f t="shared" si="0"/>
        <v>24927976944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56209</v>
      </c>
      <c r="C37" s="2" t="s">
        <v>83</v>
      </c>
      <c r="D37" s="2" t="s">
        <v>51</v>
      </c>
      <c r="E37" s="4">
        <v>96109</v>
      </c>
      <c r="F37">
        <f t="shared" si="0"/>
        <v>5402190781</v>
      </c>
    </row>
    <row r="38" spans="1:12" x14ac:dyDescent="0.2">
      <c r="A38" s="2" t="s">
        <v>58</v>
      </c>
      <c r="B38" s="2">
        <v>52762</v>
      </c>
      <c r="C38" s="2" t="s">
        <v>83</v>
      </c>
      <c r="D38" s="2" t="s">
        <v>67</v>
      </c>
      <c r="E38" s="4">
        <v>3316073</v>
      </c>
      <c r="F38">
        <f t="shared" si="0"/>
        <v>174962643626</v>
      </c>
    </row>
    <row r="39" spans="1:12" x14ac:dyDescent="0.2">
      <c r="A39" s="2" t="s">
        <v>57</v>
      </c>
      <c r="B39" s="2">
        <v>77754</v>
      </c>
      <c r="C39" s="2" t="s">
        <v>82</v>
      </c>
      <c r="D39" s="2" t="s">
        <v>67</v>
      </c>
      <c r="E39" s="4">
        <v>180701</v>
      </c>
      <c r="F39">
        <f t="shared" si="0"/>
        <v>14050225554</v>
      </c>
    </row>
    <row r="40" spans="1:12" x14ac:dyDescent="0.2">
      <c r="A40" s="2" t="s">
        <v>43</v>
      </c>
      <c r="B40" s="2">
        <v>58578</v>
      </c>
      <c r="C40" s="2" t="s">
        <v>83</v>
      </c>
      <c r="D40" s="2" t="s">
        <v>66</v>
      </c>
      <c r="E40" s="4">
        <v>63912</v>
      </c>
      <c r="F40">
        <f t="shared" si="0"/>
        <v>3743837136</v>
      </c>
    </row>
    <row r="41" spans="1:12" x14ac:dyDescent="0.2">
      <c r="A41" s="2" t="s">
        <v>45</v>
      </c>
      <c r="B41" s="2">
        <v>52907</v>
      </c>
      <c r="C41" s="2" t="s">
        <v>83</v>
      </c>
      <c r="D41" s="2" t="s">
        <v>66</v>
      </c>
      <c r="E41" s="4">
        <v>43468</v>
      </c>
      <c r="F41">
        <f t="shared" si="0"/>
        <v>2299761476</v>
      </c>
    </row>
    <row r="42" spans="1:12" x14ac:dyDescent="0.2">
      <c r="A42" s="2" t="s">
        <v>46</v>
      </c>
      <c r="B42" s="2">
        <v>52907</v>
      </c>
      <c r="C42" s="2" t="s">
        <v>83</v>
      </c>
      <c r="D42" s="2" t="s">
        <v>66</v>
      </c>
      <c r="E42" s="4">
        <v>179212</v>
      </c>
      <c r="F42">
        <f t="shared" si="0"/>
        <v>9481569284</v>
      </c>
    </row>
    <row r="43" spans="1:12" x14ac:dyDescent="0.2">
      <c r="A43" s="2" t="s">
        <v>44</v>
      </c>
      <c r="B43" s="2">
        <v>57829</v>
      </c>
      <c r="C43" s="2" t="s">
        <v>83</v>
      </c>
      <c r="D43" s="2" t="s">
        <v>66</v>
      </c>
      <c r="E43" s="4">
        <v>225817</v>
      </c>
      <c r="F43">
        <f t="shared" si="0"/>
        <v>13058771293</v>
      </c>
    </row>
    <row r="44" spans="1:12" x14ac:dyDescent="0.2">
      <c r="A44" s="2" t="s">
        <v>42</v>
      </c>
      <c r="B44" s="2">
        <v>56547</v>
      </c>
      <c r="C44" s="2" t="s">
        <v>83</v>
      </c>
      <c r="D44" s="2" t="s">
        <v>66</v>
      </c>
      <c r="E44" s="4">
        <v>64195</v>
      </c>
      <c r="F44">
        <f t="shared" si="0"/>
        <v>3630034665</v>
      </c>
    </row>
    <row r="45" spans="1:12" x14ac:dyDescent="0.2">
      <c r="A45" s="2" t="s">
        <v>37</v>
      </c>
      <c r="B45" s="2">
        <v>53117</v>
      </c>
      <c r="C45" s="2" t="s">
        <v>83</v>
      </c>
      <c r="D45" s="2" t="s">
        <v>66</v>
      </c>
      <c r="E45" s="4">
        <v>21454</v>
      </c>
      <c r="F45">
        <f t="shared" si="0"/>
        <v>1139572118</v>
      </c>
    </row>
    <row r="46" spans="1:12" x14ac:dyDescent="0.2">
      <c r="A46" s="2" t="s">
        <v>36</v>
      </c>
      <c r="B46" s="2">
        <v>52907</v>
      </c>
      <c r="C46" s="2" t="s">
        <v>83</v>
      </c>
      <c r="D46" s="2" t="s">
        <v>66</v>
      </c>
      <c r="E46" s="4">
        <v>27976</v>
      </c>
      <c r="F46">
        <f t="shared" si="0"/>
        <v>1480126232</v>
      </c>
    </row>
    <row r="47" spans="1:12" x14ac:dyDescent="0.2">
      <c r="A47" s="2" t="s">
        <v>48</v>
      </c>
      <c r="B47" s="2">
        <v>52907</v>
      </c>
      <c r="C47" s="2" t="s">
        <v>83</v>
      </c>
      <c r="D47" s="2" t="s">
        <v>66</v>
      </c>
      <c r="E47" s="4">
        <v>12700</v>
      </c>
      <c r="F47">
        <f t="shared" si="0"/>
        <v>671918900</v>
      </c>
    </row>
    <row r="48" spans="1:12" x14ac:dyDescent="0.2">
      <c r="A48" s="2" t="s">
        <v>23</v>
      </c>
      <c r="B48" s="2">
        <v>60044</v>
      </c>
      <c r="C48" s="2" t="s">
        <v>83</v>
      </c>
      <c r="D48" s="2" t="s">
        <v>62</v>
      </c>
      <c r="E48" s="4">
        <v>17420</v>
      </c>
      <c r="F48">
        <f t="shared" si="0"/>
        <v>1045966480</v>
      </c>
    </row>
    <row r="49" spans="1:6" x14ac:dyDescent="0.2">
      <c r="A49" s="2" t="s">
        <v>24</v>
      </c>
      <c r="B49" s="2">
        <v>60044</v>
      </c>
      <c r="C49" s="2" t="s">
        <v>83</v>
      </c>
      <c r="D49" s="2" t="s">
        <v>62</v>
      </c>
      <c r="E49" s="4">
        <v>14310</v>
      </c>
      <c r="F49">
        <f t="shared" si="0"/>
        <v>859229640</v>
      </c>
    </row>
    <row r="50" spans="1:6" x14ac:dyDescent="0.2">
      <c r="A50" s="2" t="s">
        <v>25</v>
      </c>
      <c r="B50" s="2">
        <v>60044</v>
      </c>
      <c r="C50" s="2" t="s">
        <v>83</v>
      </c>
      <c r="D50" s="2" t="s">
        <v>62</v>
      </c>
      <c r="E50" s="4">
        <v>1039</v>
      </c>
      <c r="F50">
        <f t="shared" si="0"/>
        <v>62385716</v>
      </c>
    </row>
    <row r="51" spans="1:6" x14ac:dyDescent="0.2">
      <c r="A51" s="2" t="s">
        <v>26</v>
      </c>
      <c r="B51" s="2">
        <v>60044</v>
      </c>
      <c r="C51" s="2" t="s">
        <v>83</v>
      </c>
      <c r="D51" s="2" t="s">
        <v>62</v>
      </c>
      <c r="E51" s="4">
        <v>38429</v>
      </c>
      <c r="F51">
        <f t="shared" si="0"/>
        <v>2307430876</v>
      </c>
    </row>
    <row r="52" spans="1:6" x14ac:dyDescent="0.2">
      <c r="A52" s="2" t="s">
        <v>38</v>
      </c>
      <c r="B52" s="2">
        <v>53117</v>
      </c>
      <c r="C52" s="2" t="s">
        <v>83</v>
      </c>
      <c r="D52" s="2" t="s">
        <v>62</v>
      </c>
      <c r="E52" s="4">
        <v>45514</v>
      </c>
      <c r="F52">
        <f t="shared" si="0"/>
        <v>2417567138</v>
      </c>
    </row>
    <row r="53" spans="1:6" x14ac:dyDescent="0.2">
      <c r="A53" s="2" t="s">
        <v>15</v>
      </c>
      <c r="B53" s="2">
        <v>60044</v>
      </c>
      <c r="C53" s="2" t="s">
        <v>83</v>
      </c>
      <c r="D53" s="2" t="s">
        <v>62</v>
      </c>
      <c r="E53" s="4">
        <v>17977</v>
      </c>
      <c r="F53">
        <f t="shared" si="0"/>
        <v>1079410988</v>
      </c>
    </row>
    <row r="54" spans="1:6" x14ac:dyDescent="0.2">
      <c r="A54" s="2" t="s">
        <v>41</v>
      </c>
      <c r="B54" s="2">
        <v>53117</v>
      </c>
      <c r="C54" s="2" t="s">
        <v>83</v>
      </c>
      <c r="D54" s="2" t="s">
        <v>62</v>
      </c>
      <c r="E54" s="4">
        <v>54045</v>
      </c>
      <c r="F54">
        <f t="shared" si="0"/>
        <v>2870708265</v>
      </c>
    </row>
    <row r="55" spans="1:6" x14ac:dyDescent="0.2">
      <c r="A55" s="2" t="s">
        <v>17</v>
      </c>
      <c r="B55" s="2">
        <v>60044</v>
      </c>
      <c r="C55" s="2" t="s">
        <v>83</v>
      </c>
      <c r="D55" s="2" t="s">
        <v>62</v>
      </c>
      <c r="E55" s="4">
        <v>30818</v>
      </c>
      <c r="F55">
        <f t="shared" si="0"/>
        <v>1850435992</v>
      </c>
    </row>
    <row r="56" spans="1:6" x14ac:dyDescent="0.2">
      <c r="A56" s="2" t="s">
        <v>39</v>
      </c>
      <c r="B56" s="2">
        <v>61956</v>
      </c>
      <c r="C56" s="2" t="s">
        <v>83</v>
      </c>
      <c r="D56" s="2" t="s">
        <v>62</v>
      </c>
      <c r="E56" s="4">
        <v>99244</v>
      </c>
      <c r="F56">
        <f t="shared" si="0"/>
        <v>6148761264</v>
      </c>
    </row>
    <row r="57" spans="1:6" x14ac:dyDescent="0.2">
      <c r="A57" s="2" t="s">
        <v>40</v>
      </c>
      <c r="B57" s="2">
        <v>53117</v>
      </c>
      <c r="C57" s="2" t="s">
        <v>83</v>
      </c>
      <c r="D57" s="2" t="s">
        <v>62</v>
      </c>
      <c r="E57" s="4">
        <v>18660</v>
      </c>
      <c r="F57">
        <f t="shared" si="0"/>
        <v>991163220</v>
      </c>
    </row>
    <row r="58" spans="1:6" x14ac:dyDescent="0.2">
      <c r="A58" s="2" t="s">
        <v>47</v>
      </c>
      <c r="B58" s="2">
        <v>61956</v>
      </c>
      <c r="C58" s="2" t="s">
        <v>83</v>
      </c>
      <c r="D58" s="2" t="s">
        <v>62</v>
      </c>
      <c r="E58" s="4">
        <v>8907</v>
      </c>
      <c r="F58">
        <f t="shared" si="0"/>
        <v>551842092</v>
      </c>
    </row>
    <row r="59" spans="1:6" x14ac:dyDescent="0.2">
      <c r="A59" s="2" t="s">
        <v>27</v>
      </c>
      <c r="B59" s="2">
        <v>60044</v>
      </c>
      <c r="C59" s="2" t="s">
        <v>83</v>
      </c>
      <c r="D59" s="2" t="s">
        <v>62</v>
      </c>
      <c r="E59" s="4">
        <v>3040</v>
      </c>
      <c r="F59">
        <f t="shared" si="0"/>
        <v>182533760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E72A-1D99-3147-9CAC-EE9B6CF68AB8}">
  <dimension ref="A1:B89"/>
  <sheetViews>
    <sheetView zoomScale="140" zoomScaleNormal="140" workbookViewId="0">
      <selection activeCell="B84" sqref="B84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95848.684748923028</v>
      </c>
    </row>
    <row r="3" spans="1:2" x14ac:dyDescent="0.2">
      <c r="A3" t="s">
        <v>61</v>
      </c>
      <c r="B3" s="5">
        <v>74218.866025905154</v>
      </c>
    </row>
    <row r="4" spans="1:2" x14ac:dyDescent="0.2">
      <c r="A4" t="s">
        <v>63</v>
      </c>
      <c r="B4" s="5">
        <v>56969.454182304464</v>
      </c>
    </row>
    <row r="5" spans="1:2" x14ac:dyDescent="0.2">
      <c r="A5" t="s">
        <v>64</v>
      </c>
      <c r="B5" s="5">
        <v>62631.72916673062</v>
      </c>
    </row>
    <row r="6" spans="1:2" x14ac:dyDescent="0.2">
      <c r="A6" t="s">
        <v>31</v>
      </c>
      <c r="B6" s="5">
        <v>77533</v>
      </c>
    </row>
    <row r="7" spans="1:2" x14ac:dyDescent="0.2">
      <c r="A7" t="s">
        <v>50</v>
      </c>
      <c r="B7" s="5">
        <v>84269</v>
      </c>
    </row>
    <row r="8" spans="1:2" x14ac:dyDescent="0.2">
      <c r="A8" t="s">
        <v>65</v>
      </c>
      <c r="B8" s="5">
        <v>57976.491452531125</v>
      </c>
    </row>
    <row r="9" spans="1:2" x14ac:dyDescent="0.2">
      <c r="A9" t="s">
        <v>51</v>
      </c>
      <c r="B9" s="5">
        <v>62886.707889934652</v>
      </c>
    </row>
    <row r="10" spans="1:2" x14ac:dyDescent="0.2">
      <c r="A10" t="s">
        <v>67</v>
      </c>
      <c r="B10" s="5">
        <v>54053.498790599566</v>
      </c>
    </row>
    <row r="11" spans="1:2" x14ac:dyDescent="0.2">
      <c r="A11" t="s">
        <v>66</v>
      </c>
      <c r="B11" s="5">
        <v>55587.44501466964</v>
      </c>
    </row>
    <row r="12" spans="1:2" x14ac:dyDescent="0.2">
      <c r="A12" t="s">
        <v>62</v>
      </c>
      <c r="B12" s="5">
        <v>58292.102331691487</v>
      </c>
    </row>
    <row r="13" spans="1:2" x14ac:dyDescent="0.2">
      <c r="A13" t="s">
        <v>70</v>
      </c>
      <c r="B13" s="5">
        <v>73875.787202167878</v>
      </c>
    </row>
    <row r="14" spans="1:2" x14ac:dyDescent="0.2">
      <c r="A14" t="s">
        <v>82</v>
      </c>
      <c r="B14" s="5">
        <v>78625.724419489925</v>
      </c>
    </row>
    <row r="15" spans="1:2" x14ac:dyDescent="0.2">
      <c r="A15" t="s">
        <v>83</v>
      </c>
      <c r="B15" s="5">
        <v>59093.128725415219</v>
      </c>
    </row>
    <row r="16" spans="1:2" x14ac:dyDescent="0.2">
      <c r="A16" t="s">
        <v>84</v>
      </c>
      <c r="B16">
        <v>79305</v>
      </c>
    </row>
    <row r="17" spans="1:2" x14ac:dyDescent="0.2">
      <c r="A17" t="s">
        <v>85</v>
      </c>
      <c r="B17" s="5">
        <v>96995.394755857429</v>
      </c>
    </row>
    <row r="18" spans="1:2" x14ac:dyDescent="0.2">
      <c r="A18" t="s">
        <v>86</v>
      </c>
      <c r="B18" s="5">
        <v>70883.948973444072</v>
      </c>
    </row>
    <row r="19" spans="1:2" x14ac:dyDescent="0.2">
      <c r="A19" t="s">
        <v>87</v>
      </c>
      <c r="B19" s="5">
        <v>75720.072325823174</v>
      </c>
    </row>
    <row r="20" spans="1:2" x14ac:dyDescent="0.2">
      <c r="A20" t="s">
        <v>88</v>
      </c>
      <c r="B20" s="5">
        <v>56568.605051892046</v>
      </c>
    </row>
    <row r="21" spans="1:2" x14ac:dyDescent="0.2">
      <c r="A21" t="s">
        <v>89</v>
      </c>
      <c r="B21" s="5">
        <v>57192.419045705195</v>
      </c>
    </row>
    <row r="22" spans="1:2" x14ac:dyDescent="0.2">
      <c r="A22" t="s">
        <v>91</v>
      </c>
      <c r="B22" s="5">
        <v>62631.72916673062</v>
      </c>
    </row>
    <row r="23" spans="1:2" x14ac:dyDescent="0.2">
      <c r="A23" t="s">
        <v>93</v>
      </c>
      <c r="B23">
        <v>77533</v>
      </c>
    </row>
    <row r="24" spans="1:2" x14ac:dyDescent="0.2">
      <c r="A24" t="s">
        <v>95</v>
      </c>
      <c r="B24">
        <v>84269</v>
      </c>
    </row>
    <row r="25" spans="1:2" x14ac:dyDescent="0.2">
      <c r="A25" t="s">
        <v>96</v>
      </c>
      <c r="B25" s="5">
        <v>57976.491452531125</v>
      </c>
    </row>
    <row r="26" spans="1:2" x14ac:dyDescent="0.2">
      <c r="A26" t="s">
        <v>98</v>
      </c>
      <c r="B26" s="5">
        <v>63015.305478365743</v>
      </c>
    </row>
    <row r="27" spans="1:2" x14ac:dyDescent="0.2">
      <c r="A27" t="s">
        <v>99</v>
      </c>
      <c r="B27">
        <v>61543</v>
      </c>
    </row>
    <row r="28" spans="1:2" x14ac:dyDescent="0.2">
      <c r="A28" t="s">
        <v>100</v>
      </c>
      <c r="B28">
        <v>52762</v>
      </c>
    </row>
    <row r="29" spans="1:2" x14ac:dyDescent="0.2">
      <c r="A29" t="s">
        <v>101</v>
      </c>
      <c r="B29">
        <v>77754</v>
      </c>
    </row>
    <row r="30" spans="1:2" x14ac:dyDescent="0.2">
      <c r="A30" t="s">
        <v>102</v>
      </c>
      <c r="B30" s="5">
        <v>55587.44501466964</v>
      </c>
    </row>
    <row r="31" spans="1:2" x14ac:dyDescent="0.2">
      <c r="A31" t="s">
        <v>104</v>
      </c>
      <c r="B31" s="5">
        <v>58292.102331691487</v>
      </c>
    </row>
    <row r="32" spans="1:2" x14ac:dyDescent="0.2">
      <c r="A32" t="s">
        <v>1</v>
      </c>
      <c r="B32" s="2">
        <v>94427</v>
      </c>
    </row>
    <row r="33" spans="1:2" x14ac:dyDescent="0.2">
      <c r="A33" t="s">
        <v>2</v>
      </c>
      <c r="B33" s="2">
        <v>90526</v>
      </c>
    </row>
    <row r="34" spans="1:2" x14ac:dyDescent="0.2">
      <c r="A34" t="s">
        <v>6</v>
      </c>
      <c r="B34" s="2">
        <v>117692</v>
      </c>
    </row>
    <row r="35" spans="1:2" x14ac:dyDescent="0.2">
      <c r="A35" t="s">
        <v>7</v>
      </c>
      <c r="B35" s="2">
        <v>76173</v>
      </c>
    </row>
    <row r="36" spans="1:2" x14ac:dyDescent="0.2">
      <c r="A36" t="s">
        <v>8</v>
      </c>
      <c r="B36" s="2">
        <v>117749</v>
      </c>
    </row>
    <row r="37" spans="1:2" x14ac:dyDescent="0.2">
      <c r="A37" t="s">
        <v>4</v>
      </c>
      <c r="B37" s="2">
        <v>116807</v>
      </c>
    </row>
    <row r="38" spans="1:2" x14ac:dyDescent="0.2">
      <c r="A38" t="s">
        <v>5</v>
      </c>
      <c r="B38" s="2">
        <v>102410</v>
      </c>
    </row>
    <row r="39" spans="1:2" x14ac:dyDescent="0.2">
      <c r="A39" t="s">
        <v>3</v>
      </c>
      <c r="B39" s="2">
        <v>65648</v>
      </c>
    </row>
    <row r="40" spans="1:2" x14ac:dyDescent="0.2">
      <c r="A40" t="s">
        <v>9</v>
      </c>
      <c r="B40" s="2">
        <v>79305</v>
      </c>
    </row>
    <row r="41" spans="1:2" x14ac:dyDescent="0.2">
      <c r="A41" t="s">
        <v>10</v>
      </c>
      <c r="B41" s="2">
        <v>71103</v>
      </c>
    </row>
    <row r="42" spans="1:2" x14ac:dyDescent="0.2">
      <c r="A42" t="s">
        <v>13</v>
      </c>
      <c r="B42" s="2">
        <v>71103</v>
      </c>
    </row>
    <row r="43" spans="1:2" x14ac:dyDescent="0.2">
      <c r="A43" t="s">
        <v>11</v>
      </c>
      <c r="B43" s="2">
        <v>70745</v>
      </c>
    </row>
    <row r="44" spans="1:2" x14ac:dyDescent="0.2">
      <c r="A44" t="s">
        <v>12</v>
      </c>
      <c r="B44" s="2">
        <v>75339</v>
      </c>
    </row>
    <row r="45" spans="1:2" x14ac:dyDescent="0.2">
      <c r="A45" t="s">
        <v>14</v>
      </c>
      <c r="B45" s="2">
        <v>78250</v>
      </c>
    </row>
    <row r="46" spans="1:2" x14ac:dyDescent="0.2">
      <c r="A46" t="s">
        <v>30</v>
      </c>
      <c r="B46" s="2">
        <v>77291</v>
      </c>
    </row>
    <row r="47" spans="1:2" x14ac:dyDescent="0.2">
      <c r="A47" t="s">
        <v>19</v>
      </c>
      <c r="B47" s="2">
        <v>57671</v>
      </c>
    </row>
    <row r="48" spans="1:2" x14ac:dyDescent="0.2">
      <c r="A48" t="s">
        <v>20</v>
      </c>
      <c r="B48" s="2">
        <v>56288</v>
      </c>
    </row>
    <row r="49" spans="1:2" x14ac:dyDescent="0.2">
      <c r="A49" t="s">
        <v>29</v>
      </c>
      <c r="B49" s="2">
        <v>56347</v>
      </c>
    </row>
    <row r="50" spans="1:2" x14ac:dyDescent="0.2">
      <c r="A50" t="s">
        <v>16</v>
      </c>
      <c r="B50" s="2">
        <v>58347</v>
      </c>
    </row>
    <row r="51" spans="1:2" x14ac:dyDescent="0.2">
      <c r="A51" t="s">
        <v>28</v>
      </c>
      <c r="B51" s="2">
        <v>53790</v>
      </c>
    </row>
    <row r="52" spans="1:2" x14ac:dyDescent="0.2">
      <c r="A52" t="s">
        <v>18</v>
      </c>
      <c r="B52" s="2">
        <v>59084</v>
      </c>
    </row>
    <row r="53" spans="1:2" x14ac:dyDescent="0.2">
      <c r="A53" t="s">
        <v>22</v>
      </c>
      <c r="B53" s="2">
        <v>58674</v>
      </c>
    </row>
    <row r="54" spans="1:2" x14ac:dyDescent="0.2">
      <c r="A54" t="s">
        <v>21</v>
      </c>
      <c r="B54" s="2">
        <v>54610</v>
      </c>
    </row>
    <row r="55" spans="1:2" x14ac:dyDescent="0.2">
      <c r="A55" t="s">
        <v>33</v>
      </c>
      <c r="B55" s="2">
        <v>62554</v>
      </c>
    </row>
    <row r="56" spans="1:2" x14ac:dyDescent="0.2">
      <c r="A56" t="s">
        <v>32</v>
      </c>
      <c r="B56" s="2">
        <v>62701</v>
      </c>
    </row>
    <row r="57" spans="1:2" x14ac:dyDescent="0.2">
      <c r="A57" t="s">
        <v>31</v>
      </c>
      <c r="B57" s="2">
        <v>77533</v>
      </c>
    </row>
    <row r="58" spans="1:2" x14ac:dyDescent="0.2">
      <c r="A58" t="s">
        <v>50</v>
      </c>
      <c r="B58" s="2">
        <v>84269</v>
      </c>
    </row>
    <row r="59" spans="1:2" x14ac:dyDescent="0.2">
      <c r="A59" t="s">
        <v>34</v>
      </c>
      <c r="B59" s="2">
        <v>53117</v>
      </c>
    </row>
    <row r="60" spans="1:2" x14ac:dyDescent="0.2">
      <c r="A60" t="s">
        <v>35</v>
      </c>
      <c r="B60" s="2">
        <v>59054</v>
      </c>
    </row>
    <row r="61" spans="1:2" x14ac:dyDescent="0.2">
      <c r="A61" t="s">
        <v>49</v>
      </c>
      <c r="B61" s="2">
        <v>57829</v>
      </c>
    </row>
    <row r="62" spans="1:2" x14ac:dyDescent="0.2">
      <c r="A62" t="s">
        <v>52</v>
      </c>
      <c r="B62" s="2">
        <v>63456</v>
      </c>
    </row>
    <row r="63" spans="1:2" x14ac:dyDescent="0.2">
      <c r="A63" t="s">
        <v>55</v>
      </c>
      <c r="B63" s="2">
        <v>62311</v>
      </c>
    </row>
    <row r="64" spans="1:2" x14ac:dyDescent="0.2">
      <c r="A64" t="s">
        <v>51</v>
      </c>
      <c r="B64" s="2">
        <v>61543</v>
      </c>
    </row>
    <row r="65" spans="1:2" x14ac:dyDescent="0.2">
      <c r="A65" t="s">
        <v>56</v>
      </c>
      <c r="B65" s="2">
        <v>56209</v>
      </c>
    </row>
    <row r="66" spans="1:2" x14ac:dyDescent="0.2">
      <c r="A66" t="s">
        <v>53</v>
      </c>
      <c r="B66" s="2">
        <v>64662</v>
      </c>
    </row>
    <row r="67" spans="1:2" x14ac:dyDescent="0.2">
      <c r="A67" t="s">
        <v>54</v>
      </c>
      <c r="B67" s="2">
        <v>56209</v>
      </c>
    </row>
    <row r="68" spans="1:2" x14ac:dyDescent="0.2">
      <c r="A68" t="s">
        <v>58</v>
      </c>
      <c r="B68" s="2">
        <v>52762</v>
      </c>
    </row>
    <row r="69" spans="1:2" x14ac:dyDescent="0.2">
      <c r="A69" t="s">
        <v>57</v>
      </c>
      <c r="B69" s="2">
        <v>77754</v>
      </c>
    </row>
    <row r="70" spans="1:2" x14ac:dyDescent="0.2">
      <c r="A70" t="s">
        <v>43</v>
      </c>
      <c r="B70" s="2">
        <v>58578</v>
      </c>
    </row>
    <row r="71" spans="1:2" x14ac:dyDescent="0.2">
      <c r="A71" t="s">
        <v>45</v>
      </c>
      <c r="B71" s="2">
        <v>52907</v>
      </c>
    </row>
    <row r="72" spans="1:2" x14ac:dyDescent="0.2">
      <c r="A72" t="s">
        <v>46</v>
      </c>
      <c r="B72" s="2">
        <v>52907</v>
      </c>
    </row>
    <row r="73" spans="1:2" x14ac:dyDescent="0.2">
      <c r="A73" t="s">
        <v>44</v>
      </c>
      <c r="B73" s="2">
        <v>57829</v>
      </c>
    </row>
    <row r="74" spans="1:2" x14ac:dyDescent="0.2">
      <c r="A74" t="s">
        <v>42</v>
      </c>
      <c r="B74" s="2">
        <v>56547</v>
      </c>
    </row>
    <row r="75" spans="1:2" x14ac:dyDescent="0.2">
      <c r="A75" t="s">
        <v>37</v>
      </c>
      <c r="B75" s="2">
        <v>53117</v>
      </c>
    </row>
    <row r="76" spans="1:2" x14ac:dyDescent="0.2">
      <c r="A76" t="s">
        <v>36</v>
      </c>
      <c r="B76" s="2">
        <v>52907</v>
      </c>
    </row>
    <row r="77" spans="1:2" x14ac:dyDescent="0.2">
      <c r="A77" t="s">
        <v>48</v>
      </c>
      <c r="B77" s="2">
        <v>52907</v>
      </c>
    </row>
    <row r="78" spans="1:2" x14ac:dyDescent="0.2">
      <c r="A78" t="s">
        <v>23</v>
      </c>
      <c r="B78" s="2">
        <v>60044</v>
      </c>
    </row>
    <row r="79" spans="1:2" x14ac:dyDescent="0.2">
      <c r="A79" t="s">
        <v>24</v>
      </c>
      <c r="B79" s="2">
        <v>60044</v>
      </c>
    </row>
    <row r="80" spans="1:2" x14ac:dyDescent="0.2">
      <c r="A80" t="s">
        <v>25</v>
      </c>
      <c r="B80" s="2">
        <v>60044</v>
      </c>
    </row>
    <row r="81" spans="1:2" x14ac:dyDescent="0.2">
      <c r="A81" t="s">
        <v>26</v>
      </c>
      <c r="B81" s="2">
        <v>60044</v>
      </c>
    </row>
    <row r="82" spans="1:2" x14ac:dyDescent="0.2">
      <c r="A82" t="s">
        <v>38</v>
      </c>
      <c r="B82" s="2">
        <v>53117</v>
      </c>
    </row>
    <row r="83" spans="1:2" x14ac:dyDescent="0.2">
      <c r="A83" t="s">
        <v>15</v>
      </c>
      <c r="B83" s="2">
        <v>60044</v>
      </c>
    </row>
    <row r="84" spans="1:2" x14ac:dyDescent="0.2">
      <c r="A84" t="s">
        <v>41</v>
      </c>
      <c r="B84" s="2">
        <v>53117</v>
      </c>
    </row>
    <row r="85" spans="1:2" x14ac:dyDescent="0.2">
      <c r="A85" t="s">
        <v>17</v>
      </c>
      <c r="B85" s="2">
        <v>60044</v>
      </c>
    </row>
    <row r="86" spans="1:2" x14ac:dyDescent="0.2">
      <c r="A86" t="s">
        <v>39</v>
      </c>
      <c r="B86" s="2">
        <v>61956</v>
      </c>
    </row>
    <row r="87" spans="1:2" x14ac:dyDescent="0.2">
      <c r="A87" t="s">
        <v>40</v>
      </c>
      <c r="B87" s="2">
        <v>53117</v>
      </c>
    </row>
    <row r="88" spans="1:2" x14ac:dyDescent="0.2">
      <c r="A88" t="s">
        <v>47</v>
      </c>
      <c r="B88" s="2">
        <v>61956</v>
      </c>
    </row>
    <row r="89" spans="1:2" x14ac:dyDescent="0.2">
      <c r="A89" t="s">
        <v>27</v>
      </c>
      <c r="B89" s="2">
        <v>60044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4112-6D59-6C4E-B78F-660A3010F676}">
  <dimension ref="A1:U1002"/>
  <sheetViews>
    <sheetView topLeftCell="I1" zoomScale="130" zoomScaleNormal="130" workbookViewId="0">
      <selection activeCell="S2" sqref="S2:S3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92566</v>
      </c>
      <c r="C2" s="2" t="s">
        <v>82</v>
      </c>
      <c r="D2" s="2" t="s">
        <v>60</v>
      </c>
      <c r="E2" s="4">
        <v>1656754</v>
      </c>
      <c r="F2">
        <f>B2*E2</f>
        <v>153359090764</v>
      </c>
      <c r="I2" t="str" cm="1">
        <f t="array" ref="I2:I12">_xlfn.UNIQUE(D2:D59)</f>
        <v>Bay Area</v>
      </c>
      <c r="J2" s="5">
        <f>L2/K2</f>
        <v>96128.049325255197</v>
      </c>
      <c r="K2" s="3">
        <f>SUM(E2:E10)</f>
        <v>7710026</v>
      </c>
      <c r="L2" s="3">
        <f>SUM(F2:F10)</f>
        <v>741149759627</v>
      </c>
      <c r="N2" s="5">
        <f>O2/P2</f>
        <v>74521.646651595191</v>
      </c>
      <c r="O2" s="3">
        <f>SUM(L2:L12)</f>
        <v>2927470882673</v>
      </c>
      <c r="P2" s="3">
        <f>SUM(K2:K12)</f>
        <v>39283497</v>
      </c>
      <c r="R2" t="s">
        <v>82</v>
      </c>
      <c r="S2" s="5">
        <f>U2/T2</f>
        <v>79376.327566321968</v>
      </c>
      <c r="T2" s="3">
        <f>SUM(E2:E9,E11,E14:E19,E22:E23,E25:E28,E34,E39)</f>
        <v>29730535</v>
      </c>
      <c r="U2" s="3">
        <f>SUM(F2:F9,F11,F14:F19,F22:F23,F25:F28,F34,F39)</f>
        <v>2359900684882</v>
      </c>
    </row>
    <row r="3" spans="1:21" x14ac:dyDescent="0.2">
      <c r="A3" s="2" t="s">
        <v>2</v>
      </c>
      <c r="B3" s="2">
        <v>90629</v>
      </c>
      <c r="C3" s="2" t="s">
        <v>82</v>
      </c>
      <c r="D3" s="2" t="s">
        <v>60</v>
      </c>
      <c r="E3" s="4">
        <v>1142251</v>
      </c>
      <c r="F3">
        <f t="shared" ref="F3:F59" si="0">B3*E3</f>
        <v>103521065879</v>
      </c>
      <c r="I3" t="str">
        <v>Central Coast</v>
      </c>
      <c r="J3" s="5">
        <f t="shared" ref="J3:J7" si="1">L3/K3</f>
        <v>75978.922877619814</v>
      </c>
      <c r="K3" s="3">
        <f>SUM(E11:E16)</f>
        <v>2342005</v>
      </c>
      <c r="L3" s="3">
        <f>SUM(F11:F16)</f>
        <v>177943017274</v>
      </c>
      <c r="R3" t="s">
        <v>83</v>
      </c>
      <c r="S3" s="5">
        <f>U3/T3</f>
        <v>59413.006959621525</v>
      </c>
      <c r="T3" s="3">
        <f>SUM(E10,E12:E13,E20:E21,E24,E29:E33,E35:E38,E40:E59)</f>
        <v>9552962</v>
      </c>
      <c r="U3" s="3">
        <f>SUM(F10,F12:F13,F20:F21,F24,F29:F33,F35:F38,F40:F59)</f>
        <v>567570197791</v>
      </c>
    </row>
    <row r="4" spans="1:21" x14ac:dyDescent="0.2">
      <c r="A4" s="2" t="s">
        <v>6</v>
      </c>
      <c r="B4" s="2">
        <v>119313</v>
      </c>
      <c r="C4" s="2" t="s">
        <v>82</v>
      </c>
      <c r="D4" s="2" t="s">
        <v>60</v>
      </c>
      <c r="E4" s="4">
        <v>441829</v>
      </c>
      <c r="F4">
        <f t="shared" si="0"/>
        <v>52715943477</v>
      </c>
      <c r="I4" t="str">
        <v>Central Valley</v>
      </c>
      <c r="J4" s="5">
        <f t="shared" si="1"/>
        <v>57155.923699475126</v>
      </c>
      <c r="K4" s="3">
        <f>SUM(E17:E24)</f>
        <v>4197363</v>
      </c>
      <c r="L4" s="3">
        <f>SUM(F17:F24)</f>
        <v>239904159367</v>
      </c>
    </row>
    <row r="5" spans="1:21" x14ac:dyDescent="0.2">
      <c r="A5" s="2" t="s">
        <v>7</v>
      </c>
      <c r="B5" s="2">
        <v>78720</v>
      </c>
      <c r="C5" s="2" t="s">
        <v>82</v>
      </c>
      <c r="D5" s="2" t="s">
        <v>60</v>
      </c>
      <c r="E5" s="4">
        <v>767423</v>
      </c>
      <c r="F5">
        <f t="shared" si="0"/>
        <v>60411538560</v>
      </c>
      <c r="I5" t="str">
        <v>Inland Empire</v>
      </c>
      <c r="J5" s="5">
        <f t="shared" si="1"/>
        <v>64886.430555622559</v>
      </c>
      <c r="K5" s="3">
        <f>SUM(E25:E26)</f>
        <v>4560470</v>
      </c>
      <c r="L5" s="3">
        <f>SUM(F25:F26)</f>
        <v>295912619956</v>
      </c>
    </row>
    <row r="6" spans="1:21" x14ac:dyDescent="0.2">
      <c r="A6" s="2" t="s">
        <v>8</v>
      </c>
      <c r="B6" s="2">
        <v>119354</v>
      </c>
      <c r="C6" s="2" t="s">
        <v>82</v>
      </c>
      <c r="D6" s="2" t="s">
        <v>60</v>
      </c>
      <c r="E6" s="4">
        <v>1927470</v>
      </c>
      <c r="F6">
        <f t="shared" si="0"/>
        <v>230051254380</v>
      </c>
      <c r="I6" t="str">
        <v>Los Angeles</v>
      </c>
      <c r="J6" s="5">
        <f t="shared" si="1"/>
        <v>77475</v>
      </c>
      <c r="K6" s="3">
        <f>E27</f>
        <v>10081570</v>
      </c>
      <c r="L6">
        <f>F27</f>
        <v>781069635750</v>
      </c>
    </row>
    <row r="7" spans="1:21" x14ac:dyDescent="0.2">
      <c r="A7" s="2" t="s">
        <v>4</v>
      </c>
      <c r="B7" s="2">
        <v>118385</v>
      </c>
      <c r="C7" s="2" t="s">
        <v>82</v>
      </c>
      <c r="D7" s="2" t="s">
        <v>60</v>
      </c>
      <c r="E7" s="4">
        <v>259943</v>
      </c>
      <c r="F7">
        <f t="shared" si="0"/>
        <v>30773352055</v>
      </c>
      <c r="I7" t="str">
        <v>Orange</v>
      </c>
      <c r="J7" s="5">
        <f t="shared" si="1"/>
        <v>85951</v>
      </c>
      <c r="K7" s="3">
        <f>E28</f>
        <v>3168044</v>
      </c>
      <c r="L7">
        <f>F28</f>
        <v>272296549844</v>
      </c>
    </row>
    <row r="8" spans="1:21" x14ac:dyDescent="0.2">
      <c r="A8" s="2" t="s">
        <v>5</v>
      </c>
      <c r="B8" s="2">
        <v>99812</v>
      </c>
      <c r="C8" s="2" t="s">
        <v>82</v>
      </c>
      <c r="D8" s="2" t="s">
        <v>60</v>
      </c>
      <c r="E8" s="4">
        <v>139623</v>
      </c>
      <c r="F8">
        <f t="shared" si="0"/>
        <v>13936050876</v>
      </c>
      <c r="I8" t="str">
        <v>Redwood Coast</v>
      </c>
      <c r="J8" s="5">
        <f>L8/K8</f>
        <v>60003.330213557063</v>
      </c>
      <c r="K8" s="3">
        <f>SUM(E29:E31)</f>
        <v>250659</v>
      </c>
      <c r="L8" s="3">
        <f>SUM(F29:F31)</f>
        <v>15040374748</v>
      </c>
    </row>
    <row r="9" spans="1:21" x14ac:dyDescent="0.2">
      <c r="A9" s="2" t="s">
        <v>3</v>
      </c>
      <c r="B9" s="2">
        <v>66452</v>
      </c>
      <c r="C9" s="2" t="s">
        <v>82</v>
      </c>
      <c r="D9" s="2" t="s">
        <v>60</v>
      </c>
      <c r="E9" s="4">
        <v>874961</v>
      </c>
      <c r="F9">
        <f t="shared" si="0"/>
        <v>58142908372</v>
      </c>
      <c r="I9" t="str">
        <v>Sacramento</v>
      </c>
      <c r="J9" s="5">
        <f t="shared" ref="J9:J12" si="2">L9/K9</f>
        <v>63638.70439860331</v>
      </c>
      <c r="K9" s="3">
        <f>SUM(E32:E37)</f>
        <v>2488449</v>
      </c>
      <c r="L9" s="3">
        <f>SUM(F32:F37)</f>
        <v>158361670322</v>
      </c>
    </row>
    <row r="10" spans="1:21" x14ac:dyDescent="0.2">
      <c r="A10" s="2" t="s">
        <v>9</v>
      </c>
      <c r="B10" s="2">
        <v>76512</v>
      </c>
      <c r="C10" s="2" t="s">
        <v>83</v>
      </c>
      <c r="D10" s="2" t="s">
        <v>60</v>
      </c>
      <c r="E10" s="4">
        <v>499772</v>
      </c>
      <c r="F10">
        <f t="shared" si="0"/>
        <v>38238555264</v>
      </c>
      <c r="I10" t="str">
        <v>San Diego-Imperial</v>
      </c>
      <c r="J10" s="5">
        <f t="shared" si="2"/>
        <v>53981.043923341917</v>
      </c>
      <c r="K10" s="3">
        <f>SUM(E38:E39)</f>
        <v>3496774</v>
      </c>
      <c r="L10" s="3">
        <f>SUM(F38:F39)</f>
        <v>188759510884</v>
      </c>
    </row>
    <row r="11" spans="1:21" x14ac:dyDescent="0.2">
      <c r="A11" s="2" t="s">
        <v>10</v>
      </c>
      <c r="B11" s="2">
        <v>71485</v>
      </c>
      <c r="C11" s="2" t="s">
        <v>82</v>
      </c>
      <c r="D11" s="2" t="s">
        <v>61</v>
      </c>
      <c r="E11" s="4">
        <v>433410</v>
      </c>
      <c r="F11">
        <f t="shared" si="0"/>
        <v>30982313850</v>
      </c>
      <c r="I11" t="str">
        <v>Shasta / Cascades</v>
      </c>
      <c r="J11" s="5">
        <f t="shared" si="2"/>
        <v>56557.477619791651</v>
      </c>
      <c r="K11" s="3">
        <f>SUM(E40:E47)</f>
        <v>638734</v>
      </c>
      <c r="L11" s="3">
        <f>SUM(F40:F47)</f>
        <v>36125183910</v>
      </c>
    </row>
    <row r="12" spans="1:21" x14ac:dyDescent="0.2">
      <c r="A12" s="2" t="s">
        <v>13</v>
      </c>
      <c r="B12" s="2">
        <v>71485</v>
      </c>
      <c r="C12" s="2" t="s">
        <v>83</v>
      </c>
      <c r="D12" s="2" t="s">
        <v>61</v>
      </c>
      <c r="E12" s="4">
        <v>282165</v>
      </c>
      <c r="F12">
        <f t="shared" si="0"/>
        <v>20170565025</v>
      </c>
      <c r="I12" t="str">
        <v>Sierra Nevada</v>
      </c>
      <c r="J12" s="5">
        <f t="shared" si="2"/>
        <v>59840.359101095295</v>
      </c>
      <c r="K12" s="3">
        <f>SUM(E48:E59)</f>
        <v>349403</v>
      </c>
      <c r="L12" s="3">
        <f>SUM(F48:F59)</f>
        <v>20908400991</v>
      </c>
    </row>
    <row r="13" spans="1:21" x14ac:dyDescent="0.2">
      <c r="A13" s="2" t="s">
        <v>11</v>
      </c>
      <c r="B13" s="2">
        <v>71575</v>
      </c>
      <c r="C13" s="2" t="s">
        <v>83</v>
      </c>
      <c r="D13" s="2" t="s">
        <v>61</v>
      </c>
      <c r="E13" s="4">
        <v>444829</v>
      </c>
      <c r="F13">
        <f t="shared" si="0"/>
        <v>31838635675</v>
      </c>
    </row>
    <row r="14" spans="1:21" x14ac:dyDescent="0.2">
      <c r="A14" s="2" t="s">
        <v>12</v>
      </c>
      <c r="B14" s="2">
        <v>78030</v>
      </c>
      <c r="C14" s="2" t="s">
        <v>82</v>
      </c>
      <c r="D14" s="2" t="s">
        <v>61</v>
      </c>
      <c r="E14" s="4">
        <v>60376</v>
      </c>
      <c r="F14">
        <f t="shared" si="0"/>
        <v>4711139280</v>
      </c>
    </row>
    <row r="15" spans="1:21" x14ac:dyDescent="0.2">
      <c r="A15" s="2" t="s">
        <v>14</v>
      </c>
      <c r="B15" s="2">
        <v>82023</v>
      </c>
      <c r="C15" s="2" t="s">
        <v>82</v>
      </c>
      <c r="D15" s="2" t="s">
        <v>61</v>
      </c>
      <c r="E15" s="4">
        <v>273962</v>
      </c>
      <c r="F15">
        <f t="shared" si="0"/>
        <v>22471185126</v>
      </c>
      <c r="I15" t="s">
        <v>84</v>
      </c>
      <c r="J15">
        <f>L15/K15</f>
        <v>76512</v>
      </c>
      <c r="K15" s="3">
        <f>SUM(E10)</f>
        <v>499772</v>
      </c>
      <c r="L15" s="3">
        <f>SUM(F10)</f>
        <v>38238555264</v>
      </c>
    </row>
    <row r="16" spans="1:21" x14ac:dyDescent="0.2">
      <c r="A16" s="2" t="s">
        <v>30</v>
      </c>
      <c r="B16" s="2">
        <v>79986</v>
      </c>
      <c r="C16" s="2" t="s">
        <v>82</v>
      </c>
      <c r="D16" s="2" t="s">
        <v>61</v>
      </c>
      <c r="E16" s="4">
        <v>847263</v>
      </c>
      <c r="F16">
        <f t="shared" si="0"/>
        <v>67769178318</v>
      </c>
      <c r="I16" t="s">
        <v>85</v>
      </c>
      <c r="J16" s="5">
        <f t="shared" ref="J16:J35" si="3">L16/K16</f>
        <v>97487.717403991599</v>
      </c>
      <c r="K16" s="3">
        <f>SUM(E2:E9)</f>
        <v>7210254</v>
      </c>
      <c r="L16" s="3">
        <f>SUM(F2:F9)</f>
        <v>702911204363</v>
      </c>
    </row>
    <row r="17" spans="1:12" x14ac:dyDescent="0.2">
      <c r="A17" s="2" t="s">
        <v>19</v>
      </c>
      <c r="B17" s="2">
        <v>57792</v>
      </c>
      <c r="C17" s="2" t="s">
        <v>82</v>
      </c>
      <c r="D17" s="2" t="s">
        <v>63</v>
      </c>
      <c r="E17" s="4">
        <v>155433</v>
      </c>
      <c r="F17">
        <f t="shared" si="0"/>
        <v>8982783936</v>
      </c>
      <c r="I17" t="s">
        <v>86</v>
      </c>
      <c r="J17" s="5">
        <f t="shared" si="3"/>
        <v>71540.068693826906</v>
      </c>
      <c r="K17" s="3">
        <f>SUM(E12:E13)</f>
        <v>726994</v>
      </c>
      <c r="L17" s="3">
        <f>SUM(F12:F13)</f>
        <v>52009200700</v>
      </c>
    </row>
    <row r="18" spans="1:12" x14ac:dyDescent="0.2">
      <c r="A18" s="2" t="s">
        <v>20</v>
      </c>
      <c r="B18" s="2">
        <v>56551</v>
      </c>
      <c r="C18" s="2" t="s">
        <v>82</v>
      </c>
      <c r="D18" s="2" t="s">
        <v>63</v>
      </c>
      <c r="E18" s="4">
        <v>742603</v>
      </c>
      <c r="F18">
        <f t="shared" si="0"/>
        <v>41994942253</v>
      </c>
      <c r="I18" t="s">
        <v>87</v>
      </c>
      <c r="J18" s="5">
        <f t="shared" si="3"/>
        <v>77977.064288726207</v>
      </c>
      <c r="K18" s="3">
        <f>SUM(E11,E14,E15,E16)</f>
        <v>1615011</v>
      </c>
      <c r="L18" s="3">
        <f>SUM(F11,F14,F15,F16)</f>
        <v>125933816574</v>
      </c>
    </row>
    <row r="19" spans="1:12" x14ac:dyDescent="0.2">
      <c r="A19" s="2" t="s">
        <v>29</v>
      </c>
      <c r="B19" s="2">
        <v>55489</v>
      </c>
      <c r="C19" s="2" t="s">
        <v>82</v>
      </c>
      <c r="D19" s="2" t="s">
        <v>63</v>
      </c>
      <c r="E19" s="4">
        <v>984521</v>
      </c>
      <c r="F19">
        <f t="shared" si="0"/>
        <v>54630085769</v>
      </c>
      <c r="I19" t="s">
        <v>88</v>
      </c>
      <c r="J19" s="5">
        <f t="shared" si="3"/>
        <v>57203.931468508163</v>
      </c>
      <c r="K19" s="3">
        <f>SUM(E20:E21,E24)</f>
        <v>1500230</v>
      </c>
      <c r="L19" s="3">
        <f>SUM(F20:F21,F24)</f>
        <v>85819054107</v>
      </c>
    </row>
    <row r="20" spans="1:12" x14ac:dyDescent="0.2">
      <c r="A20" s="2" t="s">
        <v>16</v>
      </c>
      <c r="B20" s="2">
        <v>58542</v>
      </c>
      <c r="C20" s="2" t="s">
        <v>83</v>
      </c>
      <c r="D20" s="2" t="s">
        <v>63</v>
      </c>
      <c r="E20" s="4">
        <v>887641</v>
      </c>
      <c r="F20">
        <f t="shared" si="0"/>
        <v>51964279422</v>
      </c>
      <c r="I20" t="s">
        <v>89</v>
      </c>
      <c r="J20" s="5">
        <f t="shared" si="3"/>
        <v>57129.220272044426</v>
      </c>
      <c r="K20" s="3">
        <f>SUM(E17,E18,E19,E22,E23)</f>
        <v>2697133</v>
      </c>
      <c r="L20" s="3">
        <f>SUM(F17,F18,F19,F22,F23)</f>
        <v>154085105260</v>
      </c>
    </row>
    <row r="21" spans="1:12" x14ac:dyDescent="0.2">
      <c r="A21" s="2" t="s">
        <v>28</v>
      </c>
      <c r="B21" s="2">
        <v>54886</v>
      </c>
      <c r="C21" s="2" t="s">
        <v>83</v>
      </c>
      <c r="D21" s="2" t="s">
        <v>63</v>
      </c>
      <c r="E21" s="4">
        <v>461898</v>
      </c>
      <c r="F21">
        <f t="shared" si="0"/>
        <v>25351733628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60085</v>
      </c>
      <c r="C22" s="2" t="s">
        <v>82</v>
      </c>
      <c r="D22" s="2" t="s">
        <v>63</v>
      </c>
      <c r="E22" s="4">
        <v>543194</v>
      </c>
      <c r="F22">
        <f t="shared" si="0"/>
        <v>32637811490</v>
      </c>
      <c r="I22" t="s">
        <v>91</v>
      </c>
      <c r="J22" s="5">
        <f t="shared" si="3"/>
        <v>64886.430555622559</v>
      </c>
      <c r="K22" s="3">
        <f>SUM(E25:E26)</f>
        <v>4560470</v>
      </c>
      <c r="L22" s="3">
        <f>SUM(F25:F26)</f>
        <v>295912619956</v>
      </c>
    </row>
    <row r="23" spans="1:12" x14ac:dyDescent="0.2">
      <c r="A23" s="2" t="s">
        <v>22</v>
      </c>
      <c r="B23" s="2">
        <v>58366</v>
      </c>
      <c r="C23" s="2" t="s">
        <v>82</v>
      </c>
      <c r="D23" s="2" t="s">
        <v>63</v>
      </c>
      <c r="E23" s="4">
        <v>271382</v>
      </c>
      <c r="F23">
        <f t="shared" si="0"/>
        <v>15839481812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56427</v>
      </c>
      <c r="C24" s="2" t="s">
        <v>83</v>
      </c>
      <c r="D24" s="2" t="s">
        <v>63</v>
      </c>
      <c r="E24" s="4">
        <v>150691</v>
      </c>
      <c r="F24">
        <f t="shared" si="0"/>
        <v>8503041057</v>
      </c>
      <c r="I24" t="s">
        <v>93</v>
      </c>
      <c r="J24">
        <f t="shared" si="3"/>
        <v>77475</v>
      </c>
      <c r="K24" s="3">
        <f>E27</f>
        <v>10081570</v>
      </c>
      <c r="L24" s="3">
        <f>F27</f>
        <v>781069635750</v>
      </c>
    </row>
    <row r="25" spans="1:12" x14ac:dyDescent="0.2">
      <c r="A25" s="2" t="s">
        <v>33</v>
      </c>
      <c r="B25" s="2">
        <v>64805</v>
      </c>
      <c r="C25" s="2" t="s">
        <v>82</v>
      </c>
      <c r="D25" s="2" t="s">
        <v>64</v>
      </c>
      <c r="E25" s="4">
        <v>2149031</v>
      </c>
      <c r="F25">
        <f t="shared" si="0"/>
        <v>139267953955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64959</v>
      </c>
      <c r="C26" s="2" t="s">
        <v>82</v>
      </c>
      <c r="D26" s="2" t="s">
        <v>64</v>
      </c>
      <c r="E26" s="4">
        <v>2411439</v>
      </c>
      <c r="F26">
        <f t="shared" si="0"/>
        <v>156644666001</v>
      </c>
      <c r="I26" t="s">
        <v>95</v>
      </c>
      <c r="J26">
        <f t="shared" si="3"/>
        <v>85951</v>
      </c>
      <c r="K26" s="3">
        <f>E28</f>
        <v>3168044</v>
      </c>
      <c r="L26" s="3">
        <f>F28</f>
        <v>272296549844</v>
      </c>
    </row>
    <row r="27" spans="1:12" x14ac:dyDescent="0.2">
      <c r="A27" s="2" t="s">
        <v>31</v>
      </c>
      <c r="B27" s="2">
        <v>77475</v>
      </c>
      <c r="C27" s="2" t="s">
        <v>82</v>
      </c>
      <c r="D27" s="2" t="s">
        <v>31</v>
      </c>
      <c r="E27" s="4">
        <v>10081570</v>
      </c>
      <c r="F27">
        <f t="shared" si="0"/>
        <v>781069635750</v>
      </c>
      <c r="I27" t="s">
        <v>96</v>
      </c>
      <c r="J27" s="5">
        <f t="shared" si="3"/>
        <v>60003.330213557063</v>
      </c>
      <c r="K27" s="3">
        <f>SUM(E29:E31)</f>
        <v>250659</v>
      </c>
      <c r="L27" s="3">
        <f>SUM(F29:F31)</f>
        <v>15040374748</v>
      </c>
    </row>
    <row r="28" spans="1:12" x14ac:dyDescent="0.2">
      <c r="A28" s="2" t="s">
        <v>50</v>
      </c>
      <c r="B28" s="2">
        <v>85951</v>
      </c>
      <c r="C28" s="2" t="s">
        <v>82</v>
      </c>
      <c r="D28" s="2" t="s">
        <v>50</v>
      </c>
      <c r="E28" s="4">
        <v>3168044</v>
      </c>
      <c r="F28">
        <f t="shared" si="0"/>
        <v>272296549844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54328</v>
      </c>
      <c r="C29" s="2" t="s">
        <v>83</v>
      </c>
      <c r="D29" s="2" t="s">
        <v>65</v>
      </c>
      <c r="E29" s="4">
        <v>27495</v>
      </c>
      <c r="F29">
        <f t="shared" si="0"/>
        <v>1493748360</v>
      </c>
      <c r="I29" t="s">
        <v>98</v>
      </c>
      <c r="J29" s="5">
        <f t="shared" si="3"/>
        <v>63781.848589470195</v>
      </c>
      <c r="K29" s="3">
        <f>SUM(E32:E33,E35:E37)</f>
        <v>2271097</v>
      </c>
      <c r="L29" s="3">
        <f>SUM(F32:F33,F35:F37)</f>
        <v>144854764986</v>
      </c>
    </row>
    <row r="30" spans="1:12" x14ac:dyDescent="0.2">
      <c r="A30" s="2" t="s">
        <v>35</v>
      </c>
      <c r="B30" s="2">
        <v>61675</v>
      </c>
      <c r="C30" s="2" t="s">
        <v>83</v>
      </c>
      <c r="D30" s="2" t="s">
        <v>65</v>
      </c>
      <c r="E30" s="4">
        <v>135940</v>
      </c>
      <c r="F30">
        <f t="shared" si="0"/>
        <v>8384099500</v>
      </c>
      <c r="I30" t="s">
        <v>99</v>
      </c>
      <c r="J30">
        <f t="shared" si="3"/>
        <v>62143</v>
      </c>
      <c r="K30" s="3">
        <f>SUM(E34)</f>
        <v>217352</v>
      </c>
      <c r="L30" s="3">
        <f>SUM(F34)</f>
        <v>13506905336</v>
      </c>
    </row>
    <row r="31" spans="1:12" x14ac:dyDescent="0.2">
      <c r="A31" s="2" t="s">
        <v>49</v>
      </c>
      <c r="B31" s="2">
        <v>59187</v>
      </c>
      <c r="C31" s="2" t="s">
        <v>83</v>
      </c>
      <c r="D31" s="2" t="s">
        <v>65</v>
      </c>
      <c r="E31" s="4">
        <v>87224</v>
      </c>
      <c r="F31">
        <f t="shared" si="0"/>
        <v>5162526888</v>
      </c>
      <c r="I31" t="s">
        <v>100</v>
      </c>
      <c r="J31">
        <f t="shared" si="3"/>
        <v>52645</v>
      </c>
      <c r="K31" s="3">
        <f>SUM(E38)</f>
        <v>3316073</v>
      </c>
      <c r="L31" s="3">
        <f>SUM(F38)</f>
        <v>174574663085</v>
      </c>
    </row>
    <row r="32" spans="1:12" x14ac:dyDescent="0.2">
      <c r="A32" s="2" t="s">
        <v>52</v>
      </c>
      <c r="B32" s="2">
        <v>64102</v>
      </c>
      <c r="C32" s="2" t="s">
        <v>83</v>
      </c>
      <c r="D32" s="2" t="s">
        <v>51</v>
      </c>
      <c r="E32" s="4">
        <v>1524553</v>
      </c>
      <c r="F32">
        <f t="shared" si="0"/>
        <v>97726896406</v>
      </c>
      <c r="I32" t="s">
        <v>101</v>
      </c>
      <c r="J32">
        <f t="shared" si="3"/>
        <v>78499</v>
      </c>
      <c r="K32" s="3">
        <f>E39</f>
        <v>180701</v>
      </c>
      <c r="L32" s="3">
        <f>F39</f>
        <v>14184847799</v>
      </c>
    </row>
    <row r="33" spans="1:12" x14ac:dyDescent="0.2">
      <c r="A33" s="2" t="s">
        <v>55</v>
      </c>
      <c r="B33" s="2">
        <v>62921</v>
      </c>
      <c r="C33" s="2" t="s">
        <v>83</v>
      </c>
      <c r="D33" s="2" t="s">
        <v>51</v>
      </c>
      <c r="E33" s="4">
        <v>188563</v>
      </c>
      <c r="F33">
        <f t="shared" si="0"/>
        <v>11864572523</v>
      </c>
      <c r="I33" t="s">
        <v>102</v>
      </c>
      <c r="J33" s="5">
        <f t="shared" si="3"/>
        <v>56557.477619791651</v>
      </c>
      <c r="K33" s="3">
        <f>SUM(E40:E47)</f>
        <v>638734</v>
      </c>
      <c r="L33" s="3">
        <f>SUM(F40:F47)</f>
        <v>36125183910</v>
      </c>
    </row>
    <row r="34" spans="1:12" x14ac:dyDescent="0.2">
      <c r="A34" s="2" t="s">
        <v>51</v>
      </c>
      <c r="B34" s="2">
        <v>62143</v>
      </c>
      <c r="C34" s="2" t="s">
        <v>82</v>
      </c>
      <c r="D34" s="2" t="s">
        <v>51</v>
      </c>
      <c r="E34" s="4">
        <v>217352</v>
      </c>
      <c r="F34">
        <f t="shared" si="0"/>
        <v>13506905336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57525</v>
      </c>
      <c r="C35" s="2" t="s">
        <v>83</v>
      </c>
      <c r="D35" s="2" t="s">
        <v>51</v>
      </c>
      <c r="E35" s="4">
        <v>76360</v>
      </c>
      <c r="F35">
        <f t="shared" si="0"/>
        <v>4392609000</v>
      </c>
      <c r="I35" t="s">
        <v>104</v>
      </c>
      <c r="J35" s="5">
        <f t="shared" si="3"/>
        <v>59840.359101095295</v>
      </c>
      <c r="K35" s="3">
        <f>SUM(E48:E59)</f>
        <v>349403</v>
      </c>
      <c r="L35" s="3">
        <f>SUM(F48:F59)</f>
        <v>20908400991</v>
      </c>
    </row>
    <row r="36" spans="1:12" x14ac:dyDescent="0.2">
      <c r="A36" s="2" t="s">
        <v>53</v>
      </c>
      <c r="B36" s="2">
        <v>65736</v>
      </c>
      <c r="C36" s="2" t="s">
        <v>83</v>
      </c>
      <c r="D36" s="2" t="s">
        <v>51</v>
      </c>
      <c r="E36" s="4">
        <v>385512</v>
      </c>
      <c r="F36">
        <f t="shared" si="0"/>
        <v>25342016832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57525</v>
      </c>
      <c r="C37" s="2" t="s">
        <v>83</v>
      </c>
      <c r="D37" s="2" t="s">
        <v>51</v>
      </c>
      <c r="E37" s="4">
        <v>96109</v>
      </c>
      <c r="F37">
        <f t="shared" si="0"/>
        <v>5528670225</v>
      </c>
    </row>
    <row r="38" spans="1:12" x14ac:dyDescent="0.2">
      <c r="A38" s="2" t="s">
        <v>58</v>
      </c>
      <c r="B38" s="2">
        <v>52645</v>
      </c>
      <c r="C38" s="2" t="s">
        <v>83</v>
      </c>
      <c r="D38" s="2" t="s">
        <v>67</v>
      </c>
      <c r="E38" s="4">
        <v>3316073</v>
      </c>
      <c r="F38">
        <f t="shared" si="0"/>
        <v>174574663085</v>
      </c>
    </row>
    <row r="39" spans="1:12" x14ac:dyDescent="0.2">
      <c r="A39" s="2" t="s">
        <v>57</v>
      </c>
      <c r="B39" s="2">
        <v>78499</v>
      </c>
      <c r="C39" s="2" t="s">
        <v>82</v>
      </c>
      <c r="D39" s="2" t="s">
        <v>67</v>
      </c>
      <c r="E39" s="4">
        <v>180701</v>
      </c>
      <c r="F39">
        <f t="shared" si="0"/>
        <v>14184847799</v>
      </c>
    </row>
    <row r="40" spans="1:12" x14ac:dyDescent="0.2">
      <c r="A40" s="2" t="s">
        <v>43</v>
      </c>
      <c r="B40" s="2">
        <v>58796</v>
      </c>
      <c r="C40" s="2" t="s">
        <v>83</v>
      </c>
      <c r="D40" s="2" t="s">
        <v>66</v>
      </c>
      <c r="E40" s="4">
        <v>63912</v>
      </c>
      <c r="F40">
        <f t="shared" si="0"/>
        <v>3757769952</v>
      </c>
    </row>
    <row r="41" spans="1:12" x14ac:dyDescent="0.2">
      <c r="A41" s="2" t="s">
        <v>45</v>
      </c>
      <c r="B41" s="2">
        <v>53717</v>
      </c>
      <c r="C41" s="2" t="s">
        <v>83</v>
      </c>
      <c r="D41" s="2" t="s">
        <v>66</v>
      </c>
      <c r="E41" s="4">
        <v>43468</v>
      </c>
      <c r="F41">
        <f t="shared" si="0"/>
        <v>2334970556</v>
      </c>
    </row>
    <row r="42" spans="1:12" x14ac:dyDescent="0.2">
      <c r="A42" s="2" t="s">
        <v>46</v>
      </c>
      <c r="B42" s="2">
        <v>53717</v>
      </c>
      <c r="C42" s="2" t="s">
        <v>83</v>
      </c>
      <c r="D42" s="2" t="s">
        <v>66</v>
      </c>
      <c r="E42" s="4">
        <v>179212</v>
      </c>
      <c r="F42">
        <f t="shared" si="0"/>
        <v>9626731004</v>
      </c>
    </row>
    <row r="43" spans="1:12" x14ac:dyDescent="0.2">
      <c r="A43" s="2" t="s">
        <v>44</v>
      </c>
      <c r="B43" s="2">
        <v>59187</v>
      </c>
      <c r="C43" s="2" t="s">
        <v>83</v>
      </c>
      <c r="D43" s="2" t="s">
        <v>66</v>
      </c>
      <c r="E43" s="4">
        <v>225817</v>
      </c>
      <c r="F43">
        <f t="shared" si="0"/>
        <v>13365430779</v>
      </c>
    </row>
    <row r="44" spans="1:12" x14ac:dyDescent="0.2">
      <c r="A44" s="2" t="s">
        <v>42</v>
      </c>
      <c r="B44" s="2">
        <v>57477</v>
      </c>
      <c r="C44" s="2" t="s">
        <v>83</v>
      </c>
      <c r="D44" s="2" t="s">
        <v>66</v>
      </c>
      <c r="E44" s="4">
        <v>64195</v>
      </c>
      <c r="F44">
        <f t="shared" si="0"/>
        <v>3689736015</v>
      </c>
    </row>
    <row r="45" spans="1:12" x14ac:dyDescent="0.2">
      <c r="A45" s="2" t="s">
        <v>37</v>
      </c>
      <c r="B45" s="2">
        <v>54328</v>
      </c>
      <c r="C45" s="2" t="s">
        <v>83</v>
      </c>
      <c r="D45" s="2" t="s">
        <v>66</v>
      </c>
      <c r="E45" s="4">
        <v>21454</v>
      </c>
      <c r="F45">
        <f t="shared" si="0"/>
        <v>1165552912</v>
      </c>
    </row>
    <row r="46" spans="1:12" x14ac:dyDescent="0.2">
      <c r="A46" s="2" t="s">
        <v>36</v>
      </c>
      <c r="B46" s="2">
        <v>53717</v>
      </c>
      <c r="C46" s="2" t="s">
        <v>83</v>
      </c>
      <c r="D46" s="2" t="s">
        <v>66</v>
      </c>
      <c r="E46" s="4">
        <v>27976</v>
      </c>
      <c r="F46">
        <f t="shared" si="0"/>
        <v>1502786792</v>
      </c>
    </row>
    <row r="47" spans="1:12" x14ac:dyDescent="0.2">
      <c r="A47" s="2" t="s">
        <v>48</v>
      </c>
      <c r="B47" s="2">
        <v>53717</v>
      </c>
      <c r="C47" s="2" t="s">
        <v>83</v>
      </c>
      <c r="D47" s="2" t="s">
        <v>66</v>
      </c>
      <c r="E47" s="4">
        <v>12700</v>
      </c>
      <c r="F47">
        <f t="shared" si="0"/>
        <v>682205900</v>
      </c>
    </row>
    <row r="48" spans="1:12" x14ac:dyDescent="0.2">
      <c r="A48" s="2" t="s">
        <v>23</v>
      </c>
      <c r="B48" s="2">
        <v>60765</v>
      </c>
      <c r="C48" s="2" t="s">
        <v>83</v>
      </c>
      <c r="D48" s="2" t="s">
        <v>62</v>
      </c>
      <c r="E48" s="4">
        <v>17420</v>
      </c>
      <c r="F48">
        <f t="shared" si="0"/>
        <v>1058526300</v>
      </c>
    </row>
    <row r="49" spans="1:6" x14ac:dyDescent="0.2">
      <c r="A49" s="2" t="s">
        <v>24</v>
      </c>
      <c r="B49" s="2">
        <v>60765</v>
      </c>
      <c r="C49" s="2" t="s">
        <v>83</v>
      </c>
      <c r="D49" s="2" t="s">
        <v>62</v>
      </c>
      <c r="E49" s="4">
        <v>14310</v>
      </c>
      <c r="F49">
        <f t="shared" si="0"/>
        <v>869547150</v>
      </c>
    </row>
    <row r="50" spans="1:6" x14ac:dyDescent="0.2">
      <c r="A50" s="2" t="s">
        <v>25</v>
      </c>
      <c r="B50" s="2">
        <v>60765</v>
      </c>
      <c r="C50" s="2" t="s">
        <v>83</v>
      </c>
      <c r="D50" s="2" t="s">
        <v>62</v>
      </c>
      <c r="E50" s="4">
        <v>1039</v>
      </c>
      <c r="F50">
        <f t="shared" si="0"/>
        <v>63134835</v>
      </c>
    </row>
    <row r="51" spans="1:6" x14ac:dyDescent="0.2">
      <c r="A51" s="2" t="s">
        <v>26</v>
      </c>
      <c r="B51" s="2">
        <v>60765</v>
      </c>
      <c r="C51" s="2" t="s">
        <v>83</v>
      </c>
      <c r="D51" s="2" t="s">
        <v>62</v>
      </c>
      <c r="E51" s="4">
        <v>38429</v>
      </c>
      <c r="F51">
        <f t="shared" si="0"/>
        <v>2335138185</v>
      </c>
    </row>
    <row r="52" spans="1:6" x14ac:dyDescent="0.2">
      <c r="A52" s="2" t="s">
        <v>38</v>
      </c>
      <c r="B52" s="2">
        <v>54328</v>
      </c>
      <c r="C52" s="2" t="s">
        <v>83</v>
      </c>
      <c r="D52" s="2" t="s">
        <v>62</v>
      </c>
      <c r="E52" s="4">
        <v>45514</v>
      </c>
      <c r="F52">
        <f t="shared" si="0"/>
        <v>2472684592</v>
      </c>
    </row>
    <row r="53" spans="1:6" x14ac:dyDescent="0.2">
      <c r="A53" s="2" t="s">
        <v>15</v>
      </c>
      <c r="B53" s="2">
        <v>60765</v>
      </c>
      <c r="C53" s="2" t="s">
        <v>83</v>
      </c>
      <c r="D53" s="2" t="s">
        <v>62</v>
      </c>
      <c r="E53" s="4">
        <v>17977</v>
      </c>
      <c r="F53">
        <f t="shared" si="0"/>
        <v>1092372405</v>
      </c>
    </row>
    <row r="54" spans="1:6" x14ac:dyDescent="0.2">
      <c r="A54" s="2" t="s">
        <v>41</v>
      </c>
      <c r="B54" s="2">
        <v>54328</v>
      </c>
      <c r="C54" s="2" t="s">
        <v>83</v>
      </c>
      <c r="D54" s="2" t="s">
        <v>62</v>
      </c>
      <c r="E54" s="4">
        <v>54045</v>
      </c>
      <c r="F54">
        <f t="shared" si="0"/>
        <v>2936156760</v>
      </c>
    </row>
    <row r="55" spans="1:6" x14ac:dyDescent="0.2">
      <c r="A55" s="2" t="s">
        <v>17</v>
      </c>
      <c r="B55" s="2">
        <v>60765</v>
      </c>
      <c r="C55" s="2" t="s">
        <v>83</v>
      </c>
      <c r="D55" s="2" t="s">
        <v>62</v>
      </c>
      <c r="E55" s="4">
        <v>30818</v>
      </c>
      <c r="F55">
        <f t="shared" si="0"/>
        <v>1872655770</v>
      </c>
    </row>
    <row r="56" spans="1:6" x14ac:dyDescent="0.2">
      <c r="A56" s="2" t="s">
        <v>39</v>
      </c>
      <c r="B56" s="2">
        <v>64814</v>
      </c>
      <c r="C56" s="2" t="s">
        <v>83</v>
      </c>
      <c r="D56" s="2" t="s">
        <v>62</v>
      </c>
      <c r="E56" s="4">
        <v>99244</v>
      </c>
      <c r="F56">
        <f t="shared" si="0"/>
        <v>6432400616</v>
      </c>
    </row>
    <row r="57" spans="1:6" x14ac:dyDescent="0.2">
      <c r="A57" s="2" t="s">
        <v>40</v>
      </c>
      <c r="B57" s="2">
        <v>54328</v>
      </c>
      <c r="C57" s="2" t="s">
        <v>83</v>
      </c>
      <c r="D57" s="2" t="s">
        <v>62</v>
      </c>
      <c r="E57" s="4">
        <v>18660</v>
      </c>
      <c r="F57">
        <f t="shared" si="0"/>
        <v>1013760480</v>
      </c>
    </row>
    <row r="58" spans="1:6" x14ac:dyDescent="0.2">
      <c r="A58" s="2" t="s">
        <v>47</v>
      </c>
      <c r="B58" s="2">
        <v>64814</v>
      </c>
      <c r="C58" s="2" t="s">
        <v>83</v>
      </c>
      <c r="D58" s="2" t="s">
        <v>62</v>
      </c>
      <c r="E58" s="4">
        <v>8907</v>
      </c>
      <c r="F58">
        <f t="shared" si="0"/>
        <v>577298298</v>
      </c>
    </row>
    <row r="59" spans="1:6" x14ac:dyDescent="0.2">
      <c r="A59" s="2" t="s">
        <v>27</v>
      </c>
      <c r="B59" s="2">
        <v>60765</v>
      </c>
      <c r="C59" s="2" t="s">
        <v>83</v>
      </c>
      <c r="D59" s="2" t="s">
        <v>62</v>
      </c>
      <c r="E59" s="4">
        <v>3040</v>
      </c>
      <c r="F59">
        <f t="shared" si="0"/>
        <v>184725600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2D46-06B5-D143-8693-CFA9F2A5692A}">
  <dimension ref="A1:B89"/>
  <sheetViews>
    <sheetView zoomScale="140" zoomScaleNormal="140" workbookViewId="0">
      <selection activeCell="B14" sqref="B14:B15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96128.049325255197</v>
      </c>
    </row>
    <row r="3" spans="1:2" x14ac:dyDescent="0.2">
      <c r="A3" t="s">
        <v>61</v>
      </c>
      <c r="B3" s="5">
        <v>75978.922877619814</v>
      </c>
    </row>
    <row r="4" spans="1:2" x14ac:dyDescent="0.2">
      <c r="A4" t="s">
        <v>63</v>
      </c>
      <c r="B4" s="5">
        <v>57155.923699475126</v>
      </c>
    </row>
    <row r="5" spans="1:2" x14ac:dyDescent="0.2">
      <c r="A5" t="s">
        <v>64</v>
      </c>
      <c r="B5" s="5">
        <v>64886.430555622559</v>
      </c>
    </row>
    <row r="6" spans="1:2" x14ac:dyDescent="0.2">
      <c r="A6" t="s">
        <v>31</v>
      </c>
      <c r="B6" s="5">
        <v>77475</v>
      </c>
    </row>
    <row r="7" spans="1:2" x14ac:dyDescent="0.2">
      <c r="A7" t="s">
        <v>50</v>
      </c>
      <c r="B7" s="5">
        <v>85951</v>
      </c>
    </row>
    <row r="8" spans="1:2" x14ac:dyDescent="0.2">
      <c r="A8" t="s">
        <v>65</v>
      </c>
      <c r="B8" s="5">
        <v>60003.330213557063</v>
      </c>
    </row>
    <row r="9" spans="1:2" x14ac:dyDescent="0.2">
      <c r="A9" t="s">
        <v>51</v>
      </c>
      <c r="B9" s="5">
        <v>63638.70439860331</v>
      </c>
    </row>
    <row r="10" spans="1:2" x14ac:dyDescent="0.2">
      <c r="A10" t="s">
        <v>67</v>
      </c>
      <c r="B10" s="5">
        <v>53981.043923341917</v>
      </c>
    </row>
    <row r="11" spans="1:2" x14ac:dyDescent="0.2">
      <c r="A11" t="s">
        <v>66</v>
      </c>
      <c r="B11" s="5">
        <v>56557.477619791651</v>
      </c>
    </row>
    <row r="12" spans="1:2" x14ac:dyDescent="0.2">
      <c r="A12" t="s">
        <v>62</v>
      </c>
      <c r="B12" s="5">
        <v>59840.359101095295</v>
      </c>
    </row>
    <row r="13" spans="1:2" x14ac:dyDescent="0.2">
      <c r="A13" t="s">
        <v>70</v>
      </c>
      <c r="B13" s="5">
        <v>74521.646651595191</v>
      </c>
    </row>
    <row r="14" spans="1:2" x14ac:dyDescent="0.2">
      <c r="A14" t="s">
        <v>82</v>
      </c>
      <c r="B14" s="5">
        <v>79376.327566321968</v>
      </c>
    </row>
    <row r="15" spans="1:2" x14ac:dyDescent="0.2">
      <c r="A15" t="s">
        <v>83</v>
      </c>
      <c r="B15" s="5">
        <v>59413.006959621525</v>
      </c>
    </row>
    <row r="16" spans="1:2" x14ac:dyDescent="0.2">
      <c r="A16" t="s">
        <v>84</v>
      </c>
      <c r="B16">
        <v>76512</v>
      </c>
    </row>
    <row r="17" spans="1:2" x14ac:dyDescent="0.2">
      <c r="A17" t="s">
        <v>85</v>
      </c>
      <c r="B17" s="5">
        <v>97487.717403991599</v>
      </c>
    </row>
    <row r="18" spans="1:2" x14ac:dyDescent="0.2">
      <c r="A18" t="s">
        <v>86</v>
      </c>
      <c r="B18" s="5">
        <v>71540.068693826906</v>
      </c>
    </row>
    <row r="19" spans="1:2" x14ac:dyDescent="0.2">
      <c r="A19" t="s">
        <v>87</v>
      </c>
      <c r="B19" s="5">
        <v>77977.064288726207</v>
      </c>
    </row>
    <row r="20" spans="1:2" x14ac:dyDescent="0.2">
      <c r="A20" t="s">
        <v>88</v>
      </c>
      <c r="B20" s="5">
        <v>57203.931468508163</v>
      </c>
    </row>
    <row r="21" spans="1:2" x14ac:dyDescent="0.2">
      <c r="A21" t="s">
        <v>89</v>
      </c>
      <c r="B21" s="5">
        <v>57129.220272044426</v>
      </c>
    </row>
    <row r="22" spans="1:2" x14ac:dyDescent="0.2">
      <c r="A22" t="s">
        <v>91</v>
      </c>
      <c r="B22" s="5">
        <v>64886.430555622559</v>
      </c>
    </row>
    <row r="23" spans="1:2" x14ac:dyDescent="0.2">
      <c r="A23" t="s">
        <v>93</v>
      </c>
      <c r="B23">
        <v>77475</v>
      </c>
    </row>
    <row r="24" spans="1:2" x14ac:dyDescent="0.2">
      <c r="A24" t="s">
        <v>95</v>
      </c>
      <c r="B24">
        <v>85951</v>
      </c>
    </row>
    <row r="25" spans="1:2" x14ac:dyDescent="0.2">
      <c r="A25" t="s">
        <v>96</v>
      </c>
      <c r="B25" s="5">
        <v>60003.330213557063</v>
      </c>
    </row>
    <row r="26" spans="1:2" x14ac:dyDescent="0.2">
      <c r="A26" t="s">
        <v>98</v>
      </c>
      <c r="B26" s="5">
        <v>63781.848589470195</v>
      </c>
    </row>
    <row r="27" spans="1:2" x14ac:dyDescent="0.2">
      <c r="A27" t="s">
        <v>99</v>
      </c>
      <c r="B27">
        <v>62143</v>
      </c>
    </row>
    <row r="28" spans="1:2" x14ac:dyDescent="0.2">
      <c r="A28" t="s">
        <v>100</v>
      </c>
      <c r="B28">
        <v>52645</v>
      </c>
    </row>
    <row r="29" spans="1:2" x14ac:dyDescent="0.2">
      <c r="A29" t="s">
        <v>101</v>
      </c>
      <c r="B29">
        <v>78499</v>
      </c>
    </row>
    <row r="30" spans="1:2" x14ac:dyDescent="0.2">
      <c r="A30" t="s">
        <v>102</v>
      </c>
      <c r="B30" s="5">
        <v>56557.477619791651</v>
      </c>
    </row>
    <row r="31" spans="1:2" x14ac:dyDescent="0.2">
      <c r="A31" t="s">
        <v>104</v>
      </c>
      <c r="B31" s="5">
        <v>59840.359101095295</v>
      </c>
    </row>
    <row r="32" spans="1:2" x14ac:dyDescent="0.2">
      <c r="A32" t="s">
        <v>1</v>
      </c>
      <c r="B32" s="2">
        <v>92566</v>
      </c>
    </row>
    <row r="33" spans="1:2" x14ac:dyDescent="0.2">
      <c r="A33" t="s">
        <v>2</v>
      </c>
      <c r="B33" s="2">
        <v>90629</v>
      </c>
    </row>
    <row r="34" spans="1:2" x14ac:dyDescent="0.2">
      <c r="A34" t="s">
        <v>6</v>
      </c>
      <c r="B34" s="2">
        <v>119313</v>
      </c>
    </row>
    <row r="35" spans="1:2" x14ac:dyDescent="0.2">
      <c r="A35" t="s">
        <v>7</v>
      </c>
      <c r="B35" s="2">
        <v>78720</v>
      </c>
    </row>
    <row r="36" spans="1:2" x14ac:dyDescent="0.2">
      <c r="A36" t="s">
        <v>8</v>
      </c>
      <c r="B36" s="2">
        <v>119354</v>
      </c>
    </row>
    <row r="37" spans="1:2" x14ac:dyDescent="0.2">
      <c r="A37" t="s">
        <v>4</v>
      </c>
      <c r="B37" s="2">
        <v>118385</v>
      </c>
    </row>
    <row r="38" spans="1:2" x14ac:dyDescent="0.2">
      <c r="A38" t="s">
        <v>5</v>
      </c>
      <c r="B38" s="2">
        <v>99812</v>
      </c>
    </row>
    <row r="39" spans="1:2" x14ac:dyDescent="0.2">
      <c r="A39" t="s">
        <v>3</v>
      </c>
      <c r="B39" s="2">
        <v>66452</v>
      </c>
    </row>
    <row r="40" spans="1:2" x14ac:dyDescent="0.2">
      <c r="A40" t="s">
        <v>9</v>
      </c>
      <c r="B40" s="2">
        <v>76512</v>
      </c>
    </row>
    <row r="41" spans="1:2" x14ac:dyDescent="0.2">
      <c r="A41" t="s">
        <v>10</v>
      </c>
      <c r="B41" s="2">
        <v>71485</v>
      </c>
    </row>
    <row r="42" spans="1:2" x14ac:dyDescent="0.2">
      <c r="A42" t="s">
        <v>13</v>
      </c>
      <c r="B42" s="2">
        <v>71485</v>
      </c>
    </row>
    <row r="43" spans="1:2" x14ac:dyDescent="0.2">
      <c r="A43" t="s">
        <v>11</v>
      </c>
      <c r="B43" s="2">
        <v>71575</v>
      </c>
    </row>
    <row r="44" spans="1:2" x14ac:dyDescent="0.2">
      <c r="A44" t="s">
        <v>12</v>
      </c>
      <c r="B44" s="2">
        <v>78030</v>
      </c>
    </row>
    <row r="45" spans="1:2" x14ac:dyDescent="0.2">
      <c r="A45" t="s">
        <v>14</v>
      </c>
      <c r="B45" s="2">
        <v>82023</v>
      </c>
    </row>
    <row r="46" spans="1:2" x14ac:dyDescent="0.2">
      <c r="A46" t="s">
        <v>30</v>
      </c>
      <c r="B46" s="2">
        <v>79986</v>
      </c>
    </row>
    <row r="47" spans="1:2" x14ac:dyDescent="0.2">
      <c r="A47" t="s">
        <v>19</v>
      </c>
      <c r="B47" s="2">
        <v>57792</v>
      </c>
    </row>
    <row r="48" spans="1:2" x14ac:dyDescent="0.2">
      <c r="A48" t="s">
        <v>20</v>
      </c>
      <c r="B48" s="2">
        <v>56551</v>
      </c>
    </row>
    <row r="49" spans="1:2" x14ac:dyDescent="0.2">
      <c r="A49" t="s">
        <v>29</v>
      </c>
      <c r="B49" s="2">
        <v>55489</v>
      </c>
    </row>
    <row r="50" spans="1:2" x14ac:dyDescent="0.2">
      <c r="A50" t="s">
        <v>16</v>
      </c>
      <c r="B50" s="2">
        <v>58542</v>
      </c>
    </row>
    <row r="51" spans="1:2" x14ac:dyDescent="0.2">
      <c r="A51" t="s">
        <v>28</v>
      </c>
      <c r="B51" s="2">
        <v>54886</v>
      </c>
    </row>
    <row r="52" spans="1:2" x14ac:dyDescent="0.2">
      <c r="A52" t="s">
        <v>18</v>
      </c>
      <c r="B52" s="2">
        <v>60085</v>
      </c>
    </row>
    <row r="53" spans="1:2" x14ac:dyDescent="0.2">
      <c r="A53" t="s">
        <v>22</v>
      </c>
      <c r="B53" s="2">
        <v>58366</v>
      </c>
    </row>
    <row r="54" spans="1:2" x14ac:dyDescent="0.2">
      <c r="A54" t="s">
        <v>21</v>
      </c>
      <c r="B54" s="2">
        <v>56427</v>
      </c>
    </row>
    <row r="55" spans="1:2" x14ac:dyDescent="0.2">
      <c r="A55" t="s">
        <v>33</v>
      </c>
      <c r="B55" s="2">
        <v>64805</v>
      </c>
    </row>
    <row r="56" spans="1:2" x14ac:dyDescent="0.2">
      <c r="A56" t="s">
        <v>32</v>
      </c>
      <c r="B56" s="2">
        <v>64959</v>
      </c>
    </row>
    <row r="57" spans="1:2" x14ac:dyDescent="0.2">
      <c r="A57" t="s">
        <v>31</v>
      </c>
      <c r="B57" s="2">
        <v>77475</v>
      </c>
    </row>
    <row r="58" spans="1:2" x14ac:dyDescent="0.2">
      <c r="A58" t="s">
        <v>50</v>
      </c>
      <c r="B58" s="2">
        <v>85951</v>
      </c>
    </row>
    <row r="59" spans="1:2" x14ac:dyDescent="0.2">
      <c r="A59" t="s">
        <v>34</v>
      </c>
      <c r="B59" s="2">
        <v>54328</v>
      </c>
    </row>
    <row r="60" spans="1:2" x14ac:dyDescent="0.2">
      <c r="A60" t="s">
        <v>35</v>
      </c>
      <c r="B60" s="2">
        <v>61675</v>
      </c>
    </row>
    <row r="61" spans="1:2" x14ac:dyDescent="0.2">
      <c r="A61" t="s">
        <v>49</v>
      </c>
      <c r="B61" s="2">
        <v>59187</v>
      </c>
    </row>
    <row r="62" spans="1:2" x14ac:dyDescent="0.2">
      <c r="A62" t="s">
        <v>52</v>
      </c>
      <c r="B62" s="2">
        <v>64102</v>
      </c>
    </row>
    <row r="63" spans="1:2" x14ac:dyDescent="0.2">
      <c r="A63" t="s">
        <v>55</v>
      </c>
      <c r="B63" s="2">
        <v>62921</v>
      </c>
    </row>
    <row r="64" spans="1:2" x14ac:dyDescent="0.2">
      <c r="A64" t="s">
        <v>51</v>
      </c>
      <c r="B64" s="2">
        <v>62143</v>
      </c>
    </row>
    <row r="65" spans="1:2" x14ac:dyDescent="0.2">
      <c r="A65" t="s">
        <v>56</v>
      </c>
      <c r="B65" s="2">
        <v>57525</v>
      </c>
    </row>
    <row r="66" spans="1:2" x14ac:dyDescent="0.2">
      <c r="A66" t="s">
        <v>53</v>
      </c>
      <c r="B66" s="2">
        <v>65736</v>
      </c>
    </row>
    <row r="67" spans="1:2" x14ac:dyDescent="0.2">
      <c r="A67" t="s">
        <v>54</v>
      </c>
      <c r="B67" s="2">
        <v>57525</v>
      </c>
    </row>
    <row r="68" spans="1:2" x14ac:dyDescent="0.2">
      <c r="A68" t="s">
        <v>58</v>
      </c>
      <c r="B68" s="2">
        <v>52645</v>
      </c>
    </row>
    <row r="69" spans="1:2" x14ac:dyDescent="0.2">
      <c r="A69" t="s">
        <v>57</v>
      </c>
      <c r="B69" s="2">
        <v>78499</v>
      </c>
    </row>
    <row r="70" spans="1:2" x14ac:dyDescent="0.2">
      <c r="A70" t="s">
        <v>43</v>
      </c>
      <c r="B70" s="2">
        <v>58796</v>
      </c>
    </row>
    <row r="71" spans="1:2" x14ac:dyDescent="0.2">
      <c r="A71" t="s">
        <v>45</v>
      </c>
      <c r="B71" s="2">
        <v>53717</v>
      </c>
    </row>
    <row r="72" spans="1:2" x14ac:dyDescent="0.2">
      <c r="A72" t="s">
        <v>46</v>
      </c>
      <c r="B72" s="2">
        <v>53717</v>
      </c>
    </row>
    <row r="73" spans="1:2" x14ac:dyDescent="0.2">
      <c r="A73" t="s">
        <v>44</v>
      </c>
      <c r="B73" s="2">
        <v>59187</v>
      </c>
    </row>
    <row r="74" spans="1:2" x14ac:dyDescent="0.2">
      <c r="A74" t="s">
        <v>42</v>
      </c>
      <c r="B74" s="2">
        <v>57477</v>
      </c>
    </row>
    <row r="75" spans="1:2" x14ac:dyDescent="0.2">
      <c r="A75" t="s">
        <v>37</v>
      </c>
      <c r="B75" s="2">
        <v>54328</v>
      </c>
    </row>
    <row r="76" spans="1:2" x14ac:dyDescent="0.2">
      <c r="A76" t="s">
        <v>36</v>
      </c>
      <c r="B76" s="2">
        <v>53717</v>
      </c>
    </row>
    <row r="77" spans="1:2" x14ac:dyDescent="0.2">
      <c r="A77" t="s">
        <v>48</v>
      </c>
      <c r="B77" s="2">
        <v>53717</v>
      </c>
    </row>
    <row r="78" spans="1:2" x14ac:dyDescent="0.2">
      <c r="A78" t="s">
        <v>23</v>
      </c>
      <c r="B78" s="2">
        <v>60765</v>
      </c>
    </row>
    <row r="79" spans="1:2" x14ac:dyDescent="0.2">
      <c r="A79" t="s">
        <v>24</v>
      </c>
      <c r="B79" s="2">
        <v>60765</v>
      </c>
    </row>
    <row r="80" spans="1:2" x14ac:dyDescent="0.2">
      <c r="A80" t="s">
        <v>25</v>
      </c>
      <c r="B80" s="2">
        <v>60765</v>
      </c>
    </row>
    <row r="81" spans="1:2" x14ac:dyDescent="0.2">
      <c r="A81" t="s">
        <v>26</v>
      </c>
      <c r="B81" s="2">
        <v>60765</v>
      </c>
    </row>
    <row r="82" spans="1:2" x14ac:dyDescent="0.2">
      <c r="A82" t="s">
        <v>38</v>
      </c>
      <c r="B82" s="2">
        <v>54328</v>
      </c>
    </row>
    <row r="83" spans="1:2" x14ac:dyDescent="0.2">
      <c r="A83" t="s">
        <v>15</v>
      </c>
      <c r="B83" s="2">
        <v>60765</v>
      </c>
    </row>
    <row r="84" spans="1:2" x14ac:dyDescent="0.2">
      <c r="A84" t="s">
        <v>41</v>
      </c>
      <c r="B84" s="2">
        <v>54328</v>
      </c>
    </row>
    <row r="85" spans="1:2" x14ac:dyDescent="0.2">
      <c r="A85" t="s">
        <v>17</v>
      </c>
      <c r="B85" s="2">
        <v>60765</v>
      </c>
    </row>
    <row r="86" spans="1:2" x14ac:dyDescent="0.2">
      <c r="A86" t="s">
        <v>39</v>
      </c>
      <c r="B86" s="2">
        <v>64814</v>
      </c>
    </row>
    <row r="87" spans="1:2" x14ac:dyDescent="0.2">
      <c r="A87" t="s">
        <v>40</v>
      </c>
      <c r="B87" s="2">
        <v>54328</v>
      </c>
    </row>
    <row r="88" spans="1:2" x14ac:dyDescent="0.2">
      <c r="A88" t="s">
        <v>47</v>
      </c>
      <c r="B88" s="2">
        <v>64814</v>
      </c>
    </row>
    <row r="89" spans="1:2" x14ac:dyDescent="0.2">
      <c r="A89" t="s">
        <v>27</v>
      </c>
      <c r="B89" s="2">
        <v>60765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1724-7D07-4E4F-A534-F8F45CE4EB2A}">
  <dimension ref="A1:U1002"/>
  <sheetViews>
    <sheetView topLeftCell="E12" zoomScale="130" zoomScaleNormal="130" workbookViewId="0">
      <selection activeCell="J15" sqref="J15:J35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86198</v>
      </c>
      <c r="C2" s="2" t="s">
        <v>82</v>
      </c>
      <c r="D2" s="2" t="s">
        <v>60</v>
      </c>
      <c r="E2" s="4">
        <v>1656754</v>
      </c>
      <c r="F2">
        <f>B2*E2</f>
        <v>142808881292</v>
      </c>
      <c r="I2" t="str" cm="1">
        <f t="array" ref="I2:I12">_xlfn.UNIQUE(D2:D59)</f>
        <v>Bay Area</v>
      </c>
      <c r="J2" s="5">
        <f>L2/K2</f>
        <v>85621.05159619436</v>
      </c>
      <c r="K2" s="3">
        <f>SUM(E2:E10)</f>
        <v>7710026</v>
      </c>
      <c r="L2" s="3">
        <f>SUM(F2:F10)</f>
        <v>660140533954</v>
      </c>
      <c r="N2" s="5">
        <f>O2/P2</f>
        <v>68858.716430769899</v>
      </c>
      <c r="O2" s="3">
        <f>SUM(L2:L12)</f>
        <v>2705011180332</v>
      </c>
      <c r="P2" s="3">
        <f>SUM(K2:K12)</f>
        <v>39283497</v>
      </c>
      <c r="R2" t="s">
        <v>82</v>
      </c>
      <c r="S2" s="5">
        <f>U2/T2</f>
        <v>72955.681557597258</v>
      </c>
      <c r="T2" s="3">
        <f>SUM(E2:E9,E11,E14:E19,E22:E23,E25:E28,E34,E39)</f>
        <v>29730535</v>
      </c>
      <c r="U2" s="3">
        <f>SUM(F2:F9,F11,F14:F19,F22:F23,F25:F28,F34,F39)</f>
        <v>2169011443997</v>
      </c>
    </row>
    <row r="3" spans="1:21" x14ac:dyDescent="0.2">
      <c r="A3" s="2" t="s">
        <v>2</v>
      </c>
      <c r="B3" s="2">
        <v>84643</v>
      </c>
      <c r="C3" s="2" t="s">
        <v>82</v>
      </c>
      <c r="D3" s="2" t="s">
        <v>60</v>
      </c>
      <c r="E3" s="4">
        <v>1142251</v>
      </c>
      <c r="F3">
        <f t="shared" ref="F3:F59" si="0">B3*E3</f>
        <v>96683551393</v>
      </c>
      <c r="I3" t="str">
        <v>Central Coast</v>
      </c>
      <c r="J3" s="5">
        <f t="shared" ref="J3:J7" si="1">L3/K3</f>
        <v>69841.948394217776</v>
      </c>
      <c r="K3" s="3">
        <f>SUM(E11:E16)</f>
        <v>2342005</v>
      </c>
      <c r="L3" s="3">
        <f>SUM(F11:F16)</f>
        <v>163570192349</v>
      </c>
      <c r="R3" t="s">
        <v>83</v>
      </c>
      <c r="S3" s="5">
        <f>U3/T3</f>
        <v>56108.224478962649</v>
      </c>
      <c r="T3" s="3">
        <f>SUM(E10,E12:E13,E20:E21,E24,E29:E33,E35:E38,E40:E59)</f>
        <v>9552962</v>
      </c>
      <c r="U3" s="3">
        <f>SUM(F10,F12:F13,F20:F21,F24,F29:F33,F35:F38,F40:F59)</f>
        <v>535999736335</v>
      </c>
    </row>
    <row r="4" spans="1:21" x14ac:dyDescent="0.2">
      <c r="A4" s="2" t="s">
        <v>6</v>
      </c>
      <c r="B4" s="2">
        <v>98475</v>
      </c>
      <c r="C4" s="2" t="s">
        <v>82</v>
      </c>
      <c r="D4" s="2" t="s">
        <v>60</v>
      </c>
      <c r="E4" s="4">
        <v>441829</v>
      </c>
      <c r="F4">
        <f t="shared" si="0"/>
        <v>43509110775</v>
      </c>
      <c r="I4" t="str">
        <v>Central Valley</v>
      </c>
      <c r="J4" s="5">
        <f t="shared" si="1"/>
        <v>53336.508751327914</v>
      </c>
      <c r="K4" s="3">
        <f>SUM(E17:E24)</f>
        <v>4197363</v>
      </c>
      <c r="L4" s="3">
        <f>SUM(F17:F24)</f>
        <v>223872688382</v>
      </c>
    </row>
    <row r="5" spans="1:21" x14ac:dyDescent="0.2">
      <c r="A5" s="2" t="s">
        <v>7</v>
      </c>
      <c r="B5" s="2">
        <v>72451</v>
      </c>
      <c r="C5" s="2" t="s">
        <v>82</v>
      </c>
      <c r="D5" s="2" t="s">
        <v>60</v>
      </c>
      <c r="E5" s="4">
        <v>767423</v>
      </c>
      <c r="F5">
        <f t="shared" si="0"/>
        <v>55600563773</v>
      </c>
      <c r="I5" t="str">
        <v>Inland Empire</v>
      </c>
      <c r="J5" s="5">
        <f t="shared" si="1"/>
        <v>61132.967261488397</v>
      </c>
      <c r="K5" s="3">
        <f>SUM(E25:E26)</f>
        <v>4560470</v>
      </c>
      <c r="L5" s="3">
        <f>SUM(F25:F26)</f>
        <v>278795063207</v>
      </c>
    </row>
    <row r="6" spans="1:21" x14ac:dyDescent="0.2">
      <c r="A6" s="2" t="s">
        <v>8</v>
      </c>
      <c r="B6" s="2">
        <v>99726</v>
      </c>
      <c r="C6" s="2" t="s">
        <v>82</v>
      </c>
      <c r="D6" s="2" t="s">
        <v>60</v>
      </c>
      <c r="E6" s="4">
        <v>1927470</v>
      </c>
      <c r="F6">
        <f t="shared" si="0"/>
        <v>192218873220</v>
      </c>
      <c r="I6" t="str">
        <v>Los Angeles</v>
      </c>
      <c r="J6" s="5">
        <f t="shared" si="1"/>
        <v>73113</v>
      </c>
      <c r="K6" s="3">
        <f>E27</f>
        <v>10081570</v>
      </c>
      <c r="L6">
        <f>F27</f>
        <v>737093827410</v>
      </c>
    </row>
    <row r="7" spans="1:21" x14ac:dyDescent="0.2">
      <c r="A7" s="2" t="s">
        <v>4</v>
      </c>
      <c r="B7" s="2">
        <v>98084</v>
      </c>
      <c r="C7" s="2" t="s">
        <v>82</v>
      </c>
      <c r="D7" s="2" t="s">
        <v>60</v>
      </c>
      <c r="E7" s="4">
        <v>259943</v>
      </c>
      <c r="F7">
        <f t="shared" si="0"/>
        <v>25496249212</v>
      </c>
      <c r="I7" t="str">
        <v>Orange</v>
      </c>
      <c r="J7" s="5">
        <f t="shared" si="1"/>
        <v>76595</v>
      </c>
      <c r="K7" s="3">
        <f>E28</f>
        <v>3168044</v>
      </c>
      <c r="L7">
        <f>F28</f>
        <v>242656330180</v>
      </c>
    </row>
    <row r="8" spans="1:21" x14ac:dyDescent="0.2">
      <c r="A8" s="2" t="s">
        <v>5</v>
      </c>
      <c r="B8" s="2">
        <v>88836</v>
      </c>
      <c r="C8" s="2" t="s">
        <v>82</v>
      </c>
      <c r="D8" s="2" t="s">
        <v>60</v>
      </c>
      <c r="E8" s="4">
        <v>139623</v>
      </c>
      <c r="F8">
        <f t="shared" si="0"/>
        <v>12403548828</v>
      </c>
      <c r="I8" t="str">
        <v>Redwood Coast</v>
      </c>
      <c r="J8" s="5">
        <f>L8/K8</f>
        <v>55932.69315284909</v>
      </c>
      <c r="K8" s="3">
        <f>SUM(E29:E31)</f>
        <v>250659</v>
      </c>
      <c r="L8" s="3">
        <f>SUM(F29:F31)</f>
        <v>14020032933</v>
      </c>
    </row>
    <row r="9" spans="1:21" x14ac:dyDescent="0.2">
      <c r="A9" s="2" t="s">
        <v>3</v>
      </c>
      <c r="B9" s="2">
        <v>64101</v>
      </c>
      <c r="C9" s="2" t="s">
        <v>82</v>
      </c>
      <c r="D9" s="2" t="s">
        <v>60</v>
      </c>
      <c r="E9" s="4">
        <v>874961</v>
      </c>
      <c r="F9">
        <f t="shared" si="0"/>
        <v>56085875061</v>
      </c>
      <c r="I9" t="str">
        <v>Sacramento</v>
      </c>
      <c r="J9" s="5">
        <f t="shared" ref="J9:J12" si="2">L9/K9</f>
        <v>60345.770989077937</v>
      </c>
      <c r="K9" s="3">
        <f>SUM(E32:E37)</f>
        <v>2488449</v>
      </c>
      <c r="L9" s="3">
        <f>SUM(F32:F37)</f>
        <v>150167373472</v>
      </c>
    </row>
    <row r="10" spans="1:21" x14ac:dyDescent="0.2">
      <c r="A10" s="2" t="s">
        <v>9</v>
      </c>
      <c r="B10" s="2">
        <v>70700</v>
      </c>
      <c r="C10" s="2" t="s">
        <v>83</v>
      </c>
      <c r="D10" s="2" t="s">
        <v>60</v>
      </c>
      <c r="E10" s="4">
        <v>499772</v>
      </c>
      <c r="F10">
        <f t="shared" si="0"/>
        <v>35333880400</v>
      </c>
      <c r="I10" t="str">
        <v>San Diego-Imperial</v>
      </c>
      <c r="J10" s="5">
        <f t="shared" si="2"/>
        <v>51503.742360815995</v>
      </c>
      <c r="K10" s="3">
        <f>SUM(E38:E39)</f>
        <v>3496774</v>
      </c>
      <c r="L10" s="3">
        <f>SUM(F38:F39)</f>
        <v>180096947190</v>
      </c>
    </row>
    <row r="11" spans="1:21" x14ac:dyDescent="0.2">
      <c r="A11" s="2" t="s">
        <v>10</v>
      </c>
      <c r="B11" s="2">
        <v>67513</v>
      </c>
      <c r="C11" s="2" t="s">
        <v>82</v>
      </c>
      <c r="D11" s="2" t="s">
        <v>61</v>
      </c>
      <c r="E11" s="4">
        <v>433410</v>
      </c>
      <c r="F11">
        <f t="shared" si="0"/>
        <v>29260809330</v>
      </c>
      <c r="I11" t="str">
        <v>Shasta / Cascades</v>
      </c>
      <c r="J11" s="5">
        <f t="shared" si="2"/>
        <v>54156.291053865927</v>
      </c>
      <c r="K11" s="3">
        <f>SUM(E40:E47)</f>
        <v>638734</v>
      </c>
      <c r="L11" s="3">
        <f>SUM(F40:F47)</f>
        <v>34591464410</v>
      </c>
    </row>
    <row r="12" spans="1:21" x14ac:dyDescent="0.2">
      <c r="A12" s="2" t="s">
        <v>13</v>
      </c>
      <c r="B12" s="2">
        <v>67513</v>
      </c>
      <c r="C12" s="2" t="s">
        <v>83</v>
      </c>
      <c r="D12" s="2" t="s">
        <v>61</v>
      </c>
      <c r="E12" s="4">
        <v>282165</v>
      </c>
      <c r="F12">
        <f t="shared" si="0"/>
        <v>19049805645</v>
      </c>
      <c r="I12" t="str">
        <v>Sierra Nevada</v>
      </c>
      <c r="J12" s="5">
        <f t="shared" si="2"/>
        <v>57259.745465837441</v>
      </c>
      <c r="K12" s="3">
        <f>SUM(E48:E59)</f>
        <v>349403</v>
      </c>
      <c r="L12" s="3">
        <f>SUM(F48:F59)</f>
        <v>20006726845</v>
      </c>
    </row>
    <row r="13" spans="1:21" x14ac:dyDescent="0.2">
      <c r="A13" s="2" t="s">
        <v>11</v>
      </c>
      <c r="B13" s="2">
        <v>65071</v>
      </c>
      <c r="C13" s="2" t="s">
        <v>83</v>
      </c>
      <c r="D13" s="2" t="s">
        <v>61</v>
      </c>
      <c r="E13" s="4">
        <v>444829</v>
      </c>
      <c r="F13">
        <f t="shared" si="0"/>
        <v>28945467859</v>
      </c>
    </row>
    <row r="14" spans="1:21" x14ac:dyDescent="0.2">
      <c r="A14" s="2" t="s">
        <v>12</v>
      </c>
      <c r="B14" s="2">
        <v>71267</v>
      </c>
      <c r="C14" s="2" t="s">
        <v>82</v>
      </c>
      <c r="D14" s="2" t="s">
        <v>61</v>
      </c>
      <c r="E14" s="4">
        <v>60376</v>
      </c>
      <c r="F14">
        <f t="shared" si="0"/>
        <v>4302816392</v>
      </c>
    </row>
    <row r="15" spans="1:21" x14ac:dyDescent="0.2">
      <c r="A15" s="2" t="s">
        <v>14</v>
      </c>
      <c r="B15" s="2">
        <v>76000</v>
      </c>
      <c r="C15" s="2" t="s">
        <v>82</v>
      </c>
      <c r="D15" s="2" t="s">
        <v>61</v>
      </c>
      <c r="E15" s="4">
        <v>273962</v>
      </c>
      <c r="F15">
        <f t="shared" si="0"/>
        <v>20821112000</v>
      </c>
      <c r="I15" t="s">
        <v>84</v>
      </c>
      <c r="J15">
        <f>L15/K15</f>
        <v>70700</v>
      </c>
      <c r="K15" s="3">
        <f>SUM(E10)</f>
        <v>499772</v>
      </c>
      <c r="L15" s="3">
        <f>SUM(F10)</f>
        <v>35333880400</v>
      </c>
    </row>
    <row r="16" spans="1:21" x14ac:dyDescent="0.2">
      <c r="A16" s="2" t="s">
        <v>30</v>
      </c>
      <c r="B16" s="2">
        <v>72221</v>
      </c>
      <c r="C16" s="2" t="s">
        <v>82</v>
      </c>
      <c r="D16" s="2" t="s">
        <v>61</v>
      </c>
      <c r="E16" s="4">
        <v>847263</v>
      </c>
      <c r="F16">
        <f t="shared" si="0"/>
        <v>61190181123</v>
      </c>
      <c r="I16" t="s">
        <v>85</v>
      </c>
      <c r="J16" s="5">
        <f t="shared" ref="J16:J35" si="3">L16/K16</f>
        <v>86655.290306555078</v>
      </c>
      <c r="K16" s="3">
        <f>SUM(E2:E9)</f>
        <v>7210254</v>
      </c>
      <c r="L16" s="3">
        <f>SUM(F2:F9)</f>
        <v>624806653554</v>
      </c>
    </row>
    <row r="17" spans="1:12" x14ac:dyDescent="0.2">
      <c r="A17" s="2" t="s">
        <v>19</v>
      </c>
      <c r="B17" s="2">
        <v>53788</v>
      </c>
      <c r="C17" s="2" t="s">
        <v>82</v>
      </c>
      <c r="D17" s="2" t="s">
        <v>63</v>
      </c>
      <c r="E17" s="4">
        <v>155433</v>
      </c>
      <c r="F17">
        <f t="shared" si="0"/>
        <v>8360430204</v>
      </c>
      <c r="I17" t="s">
        <v>86</v>
      </c>
      <c r="J17" s="5">
        <f t="shared" si="3"/>
        <v>66018.802774163196</v>
      </c>
      <c r="K17" s="3">
        <f>SUM(E12:E13)</f>
        <v>726994</v>
      </c>
      <c r="L17" s="3">
        <f>SUM(F12:F13)</f>
        <v>47995273504</v>
      </c>
    </row>
    <row r="18" spans="1:12" x14ac:dyDescent="0.2">
      <c r="A18" s="2" t="s">
        <v>20</v>
      </c>
      <c r="B18" s="2">
        <v>52501</v>
      </c>
      <c r="C18" s="2" t="s">
        <v>82</v>
      </c>
      <c r="D18" s="2" t="s">
        <v>63</v>
      </c>
      <c r="E18" s="4">
        <v>742603</v>
      </c>
      <c r="F18">
        <f t="shared" si="0"/>
        <v>38987400103</v>
      </c>
      <c r="I18" t="s">
        <v>87</v>
      </c>
      <c r="J18" s="5">
        <f t="shared" si="3"/>
        <v>71562.929815957905</v>
      </c>
      <c r="K18" s="3">
        <f>SUM(E11,E14,E15,E16)</f>
        <v>1615011</v>
      </c>
      <c r="L18" s="3">
        <f>SUM(F11,F14,F15,F16)</f>
        <v>115574918845</v>
      </c>
    </row>
    <row r="19" spans="1:12" x14ac:dyDescent="0.2">
      <c r="A19" s="2" t="s">
        <v>29</v>
      </c>
      <c r="B19" s="2">
        <v>52201</v>
      </c>
      <c r="C19" s="2" t="s">
        <v>82</v>
      </c>
      <c r="D19" s="2" t="s">
        <v>63</v>
      </c>
      <c r="E19" s="4">
        <v>984521</v>
      </c>
      <c r="F19">
        <f t="shared" si="0"/>
        <v>51392980721</v>
      </c>
      <c r="I19" t="s">
        <v>88</v>
      </c>
      <c r="J19" s="5">
        <f t="shared" si="3"/>
        <v>53006.935168607481</v>
      </c>
      <c r="K19" s="3">
        <f>SUM(E20:E21,E24)</f>
        <v>1500230</v>
      </c>
      <c r="L19" s="3">
        <f>SUM(F20:F21,F24)</f>
        <v>79522594348</v>
      </c>
    </row>
    <row r="20" spans="1:12" x14ac:dyDescent="0.2">
      <c r="A20" s="2" t="s">
        <v>16</v>
      </c>
      <c r="B20" s="2">
        <v>54153</v>
      </c>
      <c r="C20" s="2" t="s">
        <v>83</v>
      </c>
      <c r="D20" s="2" t="s">
        <v>63</v>
      </c>
      <c r="E20" s="4">
        <v>887641</v>
      </c>
      <c r="F20">
        <f t="shared" si="0"/>
        <v>48068423073</v>
      </c>
      <c r="I20" t="s">
        <v>89</v>
      </c>
      <c r="J20" s="5">
        <f t="shared" si="3"/>
        <v>53519.827918756695</v>
      </c>
      <c r="K20" s="3">
        <f>SUM(E17,E18,E19,E22,E23)</f>
        <v>2697133</v>
      </c>
      <c r="L20" s="3">
        <f>SUM(F17,F18,F19,F22,F23)</f>
        <v>144350094034</v>
      </c>
    </row>
    <row r="21" spans="1:12" x14ac:dyDescent="0.2">
      <c r="A21" s="2" t="s">
        <v>28</v>
      </c>
      <c r="B21" s="2">
        <v>51502</v>
      </c>
      <c r="C21" s="2" t="s">
        <v>83</v>
      </c>
      <c r="D21" s="2" t="s">
        <v>63</v>
      </c>
      <c r="E21" s="4">
        <v>461898</v>
      </c>
      <c r="F21">
        <f t="shared" si="0"/>
        <v>23788670796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56824</v>
      </c>
      <c r="C22" s="2" t="s">
        <v>82</v>
      </c>
      <c r="D22" s="2" t="s">
        <v>63</v>
      </c>
      <c r="E22" s="4">
        <v>543194</v>
      </c>
      <c r="F22">
        <f t="shared" si="0"/>
        <v>30866455856</v>
      </c>
      <c r="I22" t="s">
        <v>91</v>
      </c>
      <c r="J22" s="5">
        <f t="shared" si="3"/>
        <v>61132.967261488397</v>
      </c>
      <c r="K22" s="3">
        <f>SUM(E25:E26)</f>
        <v>4560470</v>
      </c>
      <c r="L22" s="3">
        <f>SUM(F25:F26)</f>
        <v>278795063207</v>
      </c>
    </row>
    <row r="23" spans="1:12" x14ac:dyDescent="0.2">
      <c r="A23" s="2" t="s">
        <v>22</v>
      </c>
      <c r="B23" s="2">
        <v>54325</v>
      </c>
      <c r="C23" s="2" t="s">
        <v>82</v>
      </c>
      <c r="D23" s="2" t="s">
        <v>63</v>
      </c>
      <c r="E23" s="4">
        <v>271382</v>
      </c>
      <c r="F23">
        <f t="shared" si="0"/>
        <v>14742827150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50869</v>
      </c>
      <c r="C24" s="2" t="s">
        <v>83</v>
      </c>
      <c r="D24" s="2" t="s">
        <v>63</v>
      </c>
      <c r="E24" s="4">
        <v>150691</v>
      </c>
      <c r="F24">
        <f t="shared" si="0"/>
        <v>7665500479</v>
      </c>
      <c r="I24" t="s">
        <v>93</v>
      </c>
      <c r="J24">
        <f t="shared" si="3"/>
        <v>73113</v>
      </c>
      <c r="K24" s="3">
        <f>E27</f>
        <v>10081570</v>
      </c>
      <c r="L24" s="3">
        <f>F27</f>
        <v>737093827410</v>
      </c>
    </row>
    <row r="25" spans="1:12" x14ac:dyDescent="0.2">
      <c r="A25" s="2" t="s">
        <v>33</v>
      </c>
      <c r="B25" s="2">
        <v>61639</v>
      </c>
      <c r="C25" s="2" t="s">
        <v>82</v>
      </c>
      <c r="D25" s="2" t="s">
        <v>64</v>
      </c>
      <c r="E25" s="4">
        <v>2149031</v>
      </c>
      <c r="F25">
        <f t="shared" si="0"/>
        <v>132464121809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60682</v>
      </c>
      <c r="C26" s="2" t="s">
        <v>82</v>
      </c>
      <c r="D26" s="2" t="s">
        <v>64</v>
      </c>
      <c r="E26" s="4">
        <v>2411439</v>
      </c>
      <c r="F26">
        <f t="shared" si="0"/>
        <v>146330941398</v>
      </c>
      <c r="I26" t="s">
        <v>95</v>
      </c>
      <c r="J26">
        <f t="shared" si="3"/>
        <v>76595</v>
      </c>
      <c r="K26" s="3">
        <f>E28</f>
        <v>3168044</v>
      </c>
      <c r="L26" s="3">
        <f>F28</f>
        <v>242656330180</v>
      </c>
    </row>
    <row r="27" spans="1:12" x14ac:dyDescent="0.2">
      <c r="A27" s="2" t="s">
        <v>31</v>
      </c>
      <c r="B27" s="2">
        <v>73113</v>
      </c>
      <c r="C27" s="2" t="s">
        <v>82</v>
      </c>
      <c r="D27" s="2" t="s">
        <v>31</v>
      </c>
      <c r="E27" s="4">
        <v>10081570</v>
      </c>
      <c r="F27">
        <f t="shared" si="0"/>
        <v>737093827410</v>
      </c>
      <c r="I27" t="s">
        <v>96</v>
      </c>
      <c r="J27" s="5">
        <f t="shared" si="3"/>
        <v>55932.69315284909</v>
      </c>
      <c r="K27" s="3">
        <f>SUM(E29:E31)</f>
        <v>250659</v>
      </c>
      <c r="L27" s="3">
        <f>SUM(F29:F31)</f>
        <v>14020032933</v>
      </c>
    </row>
    <row r="28" spans="1:12" x14ac:dyDescent="0.2">
      <c r="A28" s="2" t="s">
        <v>50</v>
      </c>
      <c r="B28" s="2">
        <v>76595</v>
      </c>
      <c r="C28" s="2" t="s">
        <v>82</v>
      </c>
      <c r="D28" s="2" t="s">
        <v>50</v>
      </c>
      <c r="E28" s="4">
        <v>3168044</v>
      </c>
      <c r="F28">
        <f t="shared" si="0"/>
        <v>242656330180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52719</v>
      </c>
      <c r="C29" s="2" t="s">
        <v>83</v>
      </c>
      <c r="D29" s="2" t="s">
        <v>65</v>
      </c>
      <c r="E29" s="4">
        <v>27495</v>
      </c>
      <c r="F29">
        <f t="shared" si="0"/>
        <v>1449508905</v>
      </c>
      <c r="I29" t="s">
        <v>98</v>
      </c>
      <c r="J29" s="5">
        <f t="shared" si="3"/>
        <v>60442.313933750956</v>
      </c>
      <c r="K29" s="3">
        <f>SUM(E32:E33,E35:E37)</f>
        <v>2271097</v>
      </c>
      <c r="L29" s="3">
        <f>SUM(F32:F33,F35:F37)</f>
        <v>137270357848</v>
      </c>
    </row>
    <row r="30" spans="1:12" x14ac:dyDescent="0.2">
      <c r="A30" s="2" t="s">
        <v>35</v>
      </c>
      <c r="B30" s="2">
        <v>55903</v>
      </c>
      <c r="C30" s="2" t="s">
        <v>83</v>
      </c>
      <c r="D30" s="2" t="s">
        <v>65</v>
      </c>
      <c r="E30" s="4">
        <v>135940</v>
      </c>
      <c r="F30">
        <f t="shared" si="0"/>
        <v>7599453820</v>
      </c>
      <c r="I30" t="s">
        <v>99</v>
      </c>
      <c r="J30">
        <f t="shared" si="3"/>
        <v>59337</v>
      </c>
      <c r="K30" s="3">
        <f>SUM(E34)</f>
        <v>217352</v>
      </c>
      <c r="L30" s="3">
        <f>SUM(F34)</f>
        <v>12897015624</v>
      </c>
    </row>
    <row r="31" spans="1:12" x14ac:dyDescent="0.2">
      <c r="A31" s="2" t="s">
        <v>49</v>
      </c>
      <c r="B31" s="2">
        <v>56992</v>
      </c>
      <c r="C31" s="2" t="s">
        <v>83</v>
      </c>
      <c r="D31" s="2" t="s">
        <v>65</v>
      </c>
      <c r="E31" s="4">
        <v>87224</v>
      </c>
      <c r="F31">
        <f t="shared" si="0"/>
        <v>4971070208</v>
      </c>
      <c r="I31" t="s">
        <v>100</v>
      </c>
      <c r="J31">
        <f t="shared" si="3"/>
        <v>50439</v>
      </c>
      <c r="K31" s="3">
        <f>SUM(E38)</f>
        <v>3316073</v>
      </c>
      <c r="L31" s="3">
        <f>SUM(F38)</f>
        <v>167259406047</v>
      </c>
    </row>
    <row r="32" spans="1:12" x14ac:dyDescent="0.2">
      <c r="A32" s="2" t="s">
        <v>52</v>
      </c>
      <c r="B32" s="2">
        <v>60625</v>
      </c>
      <c r="C32" s="2" t="s">
        <v>83</v>
      </c>
      <c r="D32" s="2" t="s">
        <v>51</v>
      </c>
      <c r="E32" s="4">
        <v>1524553</v>
      </c>
      <c r="F32">
        <f t="shared" si="0"/>
        <v>92426025625</v>
      </c>
      <c r="I32" t="s">
        <v>101</v>
      </c>
      <c r="J32">
        <f t="shared" si="3"/>
        <v>71043</v>
      </c>
      <c r="K32" s="3">
        <f>E39</f>
        <v>180701</v>
      </c>
      <c r="L32" s="3">
        <f>F39</f>
        <v>12837541143</v>
      </c>
    </row>
    <row r="33" spans="1:12" x14ac:dyDescent="0.2">
      <c r="A33" s="2" t="s">
        <v>55</v>
      </c>
      <c r="B33" s="2">
        <v>61262</v>
      </c>
      <c r="C33" s="2" t="s">
        <v>83</v>
      </c>
      <c r="D33" s="2" t="s">
        <v>51</v>
      </c>
      <c r="E33" s="4">
        <v>188563</v>
      </c>
      <c r="F33">
        <f t="shared" si="0"/>
        <v>11551746506</v>
      </c>
      <c r="I33" t="s">
        <v>102</v>
      </c>
      <c r="J33" s="5">
        <f t="shared" si="3"/>
        <v>54156.291053865927</v>
      </c>
      <c r="K33" s="3">
        <f>SUM(E40:E47)</f>
        <v>638734</v>
      </c>
      <c r="L33" s="3">
        <f>SUM(F40:F47)</f>
        <v>34591464410</v>
      </c>
    </row>
    <row r="34" spans="1:12" x14ac:dyDescent="0.2">
      <c r="A34" s="2" t="s">
        <v>51</v>
      </c>
      <c r="B34" s="2">
        <v>59337</v>
      </c>
      <c r="C34" s="2" t="s">
        <v>82</v>
      </c>
      <c r="D34" s="2" t="s">
        <v>51</v>
      </c>
      <c r="E34" s="4">
        <v>217352</v>
      </c>
      <c r="F34">
        <f t="shared" si="0"/>
        <v>12897015624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53153</v>
      </c>
      <c r="C35" s="2" t="s">
        <v>83</v>
      </c>
      <c r="D35" s="2" t="s">
        <v>51</v>
      </c>
      <c r="E35" s="4">
        <v>76360</v>
      </c>
      <c r="F35">
        <f t="shared" si="0"/>
        <v>4058763080</v>
      </c>
      <c r="I35" t="s">
        <v>104</v>
      </c>
      <c r="J35" s="5">
        <f t="shared" si="3"/>
        <v>57259.745465837441</v>
      </c>
      <c r="K35" s="3">
        <f>SUM(E48:E59)</f>
        <v>349403</v>
      </c>
      <c r="L35" s="3">
        <f>SUM(F48:F59)</f>
        <v>20006726845</v>
      </c>
    </row>
    <row r="36" spans="1:12" x14ac:dyDescent="0.2">
      <c r="A36" s="2" t="s">
        <v>53</v>
      </c>
      <c r="B36" s="2">
        <v>62580</v>
      </c>
      <c r="C36" s="2" t="s">
        <v>83</v>
      </c>
      <c r="D36" s="2" t="s">
        <v>51</v>
      </c>
      <c r="E36" s="4">
        <v>385512</v>
      </c>
      <c r="F36">
        <f t="shared" si="0"/>
        <v>24125340960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53153</v>
      </c>
      <c r="C37" s="2" t="s">
        <v>83</v>
      </c>
      <c r="D37" s="2" t="s">
        <v>51</v>
      </c>
      <c r="E37" s="4">
        <v>96109</v>
      </c>
      <c r="F37">
        <f t="shared" si="0"/>
        <v>5108481677</v>
      </c>
    </row>
    <row r="38" spans="1:12" x14ac:dyDescent="0.2">
      <c r="A38" s="2" t="s">
        <v>58</v>
      </c>
      <c r="B38" s="2">
        <v>50439</v>
      </c>
      <c r="C38" s="2" t="s">
        <v>83</v>
      </c>
      <c r="D38" s="2" t="s">
        <v>67</v>
      </c>
      <c r="E38" s="4">
        <v>3316073</v>
      </c>
      <c r="F38">
        <f t="shared" si="0"/>
        <v>167259406047</v>
      </c>
    </row>
    <row r="39" spans="1:12" x14ac:dyDescent="0.2">
      <c r="A39" s="2" t="s">
        <v>57</v>
      </c>
      <c r="B39" s="2">
        <v>71043</v>
      </c>
      <c r="C39" s="2" t="s">
        <v>82</v>
      </c>
      <c r="D39" s="2" t="s">
        <v>67</v>
      </c>
      <c r="E39" s="4">
        <v>180701</v>
      </c>
      <c r="F39">
        <f t="shared" si="0"/>
        <v>12837541143</v>
      </c>
    </row>
    <row r="40" spans="1:12" x14ac:dyDescent="0.2">
      <c r="A40" s="2" t="s">
        <v>43</v>
      </c>
      <c r="B40" s="2">
        <v>53804</v>
      </c>
      <c r="C40" s="2" t="s">
        <v>83</v>
      </c>
      <c r="D40" s="2" t="s">
        <v>66</v>
      </c>
      <c r="E40" s="4">
        <v>63912</v>
      </c>
      <c r="F40">
        <f t="shared" si="0"/>
        <v>3438721248</v>
      </c>
    </row>
    <row r="41" spans="1:12" x14ac:dyDescent="0.2">
      <c r="A41" s="2" t="s">
        <v>45</v>
      </c>
      <c r="B41" s="2">
        <v>52257</v>
      </c>
      <c r="C41" s="2" t="s">
        <v>83</v>
      </c>
      <c r="D41" s="2" t="s">
        <v>66</v>
      </c>
      <c r="E41" s="4">
        <v>43468</v>
      </c>
      <c r="F41">
        <f t="shared" si="0"/>
        <v>2271507276</v>
      </c>
    </row>
    <row r="42" spans="1:12" x14ac:dyDescent="0.2">
      <c r="A42" s="2" t="s">
        <v>46</v>
      </c>
      <c r="B42" s="2">
        <v>52257</v>
      </c>
      <c r="C42" s="2" t="s">
        <v>83</v>
      </c>
      <c r="D42" s="2" t="s">
        <v>66</v>
      </c>
      <c r="E42" s="4">
        <v>179212</v>
      </c>
      <c r="F42">
        <f t="shared" si="0"/>
        <v>9365081484</v>
      </c>
    </row>
    <row r="43" spans="1:12" x14ac:dyDescent="0.2">
      <c r="A43" s="2" t="s">
        <v>44</v>
      </c>
      <c r="B43" s="2">
        <v>56992</v>
      </c>
      <c r="C43" s="2" t="s">
        <v>83</v>
      </c>
      <c r="D43" s="2" t="s">
        <v>66</v>
      </c>
      <c r="E43" s="4">
        <v>225817</v>
      </c>
      <c r="F43">
        <f t="shared" si="0"/>
        <v>12869762464</v>
      </c>
    </row>
    <row r="44" spans="1:12" x14ac:dyDescent="0.2">
      <c r="A44" s="2" t="s">
        <v>42</v>
      </c>
      <c r="B44" s="2">
        <v>52804</v>
      </c>
      <c r="C44" s="2" t="s">
        <v>83</v>
      </c>
      <c r="D44" s="2" t="s">
        <v>66</v>
      </c>
      <c r="E44" s="4">
        <v>64195</v>
      </c>
      <c r="F44">
        <f t="shared" si="0"/>
        <v>3389752780</v>
      </c>
    </row>
    <row r="45" spans="1:12" x14ac:dyDescent="0.2">
      <c r="A45" s="2" t="s">
        <v>37</v>
      </c>
      <c r="B45" s="2">
        <v>52719</v>
      </c>
      <c r="C45" s="2" t="s">
        <v>83</v>
      </c>
      <c r="D45" s="2" t="s">
        <v>66</v>
      </c>
      <c r="E45" s="4">
        <v>21454</v>
      </c>
      <c r="F45">
        <f t="shared" si="0"/>
        <v>1131033426</v>
      </c>
    </row>
    <row r="46" spans="1:12" x14ac:dyDescent="0.2">
      <c r="A46" s="2" t="s">
        <v>36</v>
      </c>
      <c r="B46" s="2">
        <v>52257</v>
      </c>
      <c r="C46" s="2" t="s">
        <v>83</v>
      </c>
      <c r="D46" s="2" t="s">
        <v>66</v>
      </c>
      <c r="E46" s="4">
        <v>27976</v>
      </c>
      <c r="F46">
        <f t="shared" si="0"/>
        <v>1461941832</v>
      </c>
    </row>
    <row r="47" spans="1:12" x14ac:dyDescent="0.2">
      <c r="A47" s="2" t="s">
        <v>48</v>
      </c>
      <c r="B47" s="2">
        <v>52257</v>
      </c>
      <c r="C47" s="2" t="s">
        <v>83</v>
      </c>
      <c r="D47" s="2" t="s">
        <v>66</v>
      </c>
      <c r="E47" s="4">
        <v>12700</v>
      </c>
      <c r="F47">
        <f t="shared" si="0"/>
        <v>663663900</v>
      </c>
    </row>
    <row r="48" spans="1:12" x14ac:dyDescent="0.2">
      <c r="A48" s="2" t="s">
        <v>23</v>
      </c>
      <c r="B48" s="2">
        <v>58066</v>
      </c>
      <c r="C48" s="2" t="s">
        <v>83</v>
      </c>
      <c r="D48" s="2" t="s">
        <v>62</v>
      </c>
      <c r="E48" s="4">
        <v>17420</v>
      </c>
      <c r="F48">
        <f t="shared" si="0"/>
        <v>1011509720</v>
      </c>
    </row>
    <row r="49" spans="1:6" x14ac:dyDescent="0.2">
      <c r="A49" s="2" t="s">
        <v>24</v>
      </c>
      <c r="B49" s="2">
        <v>58066</v>
      </c>
      <c r="C49" s="2" t="s">
        <v>83</v>
      </c>
      <c r="D49" s="2" t="s">
        <v>62</v>
      </c>
      <c r="E49" s="4">
        <v>14310</v>
      </c>
      <c r="F49">
        <f t="shared" si="0"/>
        <v>830924460</v>
      </c>
    </row>
    <row r="50" spans="1:6" x14ac:dyDescent="0.2">
      <c r="A50" s="2" t="s">
        <v>25</v>
      </c>
      <c r="B50" s="2">
        <v>58066</v>
      </c>
      <c r="C50" s="2" t="s">
        <v>83</v>
      </c>
      <c r="D50" s="2" t="s">
        <v>62</v>
      </c>
      <c r="E50" s="4">
        <v>1039</v>
      </c>
      <c r="F50">
        <f t="shared" si="0"/>
        <v>60330574</v>
      </c>
    </row>
    <row r="51" spans="1:6" x14ac:dyDescent="0.2">
      <c r="A51" s="2" t="s">
        <v>26</v>
      </c>
      <c r="B51" s="2">
        <v>58066</v>
      </c>
      <c r="C51" s="2" t="s">
        <v>83</v>
      </c>
      <c r="D51" s="2" t="s">
        <v>62</v>
      </c>
      <c r="E51" s="4">
        <v>38429</v>
      </c>
      <c r="F51">
        <f t="shared" si="0"/>
        <v>2231418314</v>
      </c>
    </row>
    <row r="52" spans="1:6" x14ac:dyDescent="0.2">
      <c r="A52" s="2" t="s">
        <v>38</v>
      </c>
      <c r="B52" s="2">
        <v>52719</v>
      </c>
      <c r="C52" s="2" t="s">
        <v>83</v>
      </c>
      <c r="D52" s="2" t="s">
        <v>62</v>
      </c>
      <c r="E52" s="4">
        <v>45514</v>
      </c>
      <c r="F52">
        <f t="shared" si="0"/>
        <v>2399452566</v>
      </c>
    </row>
    <row r="53" spans="1:6" x14ac:dyDescent="0.2">
      <c r="A53" s="2" t="s">
        <v>15</v>
      </c>
      <c r="B53" s="2">
        <v>58066</v>
      </c>
      <c r="C53" s="2" t="s">
        <v>83</v>
      </c>
      <c r="D53" s="2" t="s">
        <v>62</v>
      </c>
      <c r="E53" s="4">
        <v>17977</v>
      </c>
      <c r="F53">
        <f t="shared" si="0"/>
        <v>1043852482</v>
      </c>
    </row>
    <row r="54" spans="1:6" x14ac:dyDescent="0.2">
      <c r="A54" s="2" t="s">
        <v>41</v>
      </c>
      <c r="B54" s="2">
        <v>52719</v>
      </c>
      <c r="C54" s="2" t="s">
        <v>83</v>
      </c>
      <c r="D54" s="2" t="s">
        <v>62</v>
      </c>
      <c r="E54" s="4">
        <v>54045</v>
      </c>
      <c r="F54">
        <f t="shared" si="0"/>
        <v>2849198355</v>
      </c>
    </row>
    <row r="55" spans="1:6" x14ac:dyDescent="0.2">
      <c r="A55" s="2" t="s">
        <v>17</v>
      </c>
      <c r="B55" s="2">
        <v>58066</v>
      </c>
      <c r="C55" s="2" t="s">
        <v>83</v>
      </c>
      <c r="D55" s="2" t="s">
        <v>62</v>
      </c>
      <c r="E55" s="4">
        <v>30818</v>
      </c>
      <c r="F55">
        <f t="shared" si="0"/>
        <v>1789477988</v>
      </c>
    </row>
    <row r="56" spans="1:6" x14ac:dyDescent="0.2">
      <c r="A56" s="2" t="s">
        <v>39</v>
      </c>
      <c r="B56" s="2">
        <v>61306</v>
      </c>
      <c r="C56" s="2" t="s">
        <v>83</v>
      </c>
      <c r="D56" s="2" t="s">
        <v>62</v>
      </c>
      <c r="E56" s="4">
        <v>99244</v>
      </c>
      <c r="F56">
        <f t="shared" si="0"/>
        <v>6084252664</v>
      </c>
    </row>
    <row r="57" spans="1:6" x14ac:dyDescent="0.2">
      <c r="A57" s="2" t="s">
        <v>40</v>
      </c>
      <c r="B57" s="2">
        <v>52719</v>
      </c>
      <c r="C57" s="2" t="s">
        <v>83</v>
      </c>
      <c r="D57" s="2" t="s">
        <v>62</v>
      </c>
      <c r="E57" s="4">
        <v>18660</v>
      </c>
      <c r="F57">
        <f t="shared" si="0"/>
        <v>983736540</v>
      </c>
    </row>
    <row r="58" spans="1:6" x14ac:dyDescent="0.2">
      <c r="A58" s="2" t="s">
        <v>47</v>
      </c>
      <c r="B58" s="2">
        <v>61306</v>
      </c>
      <c r="C58" s="2" t="s">
        <v>83</v>
      </c>
      <c r="D58" s="2" t="s">
        <v>62</v>
      </c>
      <c r="E58" s="4">
        <v>8907</v>
      </c>
      <c r="F58">
        <f t="shared" si="0"/>
        <v>546052542</v>
      </c>
    </row>
    <row r="59" spans="1:6" x14ac:dyDescent="0.2">
      <c r="A59" s="2" t="s">
        <v>27</v>
      </c>
      <c r="B59" s="2">
        <v>58066</v>
      </c>
      <c r="C59" s="2" t="s">
        <v>83</v>
      </c>
      <c r="D59" s="2" t="s">
        <v>62</v>
      </c>
      <c r="E59" s="4">
        <v>3040</v>
      </c>
      <c r="F59">
        <f t="shared" si="0"/>
        <v>176520640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D51D-D1E3-644C-8DBD-315047D1F586}">
  <dimension ref="A1:C89"/>
  <sheetViews>
    <sheetView zoomScale="140" zoomScaleNormal="140" workbookViewId="0">
      <selection activeCell="C24" sqref="C24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3" x14ac:dyDescent="0.2">
      <c r="A1" s="7" t="s">
        <v>73</v>
      </c>
      <c r="B1" s="7" t="s">
        <v>69</v>
      </c>
    </row>
    <row r="2" spans="1:3" x14ac:dyDescent="0.2">
      <c r="A2" t="s">
        <v>60</v>
      </c>
      <c r="B2" s="5">
        <v>85621.05159619436</v>
      </c>
    </row>
    <row r="3" spans="1:3" x14ac:dyDescent="0.2">
      <c r="A3" t="s">
        <v>61</v>
      </c>
      <c r="B3" s="5">
        <v>69841.948394217776</v>
      </c>
    </row>
    <row r="4" spans="1:3" x14ac:dyDescent="0.2">
      <c r="A4" t="s">
        <v>63</v>
      </c>
      <c r="B4" s="5">
        <v>53336.508751327914</v>
      </c>
    </row>
    <row r="5" spans="1:3" x14ac:dyDescent="0.2">
      <c r="A5" t="s">
        <v>64</v>
      </c>
      <c r="B5" s="5">
        <v>61132.967261488397</v>
      </c>
    </row>
    <row r="6" spans="1:3" x14ac:dyDescent="0.2">
      <c r="A6" t="s">
        <v>31</v>
      </c>
      <c r="B6" s="5">
        <v>73113</v>
      </c>
    </row>
    <row r="7" spans="1:3" x14ac:dyDescent="0.2">
      <c r="A7" t="s">
        <v>50</v>
      </c>
      <c r="B7" s="5">
        <v>76595</v>
      </c>
    </row>
    <row r="8" spans="1:3" x14ac:dyDescent="0.2">
      <c r="A8" t="s">
        <v>65</v>
      </c>
      <c r="B8" s="5">
        <v>55932.69315284909</v>
      </c>
    </row>
    <row r="9" spans="1:3" x14ac:dyDescent="0.2">
      <c r="A9" t="s">
        <v>51</v>
      </c>
      <c r="B9" s="5">
        <v>60345.770989077937</v>
      </c>
    </row>
    <row r="10" spans="1:3" x14ac:dyDescent="0.2">
      <c r="A10" t="s">
        <v>67</v>
      </c>
      <c r="B10" s="5">
        <v>51503.742360815995</v>
      </c>
    </row>
    <row r="11" spans="1:3" x14ac:dyDescent="0.2">
      <c r="A11" t="s">
        <v>66</v>
      </c>
      <c r="B11" s="5">
        <v>54156.291053865927</v>
      </c>
    </row>
    <row r="12" spans="1:3" x14ac:dyDescent="0.2">
      <c r="A12" t="s">
        <v>62</v>
      </c>
      <c r="B12" s="5">
        <v>57259.745465837441</v>
      </c>
    </row>
    <row r="13" spans="1:3" x14ac:dyDescent="0.2">
      <c r="A13" t="s">
        <v>70</v>
      </c>
      <c r="B13" s="5">
        <v>68858.716430769899</v>
      </c>
    </row>
    <row r="14" spans="1:3" x14ac:dyDescent="0.2">
      <c r="A14" t="s">
        <v>82</v>
      </c>
      <c r="B14" s="5">
        <v>72955.681557597258</v>
      </c>
    </row>
    <row r="15" spans="1:3" x14ac:dyDescent="0.2">
      <c r="A15" t="s">
        <v>83</v>
      </c>
      <c r="B15" s="5">
        <v>56108.224478962649</v>
      </c>
      <c r="C15" s="5"/>
    </row>
    <row r="16" spans="1:3" x14ac:dyDescent="0.2">
      <c r="A16" t="s">
        <v>84</v>
      </c>
      <c r="B16">
        <v>70700</v>
      </c>
      <c r="C16" s="5"/>
    </row>
    <row r="17" spans="1:3" x14ac:dyDescent="0.2">
      <c r="A17" t="s">
        <v>85</v>
      </c>
      <c r="B17" s="5">
        <v>86655.290306555078</v>
      </c>
      <c r="C17" s="5"/>
    </row>
    <row r="18" spans="1:3" x14ac:dyDescent="0.2">
      <c r="A18" t="s">
        <v>86</v>
      </c>
      <c r="B18" s="5">
        <v>66018.802774163196</v>
      </c>
      <c r="C18" s="5"/>
    </row>
    <row r="19" spans="1:3" x14ac:dyDescent="0.2">
      <c r="A19" t="s">
        <v>87</v>
      </c>
      <c r="B19" s="5">
        <v>71562.929815957905</v>
      </c>
      <c r="C19" s="5"/>
    </row>
    <row r="20" spans="1:3" x14ac:dyDescent="0.2">
      <c r="A20" t="s">
        <v>88</v>
      </c>
      <c r="B20" s="5">
        <v>53006.935168607481</v>
      </c>
    </row>
    <row r="21" spans="1:3" x14ac:dyDescent="0.2">
      <c r="A21" t="s">
        <v>89</v>
      </c>
      <c r="B21" s="5">
        <v>53519.827918756695</v>
      </c>
      <c r="C21" s="5"/>
    </row>
    <row r="22" spans="1:3" x14ac:dyDescent="0.2">
      <c r="A22" t="s">
        <v>91</v>
      </c>
      <c r="B22" s="5">
        <v>61132.967261488397</v>
      </c>
    </row>
    <row r="23" spans="1:3" x14ac:dyDescent="0.2">
      <c r="A23" t="s">
        <v>93</v>
      </c>
      <c r="B23">
        <v>73113</v>
      </c>
    </row>
    <row r="24" spans="1:3" x14ac:dyDescent="0.2">
      <c r="A24" t="s">
        <v>95</v>
      </c>
      <c r="B24">
        <v>76595</v>
      </c>
    </row>
    <row r="25" spans="1:3" x14ac:dyDescent="0.2">
      <c r="A25" t="s">
        <v>96</v>
      </c>
      <c r="B25" s="5">
        <v>55932.69315284909</v>
      </c>
    </row>
    <row r="26" spans="1:3" x14ac:dyDescent="0.2">
      <c r="A26" t="s">
        <v>98</v>
      </c>
      <c r="B26" s="5">
        <v>60442.313933750956</v>
      </c>
      <c r="C26" s="5"/>
    </row>
    <row r="27" spans="1:3" x14ac:dyDescent="0.2">
      <c r="A27" t="s">
        <v>99</v>
      </c>
      <c r="B27">
        <v>59337</v>
      </c>
    </row>
    <row r="28" spans="1:3" x14ac:dyDescent="0.2">
      <c r="A28" t="s">
        <v>100</v>
      </c>
      <c r="B28">
        <v>50439</v>
      </c>
    </row>
    <row r="29" spans="1:3" x14ac:dyDescent="0.2">
      <c r="A29" t="s">
        <v>101</v>
      </c>
      <c r="B29">
        <v>71043</v>
      </c>
    </row>
    <row r="30" spans="1:3" x14ac:dyDescent="0.2">
      <c r="A30" t="s">
        <v>102</v>
      </c>
      <c r="B30" s="5">
        <v>54156.291053865927</v>
      </c>
    </row>
    <row r="31" spans="1:3" x14ac:dyDescent="0.2">
      <c r="A31" t="s">
        <v>104</v>
      </c>
      <c r="B31" s="5">
        <v>57259.745465837441</v>
      </c>
    </row>
    <row r="32" spans="1:3" x14ac:dyDescent="0.2">
      <c r="A32" t="s">
        <v>1</v>
      </c>
      <c r="B32">
        <v>86198</v>
      </c>
    </row>
    <row r="33" spans="1:2" x14ac:dyDescent="0.2">
      <c r="A33" t="s">
        <v>2</v>
      </c>
      <c r="B33">
        <v>84643</v>
      </c>
    </row>
    <row r="34" spans="1:2" x14ac:dyDescent="0.2">
      <c r="A34" t="s">
        <v>6</v>
      </c>
      <c r="B34">
        <v>98475</v>
      </c>
    </row>
    <row r="35" spans="1:2" x14ac:dyDescent="0.2">
      <c r="A35" t="s">
        <v>7</v>
      </c>
      <c r="B35">
        <v>72451</v>
      </c>
    </row>
    <row r="36" spans="1:2" x14ac:dyDescent="0.2">
      <c r="A36" t="s">
        <v>8</v>
      </c>
      <c r="B36">
        <v>99726</v>
      </c>
    </row>
    <row r="37" spans="1:2" x14ac:dyDescent="0.2">
      <c r="A37" t="s">
        <v>4</v>
      </c>
      <c r="B37">
        <v>98084</v>
      </c>
    </row>
    <row r="38" spans="1:2" x14ac:dyDescent="0.2">
      <c r="A38" t="s">
        <v>5</v>
      </c>
      <c r="B38">
        <v>88836</v>
      </c>
    </row>
    <row r="39" spans="1:2" x14ac:dyDescent="0.2">
      <c r="A39" t="s">
        <v>3</v>
      </c>
      <c r="B39">
        <v>64101</v>
      </c>
    </row>
    <row r="40" spans="1:2" x14ac:dyDescent="0.2">
      <c r="A40" t="s">
        <v>9</v>
      </c>
      <c r="B40">
        <v>70700</v>
      </c>
    </row>
    <row r="41" spans="1:2" x14ac:dyDescent="0.2">
      <c r="A41" t="s">
        <v>10</v>
      </c>
      <c r="B41">
        <v>67513</v>
      </c>
    </row>
    <row r="42" spans="1:2" x14ac:dyDescent="0.2">
      <c r="A42" t="s">
        <v>13</v>
      </c>
      <c r="B42">
        <v>67513</v>
      </c>
    </row>
    <row r="43" spans="1:2" x14ac:dyDescent="0.2">
      <c r="A43" t="s">
        <v>11</v>
      </c>
      <c r="B43">
        <v>65071</v>
      </c>
    </row>
    <row r="44" spans="1:2" x14ac:dyDescent="0.2">
      <c r="A44" t="s">
        <v>12</v>
      </c>
      <c r="B44">
        <v>71267</v>
      </c>
    </row>
    <row r="45" spans="1:2" x14ac:dyDescent="0.2">
      <c r="A45" t="s">
        <v>14</v>
      </c>
      <c r="B45">
        <v>76000</v>
      </c>
    </row>
    <row r="46" spans="1:2" x14ac:dyDescent="0.2">
      <c r="A46" t="s">
        <v>30</v>
      </c>
      <c r="B46">
        <v>72221</v>
      </c>
    </row>
    <row r="47" spans="1:2" x14ac:dyDescent="0.2">
      <c r="A47" t="s">
        <v>19</v>
      </c>
      <c r="B47">
        <v>53788</v>
      </c>
    </row>
    <row r="48" spans="1:2" x14ac:dyDescent="0.2">
      <c r="A48" t="s">
        <v>20</v>
      </c>
      <c r="B48">
        <v>52501</v>
      </c>
    </row>
    <row r="49" spans="1:2" x14ac:dyDescent="0.2">
      <c r="A49" t="s">
        <v>29</v>
      </c>
      <c r="B49">
        <v>52201</v>
      </c>
    </row>
    <row r="50" spans="1:2" x14ac:dyDescent="0.2">
      <c r="A50" t="s">
        <v>16</v>
      </c>
      <c r="B50">
        <v>54153</v>
      </c>
    </row>
    <row r="51" spans="1:2" x14ac:dyDescent="0.2">
      <c r="A51" t="s">
        <v>28</v>
      </c>
      <c r="B51">
        <v>51502</v>
      </c>
    </row>
    <row r="52" spans="1:2" x14ac:dyDescent="0.2">
      <c r="A52" t="s">
        <v>18</v>
      </c>
      <c r="B52">
        <v>56824</v>
      </c>
    </row>
    <row r="53" spans="1:2" x14ac:dyDescent="0.2">
      <c r="A53" t="s">
        <v>22</v>
      </c>
      <c r="B53">
        <v>54325</v>
      </c>
    </row>
    <row r="54" spans="1:2" x14ac:dyDescent="0.2">
      <c r="A54" t="s">
        <v>21</v>
      </c>
      <c r="B54">
        <v>50869</v>
      </c>
    </row>
    <row r="55" spans="1:2" x14ac:dyDescent="0.2">
      <c r="A55" t="s">
        <v>33</v>
      </c>
      <c r="B55">
        <v>61639</v>
      </c>
    </row>
    <row r="56" spans="1:2" x14ac:dyDescent="0.2">
      <c r="A56" t="s">
        <v>32</v>
      </c>
      <c r="B56">
        <v>60682</v>
      </c>
    </row>
    <row r="57" spans="1:2" x14ac:dyDescent="0.2">
      <c r="A57" t="s">
        <v>31</v>
      </c>
      <c r="B57">
        <v>73113</v>
      </c>
    </row>
    <row r="58" spans="1:2" x14ac:dyDescent="0.2">
      <c r="A58" t="s">
        <v>50</v>
      </c>
      <c r="B58">
        <v>76595</v>
      </c>
    </row>
    <row r="59" spans="1:2" x14ac:dyDescent="0.2">
      <c r="A59" t="s">
        <v>34</v>
      </c>
      <c r="B59">
        <v>52719</v>
      </c>
    </row>
    <row r="60" spans="1:2" x14ac:dyDescent="0.2">
      <c r="A60" t="s">
        <v>35</v>
      </c>
      <c r="B60">
        <v>55903</v>
      </c>
    </row>
    <row r="61" spans="1:2" x14ac:dyDescent="0.2">
      <c r="A61" t="s">
        <v>49</v>
      </c>
      <c r="B61">
        <v>56992</v>
      </c>
    </row>
    <row r="62" spans="1:2" x14ac:dyDescent="0.2">
      <c r="A62" t="s">
        <v>52</v>
      </c>
      <c r="B62">
        <v>60625</v>
      </c>
    </row>
    <row r="63" spans="1:2" x14ac:dyDescent="0.2">
      <c r="A63" t="s">
        <v>55</v>
      </c>
      <c r="B63">
        <v>61262</v>
      </c>
    </row>
    <row r="64" spans="1:2" x14ac:dyDescent="0.2">
      <c r="A64" t="s">
        <v>51</v>
      </c>
      <c r="B64">
        <v>59337</v>
      </c>
    </row>
    <row r="65" spans="1:2" x14ac:dyDescent="0.2">
      <c r="A65" t="s">
        <v>56</v>
      </c>
      <c r="B65">
        <v>53153</v>
      </c>
    </row>
    <row r="66" spans="1:2" x14ac:dyDescent="0.2">
      <c r="A66" t="s">
        <v>53</v>
      </c>
      <c r="B66">
        <v>62580</v>
      </c>
    </row>
    <row r="67" spans="1:2" x14ac:dyDescent="0.2">
      <c r="A67" t="s">
        <v>54</v>
      </c>
      <c r="B67">
        <v>53153</v>
      </c>
    </row>
    <row r="68" spans="1:2" x14ac:dyDescent="0.2">
      <c r="A68" t="s">
        <v>58</v>
      </c>
      <c r="B68">
        <v>50439</v>
      </c>
    </row>
    <row r="69" spans="1:2" x14ac:dyDescent="0.2">
      <c r="A69" t="s">
        <v>57</v>
      </c>
      <c r="B69">
        <v>71043</v>
      </c>
    </row>
    <row r="70" spans="1:2" x14ac:dyDescent="0.2">
      <c r="A70" t="s">
        <v>43</v>
      </c>
      <c r="B70">
        <v>53804</v>
      </c>
    </row>
    <row r="71" spans="1:2" x14ac:dyDescent="0.2">
      <c r="A71" t="s">
        <v>45</v>
      </c>
      <c r="B71">
        <v>52257</v>
      </c>
    </row>
    <row r="72" spans="1:2" x14ac:dyDescent="0.2">
      <c r="A72" t="s">
        <v>46</v>
      </c>
      <c r="B72">
        <v>52257</v>
      </c>
    </row>
    <row r="73" spans="1:2" x14ac:dyDescent="0.2">
      <c r="A73" t="s">
        <v>44</v>
      </c>
      <c r="B73">
        <v>56992</v>
      </c>
    </row>
    <row r="74" spans="1:2" x14ac:dyDescent="0.2">
      <c r="A74" t="s">
        <v>42</v>
      </c>
      <c r="B74">
        <v>52804</v>
      </c>
    </row>
    <row r="75" spans="1:2" x14ac:dyDescent="0.2">
      <c r="A75" t="s">
        <v>37</v>
      </c>
      <c r="B75">
        <v>52719</v>
      </c>
    </row>
    <row r="76" spans="1:2" x14ac:dyDescent="0.2">
      <c r="A76" t="s">
        <v>36</v>
      </c>
      <c r="B76">
        <v>52257</v>
      </c>
    </row>
    <row r="77" spans="1:2" x14ac:dyDescent="0.2">
      <c r="A77" t="s">
        <v>48</v>
      </c>
      <c r="B77">
        <v>52257</v>
      </c>
    </row>
    <row r="78" spans="1:2" x14ac:dyDescent="0.2">
      <c r="A78" t="s">
        <v>23</v>
      </c>
      <c r="B78">
        <v>58066</v>
      </c>
    </row>
    <row r="79" spans="1:2" x14ac:dyDescent="0.2">
      <c r="A79" t="s">
        <v>24</v>
      </c>
      <c r="B79">
        <v>58066</v>
      </c>
    </row>
    <row r="80" spans="1:2" x14ac:dyDescent="0.2">
      <c r="A80" t="s">
        <v>25</v>
      </c>
      <c r="B80">
        <v>58066</v>
      </c>
    </row>
    <row r="81" spans="1:2" x14ac:dyDescent="0.2">
      <c r="A81" t="s">
        <v>26</v>
      </c>
      <c r="B81">
        <v>58066</v>
      </c>
    </row>
    <row r="82" spans="1:2" x14ac:dyDescent="0.2">
      <c r="A82" t="s">
        <v>38</v>
      </c>
      <c r="B82">
        <v>52719</v>
      </c>
    </row>
    <row r="83" spans="1:2" x14ac:dyDescent="0.2">
      <c r="A83" t="s">
        <v>15</v>
      </c>
      <c r="B83">
        <v>58066</v>
      </c>
    </row>
    <row r="84" spans="1:2" x14ac:dyDescent="0.2">
      <c r="A84" t="s">
        <v>41</v>
      </c>
      <c r="B84">
        <v>52719</v>
      </c>
    </row>
    <row r="85" spans="1:2" x14ac:dyDescent="0.2">
      <c r="A85" t="s">
        <v>17</v>
      </c>
      <c r="B85">
        <v>58066</v>
      </c>
    </row>
    <row r="86" spans="1:2" x14ac:dyDescent="0.2">
      <c r="A86" t="s">
        <v>39</v>
      </c>
      <c r="B86">
        <v>61306</v>
      </c>
    </row>
    <row r="87" spans="1:2" x14ac:dyDescent="0.2">
      <c r="A87" t="s">
        <v>40</v>
      </c>
      <c r="B87">
        <v>52719</v>
      </c>
    </row>
    <row r="88" spans="1:2" x14ac:dyDescent="0.2">
      <c r="A88" t="s">
        <v>47</v>
      </c>
      <c r="B88">
        <v>61306</v>
      </c>
    </row>
    <row r="89" spans="1:2" x14ac:dyDescent="0.2">
      <c r="A89" t="s">
        <v>27</v>
      </c>
      <c r="B89">
        <v>58066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96A5-1C8A-5644-A0E6-03D891893A94}">
  <dimension ref="A1:U1002"/>
  <sheetViews>
    <sheetView topLeftCell="F13" zoomScale="130" zoomScaleNormal="130" workbookViewId="0">
      <selection activeCell="J15" sqref="J15:J35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76326</v>
      </c>
      <c r="C2" s="2" t="s">
        <v>82</v>
      </c>
      <c r="D2" s="2" t="s">
        <v>60</v>
      </c>
      <c r="E2" s="4">
        <v>1656754</v>
      </c>
      <c r="F2">
        <f>B2*E2</f>
        <v>126453405804</v>
      </c>
      <c r="I2" t="str" cm="1">
        <f t="array" ref="I2:I12">_xlfn.UNIQUE(D2:D59)</f>
        <v>Bay Area</v>
      </c>
      <c r="J2" s="5">
        <f>L2/K2</f>
        <v>80072.287183726745</v>
      </c>
      <c r="K2" s="3">
        <f>SUM(E2:E10)</f>
        <v>7710026</v>
      </c>
      <c r="L2" s="3">
        <f>SUM(F2:F10)</f>
        <v>617359416066</v>
      </c>
      <c r="N2" s="5">
        <f>O2/P2</f>
        <v>67561.028285389155</v>
      </c>
      <c r="O2" s="3">
        <f>SUM(L2:L12)</f>
        <v>2654033451966</v>
      </c>
      <c r="P2" s="3">
        <f>SUM(K2:K12)</f>
        <v>39283497</v>
      </c>
      <c r="R2" t="s">
        <v>82</v>
      </c>
      <c r="S2" s="5">
        <f>U2/T2</f>
        <v>71307.078587721349</v>
      </c>
      <c r="T2" s="3">
        <f>SUM(E2:E9,E11,E14:E19,E22:E23,E25:E28,E34,E39)</f>
        <v>29730535</v>
      </c>
      <c r="U2" s="3">
        <f>SUM(F2:F9,F11,F14:F19,F22:F23,F25:F28,F34,F39)</f>
        <v>2119997595700</v>
      </c>
    </row>
    <row r="3" spans="1:21" x14ac:dyDescent="0.2">
      <c r="A3" s="2" t="s">
        <v>2</v>
      </c>
      <c r="B3" s="2">
        <v>75020</v>
      </c>
      <c r="C3" s="2" t="s">
        <v>82</v>
      </c>
      <c r="D3" s="2" t="s">
        <v>60</v>
      </c>
      <c r="E3" s="4">
        <v>1142251</v>
      </c>
      <c r="F3">
        <f t="shared" ref="F3:F59" si="0">B3*E3</f>
        <v>85691670020</v>
      </c>
      <c r="I3" t="str">
        <v>Central Coast</v>
      </c>
      <c r="J3" s="5">
        <f t="shared" ref="J3:J7" si="1">L3/K3</f>
        <v>69994.995941084664</v>
      </c>
      <c r="K3" s="3">
        <f>SUM(E11:E16)</f>
        <v>2342005</v>
      </c>
      <c r="L3" s="3">
        <f>SUM(F11:F16)</f>
        <v>163928630469</v>
      </c>
      <c r="R3" t="s">
        <v>83</v>
      </c>
      <c r="S3" s="5">
        <f>U3/T3</f>
        <v>55902.646348430986</v>
      </c>
      <c r="T3" s="3">
        <f>SUM(E10,E12:E13,E20:E21,E24,E29:E33,E35:E38,E40:E59)</f>
        <v>9552962</v>
      </c>
      <c r="U3" s="3">
        <f>SUM(F10,F12:F13,F20:F21,F24,F29:F33,F35:F38,F40:F59)</f>
        <v>534035856266</v>
      </c>
    </row>
    <row r="4" spans="1:21" x14ac:dyDescent="0.2">
      <c r="A4" s="2" t="s">
        <v>6</v>
      </c>
      <c r="B4" s="2">
        <v>92585</v>
      </c>
      <c r="C4" s="2" t="s">
        <v>82</v>
      </c>
      <c r="D4" s="2" t="s">
        <v>60</v>
      </c>
      <c r="E4" s="4">
        <v>441829</v>
      </c>
      <c r="F4">
        <f t="shared" si="0"/>
        <v>40906737965</v>
      </c>
      <c r="I4" t="str">
        <v>Central Valley</v>
      </c>
      <c r="J4" s="5">
        <f t="shared" si="1"/>
        <v>53274.615520983054</v>
      </c>
      <c r="K4" s="3">
        <f>SUM(E17:E24)</f>
        <v>4197363</v>
      </c>
      <c r="L4" s="3">
        <f>SUM(F17:F24)</f>
        <v>223612900027</v>
      </c>
    </row>
    <row r="5" spans="1:21" x14ac:dyDescent="0.2">
      <c r="A5" s="2" t="s">
        <v>7</v>
      </c>
      <c r="B5" s="2">
        <v>73046</v>
      </c>
      <c r="C5" s="2" t="s">
        <v>82</v>
      </c>
      <c r="D5" s="2" t="s">
        <v>60</v>
      </c>
      <c r="E5" s="4">
        <v>767423</v>
      </c>
      <c r="F5">
        <f t="shared" si="0"/>
        <v>56057180458</v>
      </c>
      <c r="I5" t="str">
        <v>Inland Empire</v>
      </c>
      <c r="J5" s="5">
        <f t="shared" si="1"/>
        <v>60909.51785671214</v>
      </c>
      <c r="K5" s="3">
        <f>SUM(E25:E26)</f>
        <v>4560470</v>
      </c>
      <c r="L5" s="3">
        <f>SUM(F25:F26)</f>
        <v>277776028900</v>
      </c>
    </row>
    <row r="6" spans="1:21" x14ac:dyDescent="0.2">
      <c r="A6" s="2" t="s">
        <v>8</v>
      </c>
      <c r="B6" s="2">
        <v>94435</v>
      </c>
      <c r="C6" s="2" t="s">
        <v>82</v>
      </c>
      <c r="D6" s="2" t="s">
        <v>60</v>
      </c>
      <c r="E6" s="4">
        <v>1927470</v>
      </c>
      <c r="F6">
        <f t="shared" si="0"/>
        <v>182020629450</v>
      </c>
      <c r="I6" t="str">
        <v>Los Angeles</v>
      </c>
      <c r="J6" s="5">
        <f t="shared" si="1"/>
        <v>72636</v>
      </c>
      <c r="K6" s="3">
        <f>E27</f>
        <v>10081570</v>
      </c>
      <c r="L6">
        <f>F27</f>
        <v>732284918520</v>
      </c>
    </row>
    <row r="7" spans="1:21" x14ac:dyDescent="0.2">
      <c r="A7" s="2" t="s">
        <v>4</v>
      </c>
      <c r="B7" s="2">
        <v>92085</v>
      </c>
      <c r="C7" s="2" t="s">
        <v>82</v>
      </c>
      <c r="D7" s="2" t="s">
        <v>60</v>
      </c>
      <c r="E7" s="4">
        <v>259943</v>
      </c>
      <c r="F7">
        <f t="shared" si="0"/>
        <v>23936851155</v>
      </c>
      <c r="I7" t="str">
        <v>Orange</v>
      </c>
      <c r="J7" s="5">
        <f t="shared" si="1"/>
        <v>76238</v>
      </c>
      <c r="K7" s="3">
        <f>E28</f>
        <v>3168044</v>
      </c>
      <c r="L7">
        <f>F28</f>
        <v>241525338472</v>
      </c>
    </row>
    <row r="8" spans="1:21" x14ac:dyDescent="0.2">
      <c r="A8" s="2" t="s">
        <v>5</v>
      </c>
      <c r="B8" s="2">
        <v>85424</v>
      </c>
      <c r="C8" s="2" t="s">
        <v>82</v>
      </c>
      <c r="D8" s="2" t="s">
        <v>60</v>
      </c>
      <c r="E8" s="4">
        <v>139623</v>
      </c>
      <c r="F8">
        <f t="shared" si="0"/>
        <v>11927155152</v>
      </c>
      <c r="I8" t="str">
        <v>Redwood Coast</v>
      </c>
      <c r="J8" s="5">
        <f>L8/K8</f>
        <v>55193.729931899514</v>
      </c>
      <c r="K8" s="3">
        <f>SUM(E29:E31)</f>
        <v>250659</v>
      </c>
      <c r="L8" s="3">
        <f>SUM(F29:F31)</f>
        <v>13834805151</v>
      </c>
    </row>
    <row r="9" spans="1:21" x14ac:dyDescent="0.2">
      <c r="A9" s="2" t="s">
        <v>3</v>
      </c>
      <c r="B9" s="2">
        <v>63198</v>
      </c>
      <c r="C9" s="2" t="s">
        <v>82</v>
      </c>
      <c r="D9" s="2" t="s">
        <v>60</v>
      </c>
      <c r="E9" s="4">
        <v>874961</v>
      </c>
      <c r="F9">
        <f t="shared" si="0"/>
        <v>55295785278</v>
      </c>
      <c r="I9" t="str">
        <v>Sacramento</v>
      </c>
      <c r="J9" s="5">
        <f t="shared" ref="J9:J12" si="2">L9/K9</f>
        <v>60311.605262153251</v>
      </c>
      <c r="K9" s="3">
        <f>SUM(E32:E37)</f>
        <v>2488449</v>
      </c>
      <c r="L9" s="3">
        <f>SUM(F32:F37)</f>
        <v>150082353803</v>
      </c>
    </row>
    <row r="10" spans="1:21" x14ac:dyDescent="0.2">
      <c r="A10" s="2" t="s">
        <v>9</v>
      </c>
      <c r="B10" s="2">
        <v>70172</v>
      </c>
      <c r="C10" s="2" t="s">
        <v>83</v>
      </c>
      <c r="D10" s="2" t="s">
        <v>60</v>
      </c>
      <c r="E10" s="4">
        <v>499772</v>
      </c>
      <c r="F10">
        <f t="shared" si="0"/>
        <v>35070000784</v>
      </c>
      <c r="I10" t="str">
        <v>San Diego-Imperial</v>
      </c>
      <c r="J10" s="5">
        <f t="shared" si="2"/>
        <v>51290.738866166357</v>
      </c>
      <c r="K10" s="3">
        <f>SUM(E38:E39)</f>
        <v>3496774</v>
      </c>
      <c r="L10" s="3">
        <f>SUM(F38:F39)</f>
        <v>179352122108</v>
      </c>
    </row>
    <row r="11" spans="1:21" x14ac:dyDescent="0.2">
      <c r="A11" s="2" t="s">
        <v>10</v>
      </c>
      <c r="B11" s="2">
        <v>66023</v>
      </c>
      <c r="C11" s="2" t="s">
        <v>82</v>
      </c>
      <c r="D11" s="2" t="s">
        <v>61</v>
      </c>
      <c r="E11" s="4">
        <v>433410</v>
      </c>
      <c r="F11">
        <f t="shared" si="0"/>
        <v>28615028430</v>
      </c>
      <c r="I11" t="str">
        <v>Shasta / Cascades</v>
      </c>
      <c r="J11" s="5">
        <f t="shared" si="2"/>
        <v>53798.700892703382</v>
      </c>
      <c r="K11" s="3">
        <f>SUM(E40:E47)</f>
        <v>638734</v>
      </c>
      <c r="L11" s="3">
        <f>SUM(F40:F47)</f>
        <v>34363059416</v>
      </c>
    </row>
    <row r="12" spans="1:21" x14ac:dyDescent="0.2">
      <c r="A12" s="2" t="s">
        <v>13</v>
      </c>
      <c r="B12" s="2">
        <v>66023</v>
      </c>
      <c r="C12" s="2" t="s">
        <v>83</v>
      </c>
      <c r="D12" s="2" t="s">
        <v>61</v>
      </c>
      <c r="E12" s="4">
        <v>282165</v>
      </c>
      <c r="F12">
        <f t="shared" si="0"/>
        <v>18629379795</v>
      </c>
      <c r="I12" t="str">
        <v>Sierra Nevada</v>
      </c>
      <c r="J12" s="5">
        <f t="shared" si="2"/>
        <v>56994.012741733757</v>
      </c>
      <c r="K12" s="3">
        <f>SUM(E48:E59)</f>
        <v>349403</v>
      </c>
      <c r="L12" s="3">
        <f>SUM(F48:F59)</f>
        <v>19913879034</v>
      </c>
    </row>
    <row r="13" spans="1:21" x14ac:dyDescent="0.2">
      <c r="A13" s="2" t="s">
        <v>11</v>
      </c>
      <c r="B13" s="2">
        <v>66396</v>
      </c>
      <c r="C13" s="2" t="s">
        <v>83</v>
      </c>
      <c r="D13" s="2" t="s">
        <v>61</v>
      </c>
      <c r="E13" s="4">
        <v>444829</v>
      </c>
      <c r="F13">
        <f t="shared" si="0"/>
        <v>29534866284</v>
      </c>
    </row>
    <row r="14" spans="1:21" x14ac:dyDescent="0.2">
      <c r="A14" s="2" t="s">
        <v>12</v>
      </c>
      <c r="B14" s="2">
        <v>71940</v>
      </c>
      <c r="C14" s="2" t="s">
        <v>82</v>
      </c>
      <c r="D14" s="2" t="s">
        <v>61</v>
      </c>
      <c r="E14" s="4">
        <v>60376</v>
      </c>
      <c r="F14">
        <f t="shared" si="0"/>
        <v>4343449440</v>
      </c>
    </row>
    <row r="15" spans="1:21" x14ac:dyDescent="0.2">
      <c r="A15" s="2" t="s">
        <v>14</v>
      </c>
      <c r="B15" s="2">
        <v>79887</v>
      </c>
      <c r="C15" s="2" t="s">
        <v>82</v>
      </c>
      <c r="D15" s="2" t="s">
        <v>61</v>
      </c>
      <c r="E15" s="4">
        <v>273962</v>
      </c>
      <c r="F15">
        <f t="shared" si="0"/>
        <v>21886002294</v>
      </c>
      <c r="I15" t="s">
        <v>84</v>
      </c>
      <c r="J15">
        <f>L15/K15</f>
        <v>70172</v>
      </c>
      <c r="K15" s="3">
        <f>SUM(E10)</f>
        <v>499772</v>
      </c>
      <c r="L15" s="3">
        <f>SUM(F10)</f>
        <v>35070000784</v>
      </c>
    </row>
    <row r="16" spans="1:21" x14ac:dyDescent="0.2">
      <c r="A16" s="2" t="s">
        <v>30</v>
      </c>
      <c r="B16" s="2">
        <v>71902</v>
      </c>
      <c r="C16" s="2" t="s">
        <v>82</v>
      </c>
      <c r="D16" s="2" t="s">
        <v>61</v>
      </c>
      <c r="E16" s="4">
        <v>847263</v>
      </c>
      <c r="F16">
        <f t="shared" si="0"/>
        <v>60919904226</v>
      </c>
      <c r="I16" t="s">
        <v>85</v>
      </c>
      <c r="J16" s="5">
        <f t="shared" ref="J16:J35" si="3">L16/K16</f>
        <v>80758.516313294924</v>
      </c>
      <c r="K16" s="3">
        <f>SUM(E2:E9)</f>
        <v>7210254</v>
      </c>
      <c r="L16" s="3">
        <f>SUM(F2:F9)</f>
        <v>582289415282</v>
      </c>
    </row>
    <row r="17" spans="1:12" x14ac:dyDescent="0.2">
      <c r="A17" s="2" t="s">
        <v>19</v>
      </c>
      <c r="B17" s="2">
        <v>53956</v>
      </c>
      <c r="C17" s="2" t="s">
        <v>82</v>
      </c>
      <c r="D17" s="2" t="s">
        <v>63</v>
      </c>
      <c r="E17" s="4">
        <v>155433</v>
      </c>
      <c r="F17">
        <f t="shared" si="0"/>
        <v>8386542948</v>
      </c>
      <c r="I17" t="s">
        <v>86</v>
      </c>
      <c r="J17" s="5">
        <f t="shared" si="3"/>
        <v>66251.229142193741</v>
      </c>
      <c r="K17" s="3">
        <f>SUM(E12:E13)</f>
        <v>726994</v>
      </c>
      <c r="L17" s="3">
        <f>SUM(F12:F13)</f>
        <v>48164246079</v>
      </c>
    </row>
    <row r="18" spans="1:12" x14ac:dyDescent="0.2">
      <c r="A18" s="2" t="s">
        <v>20</v>
      </c>
      <c r="B18" s="2">
        <v>53018</v>
      </c>
      <c r="C18" s="2" t="s">
        <v>82</v>
      </c>
      <c r="D18" s="2" t="s">
        <v>63</v>
      </c>
      <c r="E18" s="4">
        <v>742603</v>
      </c>
      <c r="F18">
        <f t="shared" si="0"/>
        <v>39371325854</v>
      </c>
      <c r="I18" t="s">
        <v>87</v>
      </c>
      <c r="J18" s="5">
        <f t="shared" si="3"/>
        <v>71680.245143841123</v>
      </c>
      <c r="K18" s="3">
        <f>SUM(E11,E14,E15,E16)</f>
        <v>1615011</v>
      </c>
      <c r="L18" s="3">
        <f>SUM(F11,F14,F15,F16)</f>
        <v>115764384390</v>
      </c>
    </row>
    <row r="19" spans="1:12" x14ac:dyDescent="0.2">
      <c r="A19" s="2" t="s">
        <v>29</v>
      </c>
      <c r="B19" s="2">
        <v>52407</v>
      </c>
      <c r="C19" s="2" t="s">
        <v>82</v>
      </c>
      <c r="D19" s="2" t="s">
        <v>63</v>
      </c>
      <c r="E19" s="4">
        <v>984521</v>
      </c>
      <c r="F19">
        <f t="shared" si="0"/>
        <v>51595792047</v>
      </c>
      <c r="I19" t="s">
        <v>88</v>
      </c>
      <c r="J19" s="5">
        <f t="shared" si="3"/>
        <v>52482.474669883952</v>
      </c>
      <c r="K19" s="3">
        <f>SUM(E20:E21,E24)</f>
        <v>1500230</v>
      </c>
      <c r="L19" s="3">
        <f>SUM(F20:F21,F24)</f>
        <v>78735782974</v>
      </c>
    </row>
    <row r="20" spans="1:12" x14ac:dyDescent="0.2">
      <c r="A20" s="2" t="s">
        <v>16</v>
      </c>
      <c r="B20" s="2">
        <v>53280</v>
      </c>
      <c r="C20" s="2" t="s">
        <v>83</v>
      </c>
      <c r="D20" s="2" t="s">
        <v>63</v>
      </c>
      <c r="E20" s="4">
        <v>887641</v>
      </c>
      <c r="F20">
        <f t="shared" si="0"/>
        <v>47293512480</v>
      </c>
      <c r="I20" t="s">
        <v>89</v>
      </c>
      <c r="J20" s="5">
        <f t="shared" si="3"/>
        <v>53715.229116621245</v>
      </c>
      <c r="K20" s="3">
        <f>SUM(E17,E18,E19,E22,E23)</f>
        <v>2697133</v>
      </c>
      <c r="L20" s="3">
        <f>SUM(F17,F18,F19,F22,F23)</f>
        <v>144877117053</v>
      </c>
    </row>
    <row r="21" spans="1:12" x14ac:dyDescent="0.2">
      <c r="A21" s="2" t="s">
        <v>28</v>
      </c>
      <c r="B21" s="2">
        <v>51303</v>
      </c>
      <c r="C21" s="2" t="s">
        <v>83</v>
      </c>
      <c r="D21" s="2" t="s">
        <v>63</v>
      </c>
      <c r="E21" s="4">
        <v>461898</v>
      </c>
      <c r="F21">
        <f t="shared" si="0"/>
        <v>23696753094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56661</v>
      </c>
      <c r="C22" s="2" t="s">
        <v>82</v>
      </c>
      <c r="D22" s="2" t="s">
        <v>63</v>
      </c>
      <c r="E22" s="4">
        <v>543194</v>
      </c>
      <c r="F22">
        <f t="shared" si="0"/>
        <v>30777915234</v>
      </c>
      <c r="I22" t="s">
        <v>91</v>
      </c>
      <c r="J22" s="5">
        <f t="shared" si="3"/>
        <v>60909.51785671214</v>
      </c>
      <c r="K22" s="3">
        <f>SUM(E25:E26)</f>
        <v>4560470</v>
      </c>
      <c r="L22" s="3">
        <f>SUM(F25:F26)</f>
        <v>277776028900</v>
      </c>
    </row>
    <row r="23" spans="1:12" x14ac:dyDescent="0.2">
      <c r="A23" s="2" t="s">
        <v>22</v>
      </c>
      <c r="B23" s="2">
        <v>54335</v>
      </c>
      <c r="C23" s="2" t="s">
        <v>82</v>
      </c>
      <c r="D23" s="2" t="s">
        <v>63</v>
      </c>
      <c r="E23" s="4">
        <v>271382</v>
      </c>
      <c r="F23">
        <f t="shared" si="0"/>
        <v>14745540970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51400</v>
      </c>
      <c r="C24" s="2" t="s">
        <v>83</v>
      </c>
      <c r="D24" s="2" t="s">
        <v>63</v>
      </c>
      <c r="E24" s="4">
        <v>150691</v>
      </c>
      <c r="F24">
        <f t="shared" si="0"/>
        <v>7745517400</v>
      </c>
      <c r="I24" t="s">
        <v>93</v>
      </c>
      <c r="J24">
        <f t="shared" si="3"/>
        <v>72636</v>
      </c>
      <c r="K24" s="3">
        <f>E27</f>
        <v>10081570</v>
      </c>
      <c r="L24" s="3">
        <f>F27</f>
        <v>732284918520</v>
      </c>
    </row>
    <row r="25" spans="1:12" x14ac:dyDescent="0.2">
      <c r="A25" s="2" t="s">
        <v>33</v>
      </c>
      <c r="B25" s="2">
        <v>61433</v>
      </c>
      <c r="C25" s="2" t="s">
        <v>82</v>
      </c>
      <c r="D25" s="2" t="s">
        <v>64</v>
      </c>
      <c r="E25" s="4">
        <v>2149031</v>
      </c>
      <c r="F25">
        <f t="shared" si="0"/>
        <v>132021421423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60443</v>
      </c>
      <c r="C26" s="2" t="s">
        <v>82</v>
      </c>
      <c r="D26" s="2" t="s">
        <v>64</v>
      </c>
      <c r="E26" s="4">
        <v>2411439</v>
      </c>
      <c r="F26">
        <f t="shared" si="0"/>
        <v>145754607477</v>
      </c>
      <c r="I26" t="s">
        <v>95</v>
      </c>
      <c r="J26">
        <f t="shared" si="3"/>
        <v>76238</v>
      </c>
      <c r="K26" s="3">
        <f>E28</f>
        <v>3168044</v>
      </c>
      <c r="L26" s="3">
        <f>F28</f>
        <v>241525338472</v>
      </c>
    </row>
    <row r="27" spans="1:12" x14ac:dyDescent="0.2">
      <c r="A27" s="2" t="s">
        <v>31</v>
      </c>
      <c r="B27" s="2">
        <v>72636</v>
      </c>
      <c r="C27" s="2" t="s">
        <v>82</v>
      </c>
      <c r="D27" s="2" t="s">
        <v>31</v>
      </c>
      <c r="E27" s="4">
        <v>10081570</v>
      </c>
      <c r="F27">
        <f t="shared" si="0"/>
        <v>732284918520</v>
      </c>
      <c r="I27" t="s">
        <v>96</v>
      </c>
      <c r="J27" s="5">
        <f t="shared" si="3"/>
        <v>55193.729931899514</v>
      </c>
      <c r="K27" s="3">
        <f>SUM(E29:E31)</f>
        <v>250659</v>
      </c>
      <c r="L27" s="3">
        <f>SUM(F29:F31)</f>
        <v>13834805151</v>
      </c>
    </row>
    <row r="28" spans="1:12" x14ac:dyDescent="0.2">
      <c r="A28" s="2" t="s">
        <v>50</v>
      </c>
      <c r="B28" s="2">
        <v>76238</v>
      </c>
      <c r="C28" s="2" t="s">
        <v>82</v>
      </c>
      <c r="D28" s="2" t="s">
        <v>50</v>
      </c>
      <c r="E28" s="4">
        <v>3168044</v>
      </c>
      <c r="F28">
        <f t="shared" si="0"/>
        <v>241525338472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52325</v>
      </c>
      <c r="C29" s="2" t="s">
        <v>83</v>
      </c>
      <c r="D29" s="2" t="s">
        <v>65</v>
      </c>
      <c r="E29" s="4">
        <v>27495</v>
      </c>
      <c r="F29">
        <f t="shared" si="0"/>
        <v>1438675875</v>
      </c>
      <c r="I29" t="s">
        <v>98</v>
      </c>
      <c r="J29" s="5">
        <f t="shared" si="3"/>
        <v>60396.169404917535</v>
      </c>
      <c r="K29" s="3">
        <f>SUM(E32:E33,E35:E37)</f>
        <v>2271097</v>
      </c>
      <c r="L29" s="3">
        <f>SUM(F32:F33,F35:F37)</f>
        <v>137165559147</v>
      </c>
    </row>
    <row r="30" spans="1:12" x14ac:dyDescent="0.2">
      <c r="A30" s="2" t="s">
        <v>35</v>
      </c>
      <c r="B30" s="2">
        <v>54683</v>
      </c>
      <c r="C30" s="2" t="s">
        <v>83</v>
      </c>
      <c r="D30" s="2" t="s">
        <v>65</v>
      </c>
      <c r="E30" s="4">
        <v>135940</v>
      </c>
      <c r="F30">
        <f t="shared" si="0"/>
        <v>7433607020</v>
      </c>
      <c r="I30" t="s">
        <v>99</v>
      </c>
      <c r="J30">
        <f t="shared" si="3"/>
        <v>59428</v>
      </c>
      <c r="K30" s="3">
        <f>SUM(E34)</f>
        <v>217352</v>
      </c>
      <c r="L30" s="3">
        <f>SUM(F34)</f>
        <v>12916794656</v>
      </c>
    </row>
    <row r="31" spans="1:12" x14ac:dyDescent="0.2">
      <c r="A31" s="2" t="s">
        <v>49</v>
      </c>
      <c r="B31" s="2">
        <v>56894</v>
      </c>
      <c r="C31" s="2" t="s">
        <v>83</v>
      </c>
      <c r="D31" s="2" t="s">
        <v>65</v>
      </c>
      <c r="E31" s="4">
        <v>87224</v>
      </c>
      <c r="F31">
        <f t="shared" si="0"/>
        <v>4962522256</v>
      </c>
      <c r="I31" t="s">
        <v>100</v>
      </c>
      <c r="J31">
        <f t="shared" si="3"/>
        <v>50297</v>
      </c>
      <c r="K31" s="3">
        <f>SUM(E38)</f>
        <v>3316073</v>
      </c>
      <c r="L31" s="3">
        <f>SUM(F38)</f>
        <v>166788523681</v>
      </c>
    </row>
    <row r="32" spans="1:12" x14ac:dyDescent="0.2">
      <c r="A32" s="2" t="s">
        <v>52</v>
      </c>
      <c r="B32" s="2">
        <v>60753</v>
      </c>
      <c r="C32" s="2" t="s">
        <v>83</v>
      </c>
      <c r="D32" s="2" t="s">
        <v>51</v>
      </c>
      <c r="E32" s="4">
        <v>1524553</v>
      </c>
      <c r="F32">
        <f t="shared" si="0"/>
        <v>92621168409</v>
      </c>
      <c r="I32" t="s">
        <v>101</v>
      </c>
      <c r="J32">
        <f t="shared" si="3"/>
        <v>69527</v>
      </c>
      <c r="K32" s="3">
        <f>E39</f>
        <v>180701</v>
      </c>
      <c r="L32" s="3">
        <f>F39</f>
        <v>12563598427</v>
      </c>
    </row>
    <row r="33" spans="1:12" x14ac:dyDescent="0.2">
      <c r="A33" s="2" t="s">
        <v>55</v>
      </c>
      <c r="B33" s="2">
        <v>61166</v>
      </c>
      <c r="C33" s="2" t="s">
        <v>83</v>
      </c>
      <c r="D33" s="2" t="s">
        <v>51</v>
      </c>
      <c r="E33" s="4">
        <v>188563</v>
      </c>
      <c r="F33">
        <f t="shared" si="0"/>
        <v>11533644458</v>
      </c>
      <c r="I33" t="s">
        <v>102</v>
      </c>
      <c r="J33" s="5">
        <f t="shared" si="3"/>
        <v>53798.700892703382</v>
      </c>
      <c r="K33" s="3">
        <f>SUM(E40:E47)</f>
        <v>638734</v>
      </c>
      <c r="L33" s="3">
        <f>SUM(F40:F47)</f>
        <v>34363059416</v>
      </c>
    </row>
    <row r="34" spans="1:12" x14ac:dyDescent="0.2">
      <c r="A34" s="2" t="s">
        <v>51</v>
      </c>
      <c r="B34" s="2">
        <v>59428</v>
      </c>
      <c r="C34" s="2" t="s">
        <v>82</v>
      </c>
      <c r="D34" s="2" t="s">
        <v>51</v>
      </c>
      <c r="E34" s="4">
        <v>217352</v>
      </c>
      <c r="F34">
        <f t="shared" si="0"/>
        <v>12916794656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53240</v>
      </c>
      <c r="C35" s="2" t="s">
        <v>83</v>
      </c>
      <c r="D35" s="2" t="s">
        <v>51</v>
      </c>
      <c r="E35" s="4">
        <v>76360</v>
      </c>
      <c r="F35">
        <f t="shared" si="0"/>
        <v>4065406400</v>
      </c>
      <c r="I35" t="s">
        <v>104</v>
      </c>
      <c r="J35" s="5">
        <f t="shared" si="3"/>
        <v>56994.012741733757</v>
      </c>
      <c r="K35" s="3">
        <f>SUM(E48:E59)</f>
        <v>349403</v>
      </c>
      <c r="L35" s="3">
        <f>SUM(F48:F59)</f>
        <v>19913879034</v>
      </c>
    </row>
    <row r="36" spans="1:12" x14ac:dyDescent="0.2">
      <c r="A36" s="2" t="s">
        <v>53</v>
      </c>
      <c r="B36" s="2">
        <v>61810</v>
      </c>
      <c r="C36" s="2" t="s">
        <v>83</v>
      </c>
      <c r="D36" s="2" t="s">
        <v>51</v>
      </c>
      <c r="E36" s="4">
        <v>385512</v>
      </c>
      <c r="F36">
        <f t="shared" si="0"/>
        <v>23828496720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53240</v>
      </c>
      <c r="C37" s="2" t="s">
        <v>83</v>
      </c>
      <c r="D37" s="2" t="s">
        <v>51</v>
      </c>
      <c r="E37" s="4">
        <v>96109</v>
      </c>
      <c r="F37">
        <f t="shared" si="0"/>
        <v>5116843160</v>
      </c>
    </row>
    <row r="38" spans="1:12" x14ac:dyDescent="0.2">
      <c r="A38" s="2" t="s">
        <v>58</v>
      </c>
      <c r="B38" s="2">
        <v>50297</v>
      </c>
      <c r="C38" s="2" t="s">
        <v>83</v>
      </c>
      <c r="D38" s="2" t="s">
        <v>67</v>
      </c>
      <c r="E38" s="4">
        <v>3316073</v>
      </c>
      <c r="F38">
        <f t="shared" si="0"/>
        <v>166788523681</v>
      </c>
    </row>
    <row r="39" spans="1:12" x14ac:dyDescent="0.2">
      <c r="A39" s="2" t="s">
        <v>57</v>
      </c>
      <c r="B39" s="2">
        <v>69527</v>
      </c>
      <c r="C39" s="2" t="s">
        <v>82</v>
      </c>
      <c r="D39" s="2" t="s">
        <v>67</v>
      </c>
      <c r="E39" s="4">
        <v>180701</v>
      </c>
      <c r="F39">
        <f t="shared" si="0"/>
        <v>12563598427</v>
      </c>
    </row>
    <row r="40" spans="1:12" x14ac:dyDescent="0.2">
      <c r="A40" s="2" t="s">
        <v>43</v>
      </c>
      <c r="B40" s="2">
        <v>53314</v>
      </c>
      <c r="C40" s="2" t="s">
        <v>83</v>
      </c>
      <c r="D40" s="2" t="s">
        <v>66</v>
      </c>
      <c r="E40" s="4">
        <v>63912</v>
      </c>
      <c r="F40">
        <f t="shared" si="0"/>
        <v>3407404368</v>
      </c>
    </row>
    <row r="41" spans="1:12" x14ac:dyDescent="0.2">
      <c r="A41" s="2" t="s">
        <v>45</v>
      </c>
      <c r="B41" s="2">
        <v>51420</v>
      </c>
      <c r="C41" s="2" t="s">
        <v>83</v>
      </c>
      <c r="D41" s="2" t="s">
        <v>66</v>
      </c>
      <c r="E41" s="4">
        <v>43468</v>
      </c>
      <c r="F41">
        <f t="shared" si="0"/>
        <v>2235124560</v>
      </c>
    </row>
    <row r="42" spans="1:12" x14ac:dyDescent="0.2">
      <c r="A42" s="2" t="s">
        <v>46</v>
      </c>
      <c r="B42" s="2">
        <v>51420</v>
      </c>
      <c r="C42" s="2" t="s">
        <v>83</v>
      </c>
      <c r="D42" s="2" t="s">
        <v>66</v>
      </c>
      <c r="E42" s="4">
        <v>179212</v>
      </c>
      <c r="F42">
        <f t="shared" si="0"/>
        <v>9215081040</v>
      </c>
    </row>
    <row r="43" spans="1:12" x14ac:dyDescent="0.2">
      <c r="A43" s="2" t="s">
        <v>44</v>
      </c>
      <c r="B43" s="2">
        <v>56894</v>
      </c>
      <c r="C43" s="2" t="s">
        <v>83</v>
      </c>
      <c r="D43" s="2" t="s">
        <v>66</v>
      </c>
      <c r="E43" s="4">
        <v>225817</v>
      </c>
      <c r="F43">
        <f t="shared" si="0"/>
        <v>12847632398</v>
      </c>
    </row>
    <row r="44" spans="1:12" x14ac:dyDescent="0.2">
      <c r="A44" s="2" t="s">
        <v>42</v>
      </c>
      <c r="B44" s="2">
        <v>53644</v>
      </c>
      <c r="C44" s="2" t="s">
        <v>83</v>
      </c>
      <c r="D44" s="2" t="s">
        <v>66</v>
      </c>
      <c r="E44" s="4">
        <v>64195</v>
      </c>
      <c r="F44">
        <f t="shared" si="0"/>
        <v>3443676580</v>
      </c>
    </row>
    <row r="45" spans="1:12" x14ac:dyDescent="0.2">
      <c r="A45" s="2" t="s">
        <v>37</v>
      </c>
      <c r="B45" s="2">
        <v>52325</v>
      </c>
      <c r="C45" s="2" t="s">
        <v>83</v>
      </c>
      <c r="D45" s="2" t="s">
        <v>66</v>
      </c>
      <c r="E45" s="4">
        <v>21454</v>
      </c>
      <c r="F45">
        <f t="shared" si="0"/>
        <v>1122580550</v>
      </c>
    </row>
    <row r="46" spans="1:12" x14ac:dyDescent="0.2">
      <c r="A46" s="2" t="s">
        <v>36</v>
      </c>
      <c r="B46" s="2">
        <v>51420</v>
      </c>
      <c r="C46" s="2" t="s">
        <v>83</v>
      </c>
      <c r="D46" s="2" t="s">
        <v>66</v>
      </c>
      <c r="E46" s="4">
        <v>27976</v>
      </c>
      <c r="F46">
        <f t="shared" si="0"/>
        <v>1438525920</v>
      </c>
    </row>
    <row r="47" spans="1:12" x14ac:dyDescent="0.2">
      <c r="A47" s="2" t="s">
        <v>48</v>
      </c>
      <c r="B47" s="2">
        <v>51420</v>
      </c>
      <c r="C47" s="2" t="s">
        <v>83</v>
      </c>
      <c r="D47" s="2" t="s">
        <v>66</v>
      </c>
      <c r="E47" s="4">
        <v>12700</v>
      </c>
      <c r="F47">
        <f t="shared" si="0"/>
        <v>653034000</v>
      </c>
    </row>
    <row r="48" spans="1:12" x14ac:dyDescent="0.2">
      <c r="A48" s="2" t="s">
        <v>23</v>
      </c>
      <c r="B48" s="2">
        <v>56999</v>
      </c>
      <c r="C48" s="2" t="s">
        <v>83</v>
      </c>
      <c r="D48" s="2" t="s">
        <v>62</v>
      </c>
      <c r="E48" s="4">
        <v>17420</v>
      </c>
      <c r="F48">
        <f t="shared" si="0"/>
        <v>992922580</v>
      </c>
    </row>
    <row r="49" spans="1:6" x14ac:dyDescent="0.2">
      <c r="A49" s="2" t="s">
        <v>24</v>
      </c>
      <c r="B49" s="2">
        <v>56999</v>
      </c>
      <c r="C49" s="2" t="s">
        <v>83</v>
      </c>
      <c r="D49" s="2" t="s">
        <v>62</v>
      </c>
      <c r="E49" s="4">
        <v>14310</v>
      </c>
      <c r="F49">
        <f t="shared" si="0"/>
        <v>815655690</v>
      </c>
    </row>
    <row r="50" spans="1:6" x14ac:dyDescent="0.2">
      <c r="A50" s="2" t="s">
        <v>25</v>
      </c>
      <c r="B50" s="2">
        <v>56999</v>
      </c>
      <c r="C50" s="2" t="s">
        <v>83</v>
      </c>
      <c r="D50" s="2" t="s">
        <v>62</v>
      </c>
      <c r="E50" s="4">
        <v>1039</v>
      </c>
      <c r="F50">
        <f t="shared" si="0"/>
        <v>59221961</v>
      </c>
    </row>
    <row r="51" spans="1:6" x14ac:dyDescent="0.2">
      <c r="A51" s="2" t="s">
        <v>26</v>
      </c>
      <c r="B51" s="2">
        <v>56999</v>
      </c>
      <c r="C51" s="2" t="s">
        <v>83</v>
      </c>
      <c r="D51" s="2" t="s">
        <v>62</v>
      </c>
      <c r="E51" s="4">
        <v>38429</v>
      </c>
      <c r="F51">
        <f t="shared" si="0"/>
        <v>2190414571</v>
      </c>
    </row>
    <row r="52" spans="1:6" x14ac:dyDescent="0.2">
      <c r="A52" s="2" t="s">
        <v>38</v>
      </c>
      <c r="B52" s="2">
        <v>52325</v>
      </c>
      <c r="C52" s="2" t="s">
        <v>83</v>
      </c>
      <c r="D52" s="2" t="s">
        <v>62</v>
      </c>
      <c r="E52" s="4">
        <v>45514</v>
      </c>
      <c r="F52">
        <f t="shared" si="0"/>
        <v>2381520050</v>
      </c>
    </row>
    <row r="53" spans="1:6" x14ac:dyDescent="0.2">
      <c r="A53" s="2" t="s">
        <v>15</v>
      </c>
      <c r="B53" s="2">
        <v>56999</v>
      </c>
      <c r="C53" s="2" t="s">
        <v>83</v>
      </c>
      <c r="D53" s="2" t="s">
        <v>62</v>
      </c>
      <c r="E53" s="4">
        <v>17977</v>
      </c>
      <c r="F53">
        <f t="shared" si="0"/>
        <v>1024671023</v>
      </c>
    </row>
    <row r="54" spans="1:6" x14ac:dyDescent="0.2">
      <c r="A54" s="2" t="s">
        <v>41</v>
      </c>
      <c r="B54" s="2">
        <v>52325</v>
      </c>
      <c r="C54" s="2" t="s">
        <v>83</v>
      </c>
      <c r="D54" s="2" t="s">
        <v>62</v>
      </c>
      <c r="E54" s="4">
        <v>54045</v>
      </c>
      <c r="F54">
        <f t="shared" si="0"/>
        <v>2827904625</v>
      </c>
    </row>
    <row r="55" spans="1:6" x14ac:dyDescent="0.2">
      <c r="A55" s="2" t="s">
        <v>17</v>
      </c>
      <c r="B55" s="2">
        <v>56999</v>
      </c>
      <c r="C55" s="2" t="s">
        <v>83</v>
      </c>
      <c r="D55" s="2" t="s">
        <v>62</v>
      </c>
      <c r="E55" s="4">
        <v>30818</v>
      </c>
      <c r="F55">
        <f t="shared" si="0"/>
        <v>1756595182</v>
      </c>
    </row>
    <row r="56" spans="1:6" x14ac:dyDescent="0.2">
      <c r="A56" s="2" t="s">
        <v>39</v>
      </c>
      <c r="B56" s="2">
        <v>62092</v>
      </c>
      <c r="C56" s="2" t="s">
        <v>83</v>
      </c>
      <c r="D56" s="2" t="s">
        <v>62</v>
      </c>
      <c r="E56" s="4">
        <v>99244</v>
      </c>
      <c r="F56">
        <f t="shared" si="0"/>
        <v>6162258448</v>
      </c>
    </row>
    <row r="57" spans="1:6" x14ac:dyDescent="0.2">
      <c r="A57" s="2" t="s">
        <v>40</v>
      </c>
      <c r="B57" s="2">
        <v>52325</v>
      </c>
      <c r="C57" s="2" t="s">
        <v>83</v>
      </c>
      <c r="D57" s="2" t="s">
        <v>62</v>
      </c>
      <c r="E57" s="4">
        <v>18660</v>
      </c>
      <c r="F57">
        <f t="shared" si="0"/>
        <v>976384500</v>
      </c>
    </row>
    <row r="58" spans="1:6" x14ac:dyDescent="0.2">
      <c r="A58" s="2" t="s">
        <v>47</v>
      </c>
      <c r="B58" s="2">
        <v>62092</v>
      </c>
      <c r="C58" s="2" t="s">
        <v>83</v>
      </c>
      <c r="D58" s="2" t="s">
        <v>62</v>
      </c>
      <c r="E58" s="4">
        <v>8907</v>
      </c>
      <c r="F58">
        <f t="shared" si="0"/>
        <v>553053444</v>
      </c>
    </row>
    <row r="59" spans="1:6" x14ac:dyDescent="0.2">
      <c r="A59" s="2" t="s">
        <v>27</v>
      </c>
      <c r="B59" s="2">
        <v>56999</v>
      </c>
      <c r="C59" s="2" t="s">
        <v>83</v>
      </c>
      <c r="D59" s="2" t="s">
        <v>62</v>
      </c>
      <c r="E59" s="4">
        <v>3040</v>
      </c>
      <c r="F59">
        <f t="shared" si="0"/>
        <v>173276960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1315-EF88-114A-AAAF-E5851D17390C}">
  <dimension ref="A1:B89"/>
  <sheetViews>
    <sheetView tabSelected="1" zoomScale="140" zoomScaleNormal="140" workbookViewId="0">
      <selection activeCell="D24" sqref="D24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80072.287183726745</v>
      </c>
    </row>
    <row r="3" spans="1:2" x14ac:dyDescent="0.2">
      <c r="A3" t="s">
        <v>61</v>
      </c>
      <c r="B3" s="5">
        <v>69994.995941084664</v>
      </c>
    </row>
    <row r="4" spans="1:2" x14ac:dyDescent="0.2">
      <c r="A4" t="s">
        <v>63</v>
      </c>
      <c r="B4" s="5">
        <v>53274.615520983054</v>
      </c>
    </row>
    <row r="5" spans="1:2" x14ac:dyDescent="0.2">
      <c r="A5" t="s">
        <v>64</v>
      </c>
      <c r="B5" s="5">
        <v>60909.51785671214</v>
      </c>
    </row>
    <row r="6" spans="1:2" x14ac:dyDescent="0.2">
      <c r="A6" t="s">
        <v>31</v>
      </c>
      <c r="B6" s="5">
        <v>72636</v>
      </c>
    </row>
    <row r="7" spans="1:2" x14ac:dyDescent="0.2">
      <c r="A7" t="s">
        <v>50</v>
      </c>
      <c r="B7" s="5">
        <v>76238</v>
      </c>
    </row>
    <row r="8" spans="1:2" x14ac:dyDescent="0.2">
      <c r="A8" t="s">
        <v>65</v>
      </c>
      <c r="B8" s="5">
        <v>55193.729931899514</v>
      </c>
    </row>
    <row r="9" spans="1:2" x14ac:dyDescent="0.2">
      <c r="A9" t="s">
        <v>51</v>
      </c>
      <c r="B9" s="5">
        <v>60311.605262153251</v>
      </c>
    </row>
    <row r="10" spans="1:2" x14ac:dyDescent="0.2">
      <c r="A10" t="s">
        <v>67</v>
      </c>
      <c r="B10" s="5">
        <v>51290.738866166357</v>
      </c>
    </row>
    <row r="11" spans="1:2" x14ac:dyDescent="0.2">
      <c r="A11" t="s">
        <v>66</v>
      </c>
      <c r="B11" s="5">
        <v>53798.700892703382</v>
      </c>
    </row>
    <row r="12" spans="1:2" x14ac:dyDescent="0.2">
      <c r="A12" t="s">
        <v>62</v>
      </c>
      <c r="B12" s="5">
        <v>56994.012741733757</v>
      </c>
    </row>
    <row r="13" spans="1:2" x14ac:dyDescent="0.2">
      <c r="A13" t="s">
        <v>70</v>
      </c>
      <c r="B13" s="5">
        <v>67561.028285389155</v>
      </c>
    </row>
    <row r="14" spans="1:2" x14ac:dyDescent="0.2">
      <c r="A14" t="s">
        <v>82</v>
      </c>
      <c r="B14" s="5">
        <v>71307.078587721349</v>
      </c>
    </row>
    <row r="15" spans="1:2" x14ac:dyDescent="0.2">
      <c r="A15" t="s">
        <v>83</v>
      </c>
      <c r="B15" s="5">
        <v>55902.646348430986</v>
      </c>
    </row>
    <row r="16" spans="1:2" x14ac:dyDescent="0.2">
      <c r="A16" t="s">
        <v>84</v>
      </c>
      <c r="B16">
        <v>70172</v>
      </c>
    </row>
    <row r="17" spans="1:2" x14ac:dyDescent="0.2">
      <c r="A17" t="s">
        <v>85</v>
      </c>
      <c r="B17" s="5">
        <v>80758.516313294924</v>
      </c>
    </row>
    <row r="18" spans="1:2" x14ac:dyDescent="0.2">
      <c r="A18" t="s">
        <v>86</v>
      </c>
      <c r="B18" s="5">
        <v>66251.229142193741</v>
      </c>
    </row>
    <row r="19" spans="1:2" x14ac:dyDescent="0.2">
      <c r="A19" t="s">
        <v>87</v>
      </c>
      <c r="B19" s="5">
        <v>71680.245143841123</v>
      </c>
    </row>
    <row r="20" spans="1:2" x14ac:dyDescent="0.2">
      <c r="A20" t="s">
        <v>88</v>
      </c>
      <c r="B20" s="5">
        <v>52482.474669883952</v>
      </c>
    </row>
    <row r="21" spans="1:2" x14ac:dyDescent="0.2">
      <c r="A21" t="s">
        <v>89</v>
      </c>
      <c r="B21" s="5">
        <v>53715.229116621245</v>
      </c>
    </row>
    <row r="22" spans="1:2" x14ac:dyDescent="0.2">
      <c r="A22" t="s">
        <v>91</v>
      </c>
      <c r="B22" s="5">
        <v>60909.51785671214</v>
      </c>
    </row>
    <row r="23" spans="1:2" x14ac:dyDescent="0.2">
      <c r="A23" t="s">
        <v>93</v>
      </c>
      <c r="B23">
        <v>72636</v>
      </c>
    </row>
    <row r="24" spans="1:2" x14ac:dyDescent="0.2">
      <c r="A24" t="s">
        <v>95</v>
      </c>
      <c r="B24">
        <v>76238</v>
      </c>
    </row>
    <row r="25" spans="1:2" x14ac:dyDescent="0.2">
      <c r="A25" t="s">
        <v>96</v>
      </c>
      <c r="B25" s="5">
        <v>55193.729931899514</v>
      </c>
    </row>
    <row r="26" spans="1:2" x14ac:dyDescent="0.2">
      <c r="A26" t="s">
        <v>98</v>
      </c>
      <c r="B26" s="5">
        <v>60396.169404917535</v>
      </c>
    </row>
    <row r="27" spans="1:2" x14ac:dyDescent="0.2">
      <c r="A27" t="s">
        <v>99</v>
      </c>
      <c r="B27">
        <v>59428</v>
      </c>
    </row>
    <row r="28" spans="1:2" x14ac:dyDescent="0.2">
      <c r="A28" t="s">
        <v>100</v>
      </c>
      <c r="B28">
        <v>50297</v>
      </c>
    </row>
    <row r="29" spans="1:2" x14ac:dyDescent="0.2">
      <c r="A29" t="s">
        <v>101</v>
      </c>
      <c r="B29">
        <v>69527</v>
      </c>
    </row>
    <row r="30" spans="1:2" x14ac:dyDescent="0.2">
      <c r="A30" t="s">
        <v>102</v>
      </c>
      <c r="B30" s="5">
        <v>53798.700892703382</v>
      </c>
    </row>
    <row r="31" spans="1:2" x14ac:dyDescent="0.2">
      <c r="A31" t="s">
        <v>104</v>
      </c>
      <c r="B31" s="5">
        <v>56994.012741733757</v>
      </c>
    </row>
    <row r="32" spans="1:2" x14ac:dyDescent="0.2">
      <c r="A32" t="s">
        <v>1</v>
      </c>
      <c r="B32" s="2">
        <v>76326</v>
      </c>
    </row>
    <row r="33" spans="1:2" x14ac:dyDescent="0.2">
      <c r="A33" t="s">
        <v>2</v>
      </c>
      <c r="B33" s="2">
        <v>75020</v>
      </c>
    </row>
    <row r="34" spans="1:2" x14ac:dyDescent="0.2">
      <c r="A34" t="s">
        <v>6</v>
      </c>
      <c r="B34" s="2">
        <v>92585</v>
      </c>
    </row>
    <row r="35" spans="1:2" x14ac:dyDescent="0.2">
      <c r="A35" t="s">
        <v>7</v>
      </c>
      <c r="B35" s="2">
        <v>73046</v>
      </c>
    </row>
    <row r="36" spans="1:2" x14ac:dyDescent="0.2">
      <c r="A36" t="s">
        <v>8</v>
      </c>
      <c r="B36" s="2">
        <v>94435</v>
      </c>
    </row>
    <row r="37" spans="1:2" x14ac:dyDescent="0.2">
      <c r="A37" t="s">
        <v>4</v>
      </c>
      <c r="B37" s="2">
        <v>92085</v>
      </c>
    </row>
    <row r="38" spans="1:2" x14ac:dyDescent="0.2">
      <c r="A38" t="s">
        <v>5</v>
      </c>
      <c r="B38" s="2">
        <v>85424</v>
      </c>
    </row>
    <row r="39" spans="1:2" x14ac:dyDescent="0.2">
      <c r="A39" t="s">
        <v>3</v>
      </c>
      <c r="B39" s="2">
        <v>63198</v>
      </c>
    </row>
    <row r="40" spans="1:2" x14ac:dyDescent="0.2">
      <c r="A40" t="s">
        <v>9</v>
      </c>
      <c r="B40" s="2">
        <v>70172</v>
      </c>
    </row>
    <row r="41" spans="1:2" x14ac:dyDescent="0.2">
      <c r="A41" t="s">
        <v>10</v>
      </c>
      <c r="B41" s="2">
        <v>66023</v>
      </c>
    </row>
    <row r="42" spans="1:2" x14ac:dyDescent="0.2">
      <c r="A42" t="s">
        <v>13</v>
      </c>
      <c r="B42" s="2">
        <v>66023</v>
      </c>
    </row>
    <row r="43" spans="1:2" x14ac:dyDescent="0.2">
      <c r="A43" t="s">
        <v>11</v>
      </c>
      <c r="B43" s="2">
        <v>66396</v>
      </c>
    </row>
    <row r="44" spans="1:2" x14ac:dyDescent="0.2">
      <c r="A44" t="s">
        <v>12</v>
      </c>
      <c r="B44" s="2">
        <v>71940</v>
      </c>
    </row>
    <row r="45" spans="1:2" x14ac:dyDescent="0.2">
      <c r="A45" t="s">
        <v>14</v>
      </c>
      <c r="B45" s="2">
        <v>79887</v>
      </c>
    </row>
    <row r="46" spans="1:2" x14ac:dyDescent="0.2">
      <c r="A46" t="s">
        <v>30</v>
      </c>
      <c r="B46" s="2">
        <v>71902</v>
      </c>
    </row>
    <row r="47" spans="1:2" x14ac:dyDescent="0.2">
      <c r="A47" t="s">
        <v>19</v>
      </c>
      <c r="B47" s="2">
        <v>53956</v>
      </c>
    </row>
    <row r="48" spans="1:2" x14ac:dyDescent="0.2">
      <c r="A48" t="s">
        <v>20</v>
      </c>
      <c r="B48" s="2">
        <v>53018</v>
      </c>
    </row>
    <row r="49" spans="1:2" x14ac:dyDescent="0.2">
      <c r="A49" t="s">
        <v>29</v>
      </c>
      <c r="B49" s="2">
        <v>52407</v>
      </c>
    </row>
    <row r="50" spans="1:2" x14ac:dyDescent="0.2">
      <c r="A50" t="s">
        <v>16</v>
      </c>
      <c r="B50" s="2">
        <v>53280</v>
      </c>
    </row>
    <row r="51" spans="1:2" x14ac:dyDescent="0.2">
      <c r="A51" t="s">
        <v>28</v>
      </c>
      <c r="B51" s="2">
        <v>51303</v>
      </c>
    </row>
    <row r="52" spans="1:2" x14ac:dyDescent="0.2">
      <c r="A52" t="s">
        <v>18</v>
      </c>
      <c r="B52" s="2">
        <v>56661</v>
      </c>
    </row>
    <row r="53" spans="1:2" x14ac:dyDescent="0.2">
      <c r="A53" t="s">
        <v>22</v>
      </c>
      <c r="B53" s="2">
        <v>54335</v>
      </c>
    </row>
    <row r="54" spans="1:2" x14ac:dyDescent="0.2">
      <c r="A54" t="s">
        <v>21</v>
      </c>
      <c r="B54" s="2">
        <v>51400</v>
      </c>
    </row>
    <row r="55" spans="1:2" x14ac:dyDescent="0.2">
      <c r="A55" t="s">
        <v>33</v>
      </c>
      <c r="B55" s="2">
        <v>61433</v>
      </c>
    </row>
    <row r="56" spans="1:2" x14ac:dyDescent="0.2">
      <c r="A56" t="s">
        <v>32</v>
      </c>
      <c r="B56" s="2">
        <v>60443</v>
      </c>
    </row>
    <row r="57" spans="1:2" x14ac:dyDescent="0.2">
      <c r="A57" t="s">
        <v>31</v>
      </c>
      <c r="B57" s="2">
        <v>72636</v>
      </c>
    </row>
    <row r="58" spans="1:2" x14ac:dyDescent="0.2">
      <c r="A58" t="s">
        <v>50</v>
      </c>
      <c r="B58" s="2">
        <v>76238</v>
      </c>
    </row>
    <row r="59" spans="1:2" x14ac:dyDescent="0.2">
      <c r="A59" t="s">
        <v>34</v>
      </c>
      <c r="B59" s="2">
        <v>52325</v>
      </c>
    </row>
    <row r="60" spans="1:2" x14ac:dyDescent="0.2">
      <c r="A60" t="s">
        <v>35</v>
      </c>
      <c r="B60" s="2">
        <v>54683</v>
      </c>
    </row>
    <row r="61" spans="1:2" x14ac:dyDescent="0.2">
      <c r="A61" t="s">
        <v>49</v>
      </c>
      <c r="B61" s="2">
        <v>56894</v>
      </c>
    </row>
    <row r="62" spans="1:2" x14ac:dyDescent="0.2">
      <c r="A62" t="s">
        <v>52</v>
      </c>
      <c r="B62" s="2">
        <v>60753</v>
      </c>
    </row>
    <row r="63" spans="1:2" x14ac:dyDescent="0.2">
      <c r="A63" t="s">
        <v>55</v>
      </c>
      <c r="B63" s="2">
        <v>61166</v>
      </c>
    </row>
    <row r="64" spans="1:2" x14ac:dyDescent="0.2">
      <c r="A64" t="s">
        <v>51</v>
      </c>
      <c r="B64" s="2">
        <v>59428</v>
      </c>
    </row>
    <row r="65" spans="1:2" x14ac:dyDescent="0.2">
      <c r="A65" t="s">
        <v>56</v>
      </c>
      <c r="B65" s="2">
        <v>53240</v>
      </c>
    </row>
    <row r="66" spans="1:2" x14ac:dyDescent="0.2">
      <c r="A66" t="s">
        <v>53</v>
      </c>
      <c r="B66" s="2">
        <v>61810</v>
      </c>
    </row>
    <row r="67" spans="1:2" x14ac:dyDescent="0.2">
      <c r="A67" t="s">
        <v>54</v>
      </c>
      <c r="B67" s="2">
        <v>53240</v>
      </c>
    </row>
    <row r="68" spans="1:2" x14ac:dyDescent="0.2">
      <c r="A68" t="s">
        <v>58</v>
      </c>
      <c r="B68" s="2">
        <v>50297</v>
      </c>
    </row>
    <row r="69" spans="1:2" x14ac:dyDescent="0.2">
      <c r="A69" t="s">
        <v>57</v>
      </c>
      <c r="B69" s="2">
        <v>69527</v>
      </c>
    </row>
    <row r="70" spans="1:2" x14ac:dyDescent="0.2">
      <c r="A70" t="s">
        <v>43</v>
      </c>
      <c r="B70" s="2">
        <v>53314</v>
      </c>
    </row>
    <row r="71" spans="1:2" x14ac:dyDescent="0.2">
      <c r="A71" t="s">
        <v>45</v>
      </c>
      <c r="B71" s="2">
        <v>51420</v>
      </c>
    </row>
    <row r="72" spans="1:2" x14ac:dyDescent="0.2">
      <c r="A72" t="s">
        <v>46</v>
      </c>
      <c r="B72" s="2">
        <v>51420</v>
      </c>
    </row>
    <row r="73" spans="1:2" x14ac:dyDescent="0.2">
      <c r="A73" t="s">
        <v>44</v>
      </c>
      <c r="B73" s="2">
        <v>56894</v>
      </c>
    </row>
    <row r="74" spans="1:2" x14ac:dyDescent="0.2">
      <c r="A74" t="s">
        <v>42</v>
      </c>
      <c r="B74" s="2">
        <v>53644</v>
      </c>
    </row>
    <row r="75" spans="1:2" x14ac:dyDescent="0.2">
      <c r="A75" t="s">
        <v>37</v>
      </c>
      <c r="B75" s="2">
        <v>52325</v>
      </c>
    </row>
    <row r="76" spans="1:2" x14ac:dyDescent="0.2">
      <c r="A76" t="s">
        <v>36</v>
      </c>
      <c r="B76" s="2">
        <v>51420</v>
      </c>
    </row>
    <row r="77" spans="1:2" x14ac:dyDescent="0.2">
      <c r="A77" t="s">
        <v>48</v>
      </c>
      <c r="B77" s="2">
        <v>51420</v>
      </c>
    </row>
    <row r="78" spans="1:2" x14ac:dyDescent="0.2">
      <c r="A78" t="s">
        <v>23</v>
      </c>
      <c r="B78" s="2">
        <v>56999</v>
      </c>
    </row>
    <row r="79" spans="1:2" x14ac:dyDescent="0.2">
      <c r="A79" t="s">
        <v>24</v>
      </c>
      <c r="B79" s="2">
        <v>56999</v>
      </c>
    </row>
    <row r="80" spans="1:2" x14ac:dyDescent="0.2">
      <c r="A80" t="s">
        <v>25</v>
      </c>
      <c r="B80" s="2">
        <v>56999</v>
      </c>
    </row>
    <row r="81" spans="1:2" x14ac:dyDescent="0.2">
      <c r="A81" t="s">
        <v>26</v>
      </c>
      <c r="B81" s="2">
        <v>56999</v>
      </c>
    </row>
    <row r="82" spans="1:2" x14ac:dyDescent="0.2">
      <c r="A82" t="s">
        <v>38</v>
      </c>
      <c r="B82" s="2">
        <v>52325</v>
      </c>
    </row>
    <row r="83" spans="1:2" x14ac:dyDescent="0.2">
      <c r="A83" t="s">
        <v>15</v>
      </c>
      <c r="B83" s="2">
        <v>56999</v>
      </c>
    </row>
    <row r="84" spans="1:2" x14ac:dyDescent="0.2">
      <c r="A84" t="s">
        <v>41</v>
      </c>
      <c r="B84" s="2">
        <v>52325</v>
      </c>
    </row>
    <row r="85" spans="1:2" x14ac:dyDescent="0.2">
      <c r="A85" t="s">
        <v>17</v>
      </c>
      <c r="B85" s="2">
        <v>56999</v>
      </c>
    </row>
    <row r="86" spans="1:2" x14ac:dyDescent="0.2">
      <c r="A86" t="s">
        <v>39</v>
      </c>
      <c r="B86" s="2">
        <v>62092</v>
      </c>
    </row>
    <row r="87" spans="1:2" x14ac:dyDescent="0.2">
      <c r="A87" t="s">
        <v>40</v>
      </c>
      <c r="B87" s="2">
        <v>52325</v>
      </c>
    </row>
    <row r="88" spans="1:2" x14ac:dyDescent="0.2">
      <c r="A88" t="s">
        <v>47</v>
      </c>
      <c r="B88" s="2">
        <v>62092</v>
      </c>
    </row>
    <row r="89" spans="1:2" x14ac:dyDescent="0.2">
      <c r="A89" t="s">
        <v>27</v>
      </c>
      <c r="B89" s="2">
        <v>56999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 naming convention</vt:lpstr>
      <vt:lpstr>from living wage MIT</vt:lpstr>
      <vt:lpstr>Regions CoL MIT</vt:lpstr>
      <vt:lpstr>counties united way 1A2019</vt:lpstr>
      <vt:lpstr>united-way-col-1A2019</vt:lpstr>
      <vt:lpstr>counties united way 1A1PS1C2019</vt:lpstr>
      <vt:lpstr>united-way-col-1A1PS1C2019</vt:lpstr>
      <vt:lpstr>counties united way 1A1PS1C2018</vt:lpstr>
      <vt:lpstr>united-way-col-1A1PS1C2018</vt:lpstr>
      <vt:lpstr>counties united way 1A1PS1C2017</vt:lpstr>
      <vt:lpstr>united-way-col-1A1PS1C2017</vt:lpstr>
      <vt:lpstr>counties united way 1A1PS1C2016</vt:lpstr>
      <vt:lpstr>united-way-col-1A1PS1C2016</vt:lpstr>
      <vt:lpstr>counties united way 1A1PS1C2015</vt:lpstr>
      <vt:lpstr>united-way-col-1A1PS1C2015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2021-11-24T07:21:37Z</dcterms:created>
  <dcterms:modified xsi:type="dcterms:W3CDTF">2022-04-01T22:56:38Z</dcterms:modified>
</cp:coreProperties>
</file>