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-calculations" sheetId="1" r:id="rId4"/>
    <sheet state="visible" name="united-way-col-1A1PS1C2019" sheetId="2" r:id="rId5"/>
    <sheet state="visible" name="2018-calculations" sheetId="3" r:id="rId6"/>
    <sheet state="visible" name="united-way-col-1A1PS1C2018" sheetId="4" r:id="rId7"/>
    <sheet state="visible" name="2017-calculations" sheetId="5" r:id="rId8"/>
    <sheet state="visible" name="united-way-col-1A1PS1C2017" sheetId="6" r:id="rId9"/>
    <sheet state="visible" name="2016-calculations" sheetId="7" r:id="rId10"/>
    <sheet state="visible" name="united-way-col-1A1PS1C2016" sheetId="8" r:id="rId11"/>
    <sheet state="visible" name="2015-calculations" sheetId="9" r:id="rId12"/>
    <sheet state="visible" name="united-way-col-1A1PS1C2015" sheetId="10" r:id="rId13"/>
    <sheet state="visible" name="2014-calculations" sheetId="11" r:id="rId14"/>
    <sheet state="visible" name="united-way-col-1A1PS1C2014" sheetId="12" r:id="rId15"/>
  </sheets>
  <definedNames/>
  <calcPr/>
</workbook>
</file>

<file path=xl/sharedStrings.xml><?xml version="1.0" encoding="utf-8"?>
<sst xmlns="http://schemas.openxmlformats.org/spreadsheetml/2006/main" count="864" uniqueCount="77">
  <si>
    <t>County</t>
  </si>
  <si>
    <t>Cost of Living</t>
  </si>
  <si>
    <t>CERF Regions</t>
  </si>
  <si>
    <t>Population</t>
  </si>
  <si>
    <t>Weights</t>
  </si>
  <si>
    <t>Regions</t>
  </si>
  <si>
    <t>Total Population</t>
  </si>
  <si>
    <t>Total Weights</t>
  </si>
  <si>
    <t>California</t>
  </si>
  <si>
    <t>Total Weighted</t>
  </si>
  <si>
    <t>Alameda</t>
  </si>
  <si>
    <t>Bay Area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</si>
  <si>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</si>
  <si>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</si>
  <si>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</si>
  <si>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</si>
  <si>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</si>
  <si>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</si>
  <si>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</si>
  <si>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</si>
  <si>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Monterey</t>
  </si>
  <si>
    <t>Central Coast</t>
  </si>
  <si>
    <t>San Benito</t>
  </si>
  <si>
    <t>San Luis Obispo</t>
  </si>
  <si>
    <t>Santa Barbara</t>
  </si>
  <si>
    <t>Santa Cruz</t>
  </si>
  <si>
    <t>Ventura</t>
  </si>
  <si>
    <t>Fresno</t>
  </si>
  <si>
    <t>Central San Joaquin</t>
  </si>
  <si>
    <t>Kings</t>
  </si>
  <si>
    <t>Madera</t>
  </si>
  <si>
    <t>Tulare</t>
  </si>
  <si>
    <t>Alpine</t>
  </si>
  <si>
    <t>Eastern Sierra</t>
  </si>
  <si>
    <t>Amador</t>
  </si>
  <si>
    <t>Calaveras</t>
  </si>
  <si>
    <t>Inyo</t>
  </si>
  <si>
    <t>Mariposa</t>
  </si>
  <si>
    <t>Mono</t>
  </si>
  <si>
    <t>Tuolumne</t>
  </si>
  <si>
    <t>Riverside</t>
  </si>
  <si>
    <t>Inland Empire</t>
  </si>
  <si>
    <t>San Bernardino</t>
  </si>
  <si>
    <t>Kern</t>
  </si>
  <si>
    <t>Los Angeles</t>
  </si>
  <si>
    <t>Butte</t>
  </si>
  <si>
    <t>North State</t>
  </si>
  <si>
    <t>Glenn</t>
  </si>
  <si>
    <t>Lassen</t>
  </si>
  <si>
    <t>Modoc</t>
  </si>
  <si>
    <t>Nevada</t>
  </si>
  <si>
    <t>Plumas</t>
  </si>
  <si>
    <t>Shasta</t>
  </si>
  <si>
    <t>Sierra</t>
  </si>
  <si>
    <t>Siskiyou</t>
  </si>
  <si>
    <t>Tehama</t>
  </si>
  <si>
    <t>Trinity</t>
  </si>
  <si>
    <t>Merced</t>
  </si>
  <si>
    <t>Northern San Joaquin</t>
  </si>
  <si>
    <t>San Joaquin</t>
  </si>
  <si>
    <t>Stanislaus</t>
  </si>
  <si>
    <t>Orange</t>
  </si>
  <si>
    <t>Del Norte</t>
  </si>
  <si>
    <t>Redwood Coast</t>
  </si>
  <si>
    <t>Humboldt</t>
  </si>
  <si>
    <t>Lake</t>
  </si>
  <si>
    <t>Mendocino</t>
  </si>
  <si>
    <t>Colusa</t>
  </si>
  <si>
    <t>Sacramento</t>
  </si>
  <si>
    <t>El Dorado</t>
  </si>
  <si>
    <t>Placer</t>
  </si>
  <si>
    <t>Sutter</t>
  </si>
  <si>
    <t>Yolo</t>
  </si>
  <si>
    <t>Yuba</t>
  </si>
  <si>
    <t>Imperial</t>
  </si>
  <si>
    <t>San Diego-Imperial</t>
  </si>
  <si>
    <t>San Diego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</si>
</sst>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rgb="FF000000"/>
      <name val="Calibri"/>
    </font>
    <font>
      <b/>
      <color theme="1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0" fillId="0" fontId="3" numFmtId="3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3" numFmtId="3" xfId="0" applyAlignment="1" applyFont="1" applyNumberFormat="1">
      <alignment readingOrder="0" vertical="bottom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1" xfId="0" applyFont="1" applyNumberForma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2" t="s">
        <v>5</v>
      </c>
      <c r="H1" s="2" t="s">
        <v>1</v>
      </c>
      <c r="I1" s="2" t="s">
        <v>6</v>
      </c>
      <c r="J1" s="2" t="s">
        <v>7</v>
      </c>
      <c r="K1" s="3"/>
      <c r="L1" s="1" t="s">
        <v>8</v>
      </c>
      <c r="M1" s="1" t="s">
        <v>9</v>
      </c>
      <c r="N1" s="1" t="s">
        <v>6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" t="s">
        <v>10</v>
      </c>
      <c r="B2" s="5">
        <v>88296.0</v>
      </c>
      <c r="C2" s="6" t="s">
        <v>11</v>
      </c>
      <c r="D2" s="7">
        <v>1656754.0</v>
      </c>
      <c r="E2" s="8">
        <f t="shared" ref="E2:E59" si="2">D2*B2</f>
        <v>146284751184</v>
      </c>
      <c r="F2" s="9"/>
      <c r="G2" s="8" t="str">
        <f>IFERROR(__xludf.DUMMYFUNCTION("UNIQUE(C2:C59)"),"Bay Area")</f>
        <v>Bay Area</v>
      </c>
      <c r="H2" s="4">
        <f t="shared" ref="H2:H14" si="3">J2/I2</f>
        <v>97248.96826</v>
      </c>
      <c r="I2" s="8">
        <f t="shared" ref="I2:J2" si="1">sum(D2:D10)</f>
        <v>7710026</v>
      </c>
      <c r="J2" s="8">
        <f t="shared" si="1"/>
        <v>749792073747</v>
      </c>
      <c r="K2" s="4"/>
      <c r="L2" s="9">
        <f>M2/N2</f>
        <v>77554.81201</v>
      </c>
      <c r="M2" s="8">
        <f>sum(J2:J14)</f>
        <v>3046624225064</v>
      </c>
      <c r="N2" s="8">
        <f>sum(I2:I14)</f>
        <v>39283497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1" t="s">
        <v>12</v>
      </c>
      <c r="B3" s="5">
        <v>86284.0</v>
      </c>
      <c r="C3" s="6" t="s">
        <v>11</v>
      </c>
      <c r="D3" s="7">
        <v>1142251.0</v>
      </c>
      <c r="E3" s="8">
        <f t="shared" si="2"/>
        <v>98557985284</v>
      </c>
      <c r="F3" s="9"/>
      <c r="G3" s="8" t="str">
        <f>IFERROR(__xludf.DUMMYFUNCTION("""COMPUTED_VALUE"""),"Central Coast")</f>
        <v>Central Coast</v>
      </c>
      <c r="H3" s="4">
        <f t="shared" si="3"/>
        <v>78200.40856</v>
      </c>
      <c r="I3" s="8">
        <f t="shared" ref="I3:J3" si="4">sum(D11:D16)</f>
        <v>2342005</v>
      </c>
      <c r="J3" s="8">
        <f t="shared" si="4"/>
        <v>183145747844</v>
      </c>
      <c r="K3" s="4"/>
      <c r="L3" s="9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" t="s">
        <v>13</v>
      </c>
      <c r="B4" s="5">
        <v>114139.0</v>
      </c>
      <c r="C4" s="6" t="s">
        <v>11</v>
      </c>
      <c r="D4" s="7">
        <v>259943.0</v>
      </c>
      <c r="E4" s="8">
        <f t="shared" si="2"/>
        <v>29669634077</v>
      </c>
      <c r="F4" s="9"/>
      <c r="G4" s="8" t="str">
        <f>IFERROR(__xludf.DUMMYFUNCTION("""COMPUTED_VALUE"""),"Central San Joaquin")</f>
        <v>Central San Joaquin</v>
      </c>
      <c r="H4" s="4">
        <f t="shared" si="3"/>
        <v>55999.54006</v>
      </c>
      <c r="I4" s="8">
        <f t="shared" ref="I4:J4" si="5">sum(D17:D20)</f>
        <v>1752543</v>
      </c>
      <c r="J4" s="8">
        <f t="shared" si="5"/>
        <v>98141601938</v>
      </c>
      <c r="K4" s="4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" t="s">
        <v>14</v>
      </c>
      <c r="B5" s="5">
        <v>79277.0</v>
      </c>
      <c r="C5" s="6" t="s">
        <v>11</v>
      </c>
      <c r="D5" s="7">
        <v>139623.0</v>
      </c>
      <c r="E5" s="8">
        <f t="shared" si="2"/>
        <v>11068892571</v>
      </c>
      <c r="F5" s="9"/>
      <c r="G5" s="8" t="str">
        <f>IFERROR(__xludf.DUMMYFUNCTION("""COMPUTED_VALUE"""),"Eastern Sierra")</f>
        <v>Eastern Sierra</v>
      </c>
      <c r="H5" s="4">
        <f t="shared" si="3"/>
        <v>61261</v>
      </c>
      <c r="I5" s="8">
        <f t="shared" ref="I5:J5" si="6">sum(D21:D27)</f>
        <v>188734</v>
      </c>
      <c r="J5" s="8">
        <f t="shared" si="6"/>
        <v>11562033574</v>
      </c>
      <c r="K5" s="4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" t="s">
        <v>15</v>
      </c>
      <c r="B6" s="5">
        <v>114808.0</v>
      </c>
      <c r="C6" s="6" t="s">
        <v>11</v>
      </c>
      <c r="D6" s="7">
        <v>874961.0</v>
      </c>
      <c r="E6" s="8">
        <f t="shared" si="2"/>
        <v>100452522488</v>
      </c>
      <c r="F6" s="9"/>
      <c r="G6" s="8" t="str">
        <f>IFERROR(__xludf.DUMMYFUNCTION("""COMPUTED_VALUE"""),"Inland Empire")</f>
        <v>Inland Empire</v>
      </c>
      <c r="H6" s="4">
        <f t="shared" si="3"/>
        <v>63149.34425</v>
      </c>
      <c r="I6" s="8">
        <f t="shared" ref="I6:J6" si="7">sum(D28:D29)</f>
        <v>4560470</v>
      </c>
      <c r="J6" s="8">
        <f t="shared" si="7"/>
        <v>287990689953</v>
      </c>
      <c r="K6" s="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" t="s">
        <v>16</v>
      </c>
      <c r="B7" s="5">
        <v>112606.0</v>
      </c>
      <c r="C7" s="6" t="s">
        <v>11</v>
      </c>
      <c r="D7" s="7">
        <v>767423.0</v>
      </c>
      <c r="E7" s="8">
        <f t="shared" si="2"/>
        <v>86416434338</v>
      </c>
      <c r="F7" s="9"/>
      <c r="G7" s="8" t="str">
        <f>IFERROR(__xludf.DUMMYFUNCTION("""COMPUTED_VALUE"""),"Kern")</f>
        <v>Kern</v>
      </c>
      <c r="H7" s="4">
        <f t="shared" si="3"/>
        <v>54862</v>
      </c>
      <c r="I7" s="10">
        <f t="shared" ref="I7:J7" si="8">D30</f>
        <v>887641</v>
      </c>
      <c r="J7" s="10">
        <f t="shared" si="8"/>
        <v>48697760542</v>
      </c>
      <c r="K7" s="4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" t="s">
        <v>17</v>
      </c>
      <c r="B8" s="5">
        <v>107879.0</v>
      </c>
      <c r="C8" s="6" t="s">
        <v>11</v>
      </c>
      <c r="D8" s="7">
        <v>1927470.0</v>
      </c>
      <c r="E8" s="8">
        <f t="shared" si="2"/>
        <v>207933536130</v>
      </c>
      <c r="F8" s="9"/>
      <c r="G8" s="8" t="str">
        <f>IFERROR(__xludf.DUMMYFUNCTION("""COMPUTED_VALUE"""),"Los Angeles")</f>
        <v>Los Angeles</v>
      </c>
      <c r="H8" s="4">
        <f t="shared" si="3"/>
        <v>80216</v>
      </c>
      <c r="I8" s="8">
        <f t="shared" ref="I8:J8" si="9">D31</f>
        <v>10081570</v>
      </c>
      <c r="J8" s="8">
        <f t="shared" si="9"/>
        <v>808703219120</v>
      </c>
      <c r="K8" s="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" t="s">
        <v>18</v>
      </c>
      <c r="B9" s="5">
        <v>66751.0</v>
      </c>
      <c r="C9" s="6" t="s">
        <v>11</v>
      </c>
      <c r="D9" s="7">
        <v>441829.0</v>
      </c>
      <c r="E9" s="8">
        <f t="shared" si="2"/>
        <v>29492527579</v>
      </c>
      <c r="F9" s="9"/>
      <c r="G9" s="8" t="str">
        <f>IFERROR(__xludf.DUMMYFUNCTION("""COMPUTED_VALUE"""),"North State")</f>
        <v>North State</v>
      </c>
      <c r="H9" s="4">
        <f t="shared" si="3"/>
        <v>58127.64376</v>
      </c>
      <c r="I9" s="8">
        <f t="shared" ref="I9:J9" si="10">sum(D32:D42)</f>
        <v>713754</v>
      </c>
      <c r="J9" s="8">
        <f t="shared" si="10"/>
        <v>41488838242</v>
      </c>
      <c r="K9" s="4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" t="s">
        <v>19</v>
      </c>
      <c r="B10" s="5">
        <v>79868.0</v>
      </c>
      <c r="C10" s="6" t="s">
        <v>11</v>
      </c>
      <c r="D10" s="7">
        <v>499772.0</v>
      </c>
      <c r="E10" s="8">
        <f t="shared" si="2"/>
        <v>39915790096</v>
      </c>
      <c r="F10" s="9"/>
      <c r="G10" s="8" t="str">
        <f>IFERROR(__xludf.DUMMYFUNCTION("""COMPUTED_VALUE"""),"Northern San Joaquin")</f>
        <v>Northern San Joaquin</v>
      </c>
      <c r="H10" s="4">
        <f t="shared" si="3"/>
        <v>57804.78478</v>
      </c>
      <c r="I10" s="8">
        <f t="shared" ref="I10:J10" si="11">sum(D43:D45)</f>
        <v>1557179</v>
      </c>
      <c r="J10" s="8">
        <f t="shared" si="11"/>
        <v>90012396953</v>
      </c>
      <c r="K10" s="4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" t="s">
        <v>20</v>
      </c>
      <c r="B11" s="5">
        <v>71583.0</v>
      </c>
      <c r="C11" s="6" t="s">
        <v>21</v>
      </c>
      <c r="D11" s="7">
        <v>433410.0</v>
      </c>
      <c r="E11" s="8">
        <f t="shared" si="2"/>
        <v>31024788030</v>
      </c>
      <c r="F11" s="9"/>
      <c r="G11" s="8" t="str">
        <f>IFERROR(__xludf.DUMMYFUNCTION("""COMPUTED_VALUE"""),"Orange")</f>
        <v>Orange</v>
      </c>
      <c r="H11" s="4">
        <f t="shared" si="3"/>
        <v>87648</v>
      </c>
      <c r="I11" s="8">
        <f t="shared" ref="I11:J11" si="12">D46</f>
        <v>3168044</v>
      </c>
      <c r="J11" s="8">
        <f t="shared" si="12"/>
        <v>277672720512</v>
      </c>
      <c r="K11" s="4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" t="s">
        <v>22</v>
      </c>
      <c r="B12" s="5">
        <v>71583.0</v>
      </c>
      <c r="C12" s="6" t="s">
        <v>21</v>
      </c>
      <c r="D12" s="7">
        <v>60376.0</v>
      </c>
      <c r="E12" s="8">
        <f t="shared" si="2"/>
        <v>4321895208</v>
      </c>
      <c r="F12" s="9"/>
      <c r="G12" s="8" t="str">
        <f>IFERROR(__xludf.DUMMYFUNCTION("""COMPUTED_VALUE"""),"Redwood Coast")</f>
        <v>Redwood Coast</v>
      </c>
      <c r="H12" s="4">
        <f t="shared" si="3"/>
        <v>58613.40425</v>
      </c>
      <c r="I12" s="8">
        <f t="shared" ref="I12:J12" si="13">sum(D47:D50)</f>
        <v>314854</v>
      </c>
      <c r="J12" s="8">
        <f t="shared" si="13"/>
        <v>18454664782</v>
      </c>
      <c r="K12" s="4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" t="s">
        <v>23</v>
      </c>
      <c r="B13" s="5">
        <v>72151.0</v>
      </c>
      <c r="C13" s="6" t="s">
        <v>21</v>
      </c>
      <c r="D13" s="7">
        <v>282165.0</v>
      </c>
      <c r="E13" s="8">
        <f t="shared" si="2"/>
        <v>20358486915</v>
      </c>
      <c r="F13" s="9"/>
      <c r="G13" s="8" t="str">
        <f>IFERROR(__xludf.DUMMYFUNCTION("""COMPUTED_VALUE"""),"Sacramento")</f>
        <v>Sacramento</v>
      </c>
      <c r="H13" s="4">
        <f t="shared" si="3"/>
        <v>63097.21892</v>
      </c>
      <c r="I13" s="8">
        <f t="shared" ref="I13:J13" si="14">sum(D51:D57)</f>
        <v>2509903</v>
      </c>
      <c r="J13" s="8">
        <f t="shared" si="14"/>
        <v>158367899065</v>
      </c>
      <c r="K13" s="4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" t="s">
        <v>24</v>
      </c>
      <c r="B14" s="5">
        <v>82225.0</v>
      </c>
      <c r="C14" s="6" t="s">
        <v>21</v>
      </c>
      <c r="D14" s="7">
        <v>444829.0</v>
      </c>
      <c r="E14" s="8">
        <f t="shared" si="2"/>
        <v>36576064525</v>
      </c>
      <c r="F14" s="9"/>
      <c r="G14" s="8" t="str">
        <f>IFERROR(__xludf.DUMMYFUNCTION("""COMPUTED_VALUE"""),"San Diego-Imperial")</f>
        <v>San Diego-Imperial</v>
      </c>
      <c r="H14" s="4">
        <f t="shared" si="3"/>
        <v>77956.01855</v>
      </c>
      <c r="I14" s="8">
        <f t="shared" ref="I14:J14" si="15">sum(D58:D59)</f>
        <v>3496774</v>
      </c>
      <c r="J14" s="8">
        <f t="shared" si="15"/>
        <v>272594578792</v>
      </c>
      <c r="K14" s="4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" t="s">
        <v>25</v>
      </c>
      <c r="B15" s="5">
        <v>92540.0</v>
      </c>
      <c r="C15" s="6" t="s">
        <v>21</v>
      </c>
      <c r="D15" s="7">
        <v>273962.0</v>
      </c>
      <c r="E15" s="8">
        <f t="shared" si="2"/>
        <v>25352443480</v>
      </c>
      <c r="F15" s="9"/>
      <c r="G15" s="4"/>
      <c r="H15" s="4"/>
      <c r="I15" s="4"/>
      <c r="J15" s="4"/>
      <c r="K15" s="4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" t="s">
        <v>26</v>
      </c>
      <c r="B16" s="5">
        <v>77322.0</v>
      </c>
      <c r="C16" s="6" t="s">
        <v>21</v>
      </c>
      <c r="D16" s="7">
        <v>847263.0</v>
      </c>
      <c r="E16" s="8">
        <f t="shared" si="2"/>
        <v>65512069686</v>
      </c>
      <c r="F16" s="9"/>
      <c r="G16" s="4"/>
      <c r="H16" s="4"/>
      <c r="I16" s="4"/>
      <c r="J16" s="4"/>
      <c r="K16" s="4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" t="s">
        <v>27</v>
      </c>
      <c r="B17" s="5">
        <v>56327.0</v>
      </c>
      <c r="C17" s="6" t="s">
        <v>28</v>
      </c>
      <c r="D17" s="7">
        <v>984521.0</v>
      </c>
      <c r="E17" s="8">
        <f t="shared" si="2"/>
        <v>55455114367</v>
      </c>
      <c r="F17" s="9"/>
      <c r="G17" s="4"/>
      <c r="H17" s="4"/>
      <c r="I17" s="4"/>
      <c r="J17" s="4"/>
      <c r="K17" s="4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" t="s">
        <v>29</v>
      </c>
      <c r="B18" s="5">
        <v>56569.0</v>
      </c>
      <c r="C18" s="6" t="s">
        <v>28</v>
      </c>
      <c r="D18" s="7">
        <v>150691.0</v>
      </c>
      <c r="E18" s="8">
        <f t="shared" si="2"/>
        <v>8524439179</v>
      </c>
      <c r="F18" s="9"/>
      <c r="G18" s="4"/>
      <c r="H18" s="4"/>
      <c r="I18" s="4"/>
      <c r="J18" s="4"/>
      <c r="K18" s="4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" t="s">
        <v>30</v>
      </c>
      <c r="B19" s="5">
        <v>58718.0</v>
      </c>
      <c r="C19" s="6" t="s">
        <v>28</v>
      </c>
      <c r="D19" s="7">
        <v>155433.0</v>
      </c>
      <c r="E19" s="8">
        <f t="shared" si="2"/>
        <v>9126714894</v>
      </c>
      <c r="F19" s="9"/>
      <c r="G19" s="4"/>
      <c r="H19" s="4"/>
      <c r="I19" s="4"/>
      <c r="J19" s="4"/>
      <c r="K19" s="4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" t="s">
        <v>31</v>
      </c>
      <c r="B20" s="5">
        <v>54201.0</v>
      </c>
      <c r="C20" s="6" t="s">
        <v>28</v>
      </c>
      <c r="D20" s="7">
        <v>461898.0</v>
      </c>
      <c r="E20" s="8">
        <f t="shared" si="2"/>
        <v>25035333498</v>
      </c>
      <c r="F20" s="9"/>
      <c r="G20" s="4"/>
      <c r="H20" s="4"/>
      <c r="I20" s="4"/>
      <c r="J20" s="4"/>
      <c r="K20" s="4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1" t="s">
        <v>32</v>
      </c>
      <c r="B21" s="5">
        <v>61261.0</v>
      </c>
      <c r="C21" s="6" t="s">
        <v>33</v>
      </c>
      <c r="D21" s="7">
        <v>1039.0</v>
      </c>
      <c r="E21" s="8">
        <f t="shared" si="2"/>
        <v>63650179</v>
      </c>
      <c r="F21" s="11"/>
      <c r="G21" s="4"/>
      <c r="H21" s="4"/>
      <c r="I21" s="4"/>
      <c r="J21" s="4"/>
      <c r="K21" s="4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" t="s">
        <v>34</v>
      </c>
      <c r="B22" s="5">
        <v>61261.0</v>
      </c>
      <c r="C22" s="6" t="s">
        <v>33</v>
      </c>
      <c r="D22" s="7">
        <v>38429.0</v>
      </c>
      <c r="E22" s="8">
        <f t="shared" si="2"/>
        <v>2354198969</v>
      </c>
      <c r="F22" s="9"/>
      <c r="G22" s="4"/>
      <c r="H22" s="4"/>
      <c r="I22" s="4"/>
      <c r="J22" s="4"/>
      <c r="K22" s="4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1" t="s">
        <v>35</v>
      </c>
      <c r="B23" s="5">
        <v>61261.0</v>
      </c>
      <c r="C23" s="6" t="s">
        <v>33</v>
      </c>
      <c r="D23" s="7">
        <v>45514.0</v>
      </c>
      <c r="E23" s="8">
        <f t="shared" si="2"/>
        <v>2788233154</v>
      </c>
      <c r="F23" s="9"/>
      <c r="G23" s="4"/>
      <c r="H23" s="4"/>
      <c r="I23" s="4"/>
      <c r="J23" s="4"/>
      <c r="K23" s="4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1" t="s">
        <v>36</v>
      </c>
      <c r="B24" s="5">
        <v>61261.0</v>
      </c>
      <c r="C24" s="6" t="s">
        <v>33</v>
      </c>
      <c r="D24" s="7">
        <v>17977.0</v>
      </c>
      <c r="E24" s="8">
        <f t="shared" si="2"/>
        <v>1101288997</v>
      </c>
      <c r="F24" s="9"/>
      <c r="G24" s="4"/>
      <c r="H24" s="4"/>
      <c r="I24" s="4"/>
      <c r="J24" s="4"/>
      <c r="K24" s="4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1" t="s">
        <v>37</v>
      </c>
      <c r="B25" s="5">
        <v>61261.0</v>
      </c>
      <c r="C25" s="6" t="s">
        <v>33</v>
      </c>
      <c r="D25" s="7">
        <v>17420.0</v>
      </c>
      <c r="E25" s="8">
        <f t="shared" si="2"/>
        <v>1067166620</v>
      </c>
      <c r="F25" s="9"/>
      <c r="G25" s="4"/>
      <c r="H25" s="4"/>
      <c r="I25" s="4"/>
      <c r="J25" s="4"/>
      <c r="K25" s="4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1" t="s">
        <v>38</v>
      </c>
      <c r="B26" s="5">
        <v>61261.0</v>
      </c>
      <c r="C26" s="6" t="s">
        <v>33</v>
      </c>
      <c r="D26" s="7">
        <v>14310.0</v>
      </c>
      <c r="E26" s="8">
        <f t="shared" si="2"/>
        <v>876644910</v>
      </c>
      <c r="F26" s="9"/>
      <c r="G26" s="4"/>
      <c r="H26" s="4"/>
      <c r="I26" s="4"/>
      <c r="J26" s="4"/>
      <c r="K26" s="4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1" t="s">
        <v>39</v>
      </c>
      <c r="B27" s="5">
        <v>61261.0</v>
      </c>
      <c r="C27" s="6" t="s">
        <v>33</v>
      </c>
      <c r="D27" s="7">
        <v>54045.0</v>
      </c>
      <c r="E27" s="8">
        <f t="shared" si="2"/>
        <v>3310850745</v>
      </c>
      <c r="F27" s="9"/>
      <c r="G27" s="4"/>
      <c r="H27" s="4"/>
      <c r="I27" s="4"/>
      <c r="J27" s="4"/>
      <c r="K27" s="4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1" t="s">
        <v>40</v>
      </c>
      <c r="B28" s="5">
        <v>62983.0</v>
      </c>
      <c r="C28" s="6" t="s">
        <v>41</v>
      </c>
      <c r="D28" s="7">
        <v>2411439.0</v>
      </c>
      <c r="E28" s="8">
        <f t="shared" si="2"/>
        <v>151879662537</v>
      </c>
      <c r="F28" s="9"/>
      <c r="G28" s="4"/>
      <c r="H28" s="4"/>
      <c r="I28" s="4"/>
      <c r="J28" s="4"/>
      <c r="K28" s="4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1" t="s">
        <v>42</v>
      </c>
      <c r="B29" s="5">
        <v>63336.0</v>
      </c>
      <c r="C29" s="6" t="s">
        <v>41</v>
      </c>
      <c r="D29" s="7">
        <v>2149031.0</v>
      </c>
      <c r="E29" s="8">
        <f t="shared" si="2"/>
        <v>136111027416</v>
      </c>
      <c r="F29" s="9"/>
      <c r="G29" s="4"/>
      <c r="H29" s="4"/>
      <c r="I29" s="4"/>
      <c r="J29" s="4"/>
      <c r="K29" s="4"/>
      <c r="L29" s="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1" t="s">
        <v>43</v>
      </c>
      <c r="B30" s="5">
        <v>54862.0</v>
      </c>
      <c r="C30" s="6" t="s">
        <v>43</v>
      </c>
      <c r="D30" s="7">
        <v>887641.0</v>
      </c>
      <c r="E30" s="8">
        <f t="shared" si="2"/>
        <v>48697760542</v>
      </c>
      <c r="F30" s="9"/>
      <c r="G30" s="4"/>
      <c r="H30" s="4"/>
      <c r="I30" s="4"/>
      <c r="J30" s="4"/>
      <c r="K30" s="4"/>
      <c r="L30" s="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1" t="s">
        <v>44</v>
      </c>
      <c r="B31" s="5">
        <v>80216.0</v>
      </c>
      <c r="C31" s="6" t="s">
        <v>44</v>
      </c>
      <c r="D31" s="7">
        <v>1.008157E7</v>
      </c>
      <c r="E31" s="8">
        <f t="shared" si="2"/>
        <v>808703219120</v>
      </c>
      <c r="F31" s="9"/>
      <c r="G31" s="4"/>
      <c r="H31" s="4"/>
      <c r="I31" s="4"/>
      <c r="J31" s="4"/>
      <c r="K31" s="4"/>
      <c r="L31" s="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1" t="s">
        <v>45</v>
      </c>
      <c r="B32" s="5">
        <v>60360.0</v>
      </c>
      <c r="C32" s="6" t="s">
        <v>46</v>
      </c>
      <c r="D32" s="7">
        <v>225817.0</v>
      </c>
      <c r="E32" s="8">
        <f t="shared" si="2"/>
        <v>13630314120</v>
      </c>
      <c r="F32" s="9"/>
      <c r="G32" s="4"/>
      <c r="H32" s="4"/>
      <c r="I32" s="4"/>
      <c r="J32" s="4"/>
      <c r="K32" s="4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1" t="s">
        <v>47</v>
      </c>
      <c r="B33" s="5">
        <v>53769.0</v>
      </c>
      <c r="C33" s="6" t="s">
        <v>46</v>
      </c>
      <c r="D33" s="7">
        <v>27976.0</v>
      </c>
      <c r="E33" s="8">
        <f t="shared" si="2"/>
        <v>1504241544</v>
      </c>
      <c r="F33" s="9"/>
      <c r="G33" s="4"/>
      <c r="H33" s="4"/>
      <c r="I33" s="4"/>
      <c r="J33" s="4"/>
      <c r="K33" s="4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1" t="s">
        <v>48</v>
      </c>
      <c r="B34" s="5">
        <v>53946.0</v>
      </c>
      <c r="C34" s="6" t="s">
        <v>46</v>
      </c>
      <c r="D34" s="7">
        <v>30818.0</v>
      </c>
      <c r="E34" s="8">
        <f t="shared" si="2"/>
        <v>1662507828</v>
      </c>
      <c r="F34" s="9"/>
      <c r="G34" s="4"/>
      <c r="H34" s="4"/>
      <c r="I34" s="4"/>
      <c r="J34" s="4"/>
      <c r="K34" s="4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1" t="s">
        <v>49</v>
      </c>
      <c r="B35" s="5">
        <v>53946.0</v>
      </c>
      <c r="C35" s="6" t="s">
        <v>46</v>
      </c>
      <c r="D35" s="7">
        <v>8907.0</v>
      </c>
      <c r="E35" s="8">
        <f t="shared" si="2"/>
        <v>480497022</v>
      </c>
      <c r="F35" s="9"/>
      <c r="G35" s="4"/>
      <c r="H35" s="4"/>
      <c r="I35" s="4"/>
      <c r="J35" s="4"/>
      <c r="K35" s="4"/>
      <c r="L35" s="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1" t="s">
        <v>50</v>
      </c>
      <c r="B36" s="5">
        <v>63575.0</v>
      </c>
      <c r="C36" s="6" t="s">
        <v>46</v>
      </c>
      <c r="D36" s="7">
        <v>99244.0</v>
      </c>
      <c r="E36" s="8">
        <f t="shared" si="2"/>
        <v>6309437300</v>
      </c>
      <c r="F36" s="9"/>
      <c r="G36" s="4"/>
      <c r="H36" s="4"/>
      <c r="I36" s="4"/>
      <c r="J36" s="4"/>
      <c r="K36" s="4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1" t="s">
        <v>51</v>
      </c>
      <c r="B37" s="5">
        <v>53946.0</v>
      </c>
      <c r="C37" s="6" t="s">
        <v>46</v>
      </c>
      <c r="D37" s="7">
        <v>18660.0</v>
      </c>
      <c r="E37" s="8">
        <f t="shared" si="2"/>
        <v>1006632360</v>
      </c>
      <c r="F37" s="9"/>
      <c r="G37" s="4"/>
      <c r="H37" s="4"/>
      <c r="I37" s="4"/>
      <c r="J37" s="4"/>
      <c r="K37" s="4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1" t="s">
        <v>52</v>
      </c>
      <c r="B38" s="5">
        <v>57126.0</v>
      </c>
      <c r="C38" s="6" t="s">
        <v>46</v>
      </c>
      <c r="D38" s="7">
        <v>179212.0</v>
      </c>
      <c r="E38" s="8">
        <f t="shared" si="2"/>
        <v>10237664712</v>
      </c>
      <c r="F38" s="9"/>
      <c r="G38" s="4"/>
      <c r="H38" s="4"/>
      <c r="I38" s="4"/>
      <c r="J38" s="4"/>
      <c r="K38" s="4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1" t="s">
        <v>53</v>
      </c>
      <c r="B39" s="5">
        <v>63575.0</v>
      </c>
      <c r="C39" s="6" t="s">
        <v>46</v>
      </c>
      <c r="D39" s="7">
        <v>3040.0</v>
      </c>
      <c r="E39" s="8">
        <f t="shared" si="2"/>
        <v>193268000</v>
      </c>
      <c r="F39" s="11"/>
      <c r="G39" s="4"/>
      <c r="H39" s="4"/>
      <c r="I39" s="4"/>
      <c r="J39" s="4"/>
      <c r="K39" s="4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1" t="s">
        <v>54</v>
      </c>
      <c r="B40" s="5">
        <v>53946.0</v>
      </c>
      <c r="C40" s="6" t="s">
        <v>46</v>
      </c>
      <c r="D40" s="7">
        <v>43468.0</v>
      </c>
      <c r="E40" s="8">
        <f t="shared" si="2"/>
        <v>2344924728</v>
      </c>
      <c r="F40" s="9"/>
      <c r="G40" s="4"/>
      <c r="H40" s="4"/>
      <c r="I40" s="4"/>
      <c r="J40" s="4"/>
      <c r="K40" s="4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1" t="s">
        <v>55</v>
      </c>
      <c r="B41" s="5">
        <v>53769.0</v>
      </c>
      <c r="C41" s="6" t="s">
        <v>46</v>
      </c>
      <c r="D41" s="7">
        <v>63912.0</v>
      </c>
      <c r="E41" s="8">
        <f t="shared" si="2"/>
        <v>3436484328</v>
      </c>
      <c r="F41" s="9"/>
      <c r="G41" s="4"/>
      <c r="H41" s="4"/>
      <c r="I41" s="4"/>
      <c r="J41" s="4"/>
      <c r="K41" s="4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1" t="s">
        <v>56</v>
      </c>
      <c r="B42" s="5">
        <v>53769.0</v>
      </c>
      <c r="C42" s="6" t="s">
        <v>46</v>
      </c>
      <c r="D42" s="7">
        <v>12700.0</v>
      </c>
      <c r="E42" s="8">
        <f t="shared" si="2"/>
        <v>682866300</v>
      </c>
      <c r="F42" s="9"/>
      <c r="G42" s="4"/>
      <c r="H42" s="4"/>
      <c r="I42" s="4"/>
      <c r="J42" s="4"/>
      <c r="K42" s="4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1" t="s">
        <v>57</v>
      </c>
      <c r="B43" s="5">
        <v>53463.0</v>
      </c>
      <c r="C43" s="6" t="s">
        <v>58</v>
      </c>
      <c r="D43" s="7">
        <v>271382.0</v>
      </c>
      <c r="E43" s="8">
        <f t="shared" si="2"/>
        <v>14508895866</v>
      </c>
      <c r="F43" s="9"/>
      <c r="G43" s="4"/>
      <c r="H43" s="4"/>
      <c r="I43" s="4"/>
      <c r="J43" s="4"/>
      <c r="K43" s="4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1" t="s">
        <v>59</v>
      </c>
      <c r="B44" s="5">
        <v>59779.0</v>
      </c>
      <c r="C44" s="6" t="s">
        <v>58</v>
      </c>
      <c r="D44" s="7">
        <v>742603.0</v>
      </c>
      <c r="E44" s="8">
        <f t="shared" si="2"/>
        <v>44392064737</v>
      </c>
      <c r="F44" s="9"/>
      <c r="G44" s="4"/>
      <c r="H44" s="4"/>
      <c r="I44" s="4"/>
      <c r="J44" s="4"/>
      <c r="K44" s="4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1" t="s">
        <v>60</v>
      </c>
      <c r="B45" s="5">
        <v>57275.0</v>
      </c>
      <c r="C45" s="6" t="s">
        <v>58</v>
      </c>
      <c r="D45" s="7">
        <v>543194.0</v>
      </c>
      <c r="E45" s="8">
        <f t="shared" si="2"/>
        <v>31111436350</v>
      </c>
      <c r="F45" s="9"/>
      <c r="G45" s="4"/>
      <c r="H45" s="4"/>
      <c r="I45" s="4"/>
      <c r="J45" s="4"/>
      <c r="K45" s="4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1" t="s">
        <v>61</v>
      </c>
      <c r="B46" s="5">
        <v>87648.0</v>
      </c>
      <c r="C46" s="6" t="s">
        <v>61</v>
      </c>
      <c r="D46" s="7">
        <v>3168044.0</v>
      </c>
      <c r="E46" s="8">
        <f t="shared" si="2"/>
        <v>277672720512</v>
      </c>
      <c r="F46" s="9"/>
      <c r="G46" s="4"/>
      <c r="H46" s="4"/>
      <c r="I46" s="4"/>
      <c r="J46" s="4"/>
      <c r="K46" s="4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1" t="s">
        <v>62</v>
      </c>
      <c r="B47" s="5">
        <v>53946.0</v>
      </c>
      <c r="C47" s="6" t="s">
        <v>63</v>
      </c>
      <c r="D47" s="7">
        <v>27495.0</v>
      </c>
      <c r="E47" s="8">
        <f t="shared" si="2"/>
        <v>1483245270</v>
      </c>
      <c r="F47" s="9"/>
      <c r="G47" s="4"/>
      <c r="H47" s="4"/>
      <c r="I47" s="4"/>
      <c r="J47" s="4"/>
      <c r="K47" s="4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1" t="s">
        <v>64</v>
      </c>
      <c r="B48" s="5">
        <v>59608.0</v>
      </c>
      <c r="C48" s="6" t="s">
        <v>63</v>
      </c>
      <c r="D48" s="7">
        <v>135940.0</v>
      </c>
      <c r="E48" s="8">
        <f t="shared" si="2"/>
        <v>8103111520</v>
      </c>
      <c r="F48" s="9"/>
      <c r="G48" s="4"/>
      <c r="H48" s="4"/>
      <c r="I48" s="4"/>
      <c r="J48" s="4"/>
      <c r="K48" s="4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1" t="s">
        <v>65</v>
      </c>
      <c r="B49" s="5">
        <v>58568.0</v>
      </c>
      <c r="C49" s="6" t="s">
        <v>63</v>
      </c>
      <c r="D49" s="7">
        <v>64195.0</v>
      </c>
      <c r="E49" s="8">
        <f t="shared" si="2"/>
        <v>3759772760</v>
      </c>
      <c r="F49" s="9"/>
      <c r="G49" s="4"/>
      <c r="H49" s="4"/>
      <c r="I49" s="4"/>
      <c r="J49" s="4"/>
      <c r="K49" s="4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1" t="s">
        <v>66</v>
      </c>
      <c r="B50" s="5">
        <v>58568.0</v>
      </c>
      <c r="C50" s="6" t="s">
        <v>63</v>
      </c>
      <c r="D50" s="7">
        <v>87224.0</v>
      </c>
      <c r="E50" s="8">
        <f t="shared" si="2"/>
        <v>5108535232</v>
      </c>
      <c r="F50" s="9"/>
      <c r="G50" s="4"/>
      <c r="H50" s="4"/>
      <c r="I50" s="4"/>
      <c r="J50" s="4"/>
      <c r="K50" s="4"/>
      <c r="L50" s="9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1" t="s">
        <v>67</v>
      </c>
      <c r="B51" s="5">
        <v>53769.0</v>
      </c>
      <c r="C51" s="6" t="s">
        <v>68</v>
      </c>
      <c r="D51" s="7">
        <v>21454.0</v>
      </c>
      <c r="E51" s="8">
        <f t="shared" si="2"/>
        <v>1153560126</v>
      </c>
      <c r="F51" s="9"/>
      <c r="G51" s="4"/>
      <c r="H51" s="4"/>
      <c r="I51" s="4"/>
      <c r="J51" s="4"/>
      <c r="K51" s="4"/>
      <c r="L51" s="9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1" t="s">
        <v>69</v>
      </c>
      <c r="B52" s="5">
        <v>65348.0</v>
      </c>
      <c r="C52" s="6" t="s">
        <v>68</v>
      </c>
      <c r="D52" s="7">
        <v>188563.0</v>
      </c>
      <c r="E52" s="8">
        <f t="shared" si="2"/>
        <v>12322214924</v>
      </c>
      <c r="F52" s="9"/>
      <c r="G52" s="4"/>
      <c r="H52" s="4"/>
      <c r="I52" s="4"/>
      <c r="J52" s="4"/>
      <c r="K52" s="4"/>
      <c r="L52" s="9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1" t="s">
        <v>70</v>
      </c>
      <c r="B53" s="5">
        <v>63983.0</v>
      </c>
      <c r="C53" s="6" t="s">
        <v>68</v>
      </c>
      <c r="D53" s="7">
        <v>385512.0</v>
      </c>
      <c r="E53" s="8">
        <f t="shared" si="2"/>
        <v>24666214296</v>
      </c>
      <c r="F53" s="9"/>
      <c r="G53" s="4"/>
      <c r="H53" s="4"/>
      <c r="I53" s="4"/>
      <c r="J53" s="4"/>
      <c r="K53" s="4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1" t="s">
        <v>68</v>
      </c>
      <c r="B54" s="5">
        <v>63126.0</v>
      </c>
      <c r="C54" s="6" t="s">
        <v>68</v>
      </c>
      <c r="D54" s="7">
        <v>1524553.0</v>
      </c>
      <c r="E54" s="8">
        <f t="shared" si="2"/>
        <v>96238932678</v>
      </c>
      <c r="F54" s="9"/>
      <c r="G54" s="4"/>
      <c r="H54" s="4"/>
      <c r="I54" s="4"/>
      <c r="J54" s="4"/>
      <c r="K54" s="4"/>
      <c r="L54" s="9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1" t="s">
        <v>71</v>
      </c>
      <c r="B55" s="5">
        <v>55477.0</v>
      </c>
      <c r="C55" s="6" t="s">
        <v>68</v>
      </c>
      <c r="D55" s="7">
        <v>96109.0</v>
      </c>
      <c r="E55" s="8">
        <f t="shared" si="2"/>
        <v>5331838993</v>
      </c>
      <c r="F55" s="9"/>
      <c r="G55" s="4"/>
      <c r="H55" s="4"/>
      <c r="I55" s="4"/>
      <c r="J55" s="4"/>
      <c r="K55" s="4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1" t="s">
        <v>72</v>
      </c>
      <c r="B56" s="5">
        <v>66339.0</v>
      </c>
      <c r="C56" s="6" t="s">
        <v>68</v>
      </c>
      <c r="D56" s="7">
        <v>217352.0</v>
      </c>
      <c r="E56" s="8">
        <f t="shared" si="2"/>
        <v>14418914328</v>
      </c>
      <c r="F56" s="9"/>
      <c r="G56" s="4"/>
      <c r="H56" s="4"/>
      <c r="I56" s="4"/>
      <c r="J56" s="4"/>
      <c r="K56" s="4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1" t="s">
        <v>73</v>
      </c>
      <c r="B57" s="5">
        <v>55477.0</v>
      </c>
      <c r="C57" s="6" t="s">
        <v>68</v>
      </c>
      <c r="D57" s="7">
        <v>76360.0</v>
      </c>
      <c r="E57" s="8">
        <f t="shared" si="2"/>
        <v>4236223720</v>
      </c>
      <c r="F57" s="9"/>
      <c r="G57" s="4"/>
      <c r="H57" s="4"/>
      <c r="I57" s="4"/>
      <c r="J57" s="4"/>
      <c r="K57" s="4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1" t="s">
        <v>74</v>
      </c>
      <c r="B58" s="5">
        <v>50136.0</v>
      </c>
      <c r="C58" s="6" t="s">
        <v>75</v>
      </c>
      <c r="D58" s="7">
        <v>180701.0</v>
      </c>
      <c r="E58" s="8">
        <f t="shared" si="2"/>
        <v>9059625336</v>
      </c>
      <c r="F58" s="9"/>
      <c r="G58" s="4"/>
      <c r="H58" s="4"/>
      <c r="I58" s="4"/>
      <c r="J58" s="4"/>
      <c r="K58" s="4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1" t="s">
        <v>76</v>
      </c>
      <c r="B59" s="5">
        <v>79472.0</v>
      </c>
      <c r="C59" s="6" t="s">
        <v>75</v>
      </c>
      <c r="D59" s="7">
        <v>3316073.0</v>
      </c>
      <c r="E59" s="8">
        <f t="shared" si="2"/>
        <v>263534953456</v>
      </c>
      <c r="F59" s="9"/>
      <c r="G59" s="4"/>
      <c r="H59" s="4"/>
      <c r="I59" s="4"/>
      <c r="J59" s="4"/>
      <c r="K59" s="4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5</v>
      </c>
      <c r="B1" s="12" t="s">
        <v>1</v>
      </c>
    </row>
    <row r="2">
      <c r="A2" s="13" t="s">
        <v>11</v>
      </c>
      <c r="B2" s="14">
        <v>81368.18168096969</v>
      </c>
    </row>
    <row r="3">
      <c r="A3" s="13" t="s">
        <v>21</v>
      </c>
      <c r="B3" s="14">
        <v>70940.39730828926</v>
      </c>
    </row>
    <row r="4">
      <c r="A4" s="13" t="s">
        <v>28</v>
      </c>
      <c r="B4" s="14">
        <v>53089.19995286849</v>
      </c>
    </row>
    <row r="5">
      <c r="A5" s="13" t="s">
        <v>33</v>
      </c>
      <c r="B5" s="14">
        <v>56999.0</v>
      </c>
    </row>
    <row r="6">
      <c r="A6" s="13" t="s">
        <v>41</v>
      </c>
      <c r="B6" s="14">
        <v>60966.48214328786</v>
      </c>
    </row>
    <row r="7">
      <c r="A7" s="13" t="s">
        <v>43</v>
      </c>
      <c r="B7" s="14">
        <v>53018.0</v>
      </c>
    </row>
    <row r="8">
      <c r="A8" s="13" t="s">
        <v>44</v>
      </c>
      <c r="B8" s="14">
        <v>72636.0</v>
      </c>
    </row>
    <row r="9">
      <c r="A9" s="13" t="s">
        <v>46</v>
      </c>
      <c r="B9" s="14">
        <v>54236.11969810327</v>
      </c>
    </row>
    <row r="10">
      <c r="A10" s="13" t="s">
        <v>58</v>
      </c>
      <c r="B10" s="14">
        <v>54915.83518593559</v>
      </c>
    </row>
    <row r="11">
      <c r="A11" s="13" t="s">
        <v>61</v>
      </c>
      <c r="B11" s="14">
        <v>76238.0</v>
      </c>
    </row>
    <row r="12">
      <c r="A12" s="13" t="s">
        <v>63</v>
      </c>
      <c r="B12" s="14">
        <v>55540.394852852434</v>
      </c>
    </row>
    <row r="13">
      <c r="A13" s="13" t="s">
        <v>68</v>
      </c>
      <c r="B13" s="14">
        <v>59507.109228922396</v>
      </c>
    </row>
    <row r="14">
      <c r="A14" s="13" t="s">
        <v>75</v>
      </c>
      <c r="B14" s="14">
        <v>68533.26113383364</v>
      </c>
    </row>
    <row r="15">
      <c r="A15" s="15" t="s">
        <v>8</v>
      </c>
      <c r="B15" s="14">
        <v>69416.27123272656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2" t="s">
        <v>5</v>
      </c>
      <c r="H1" s="2" t="s">
        <v>1</v>
      </c>
      <c r="I1" s="2" t="s">
        <v>6</v>
      </c>
      <c r="J1" s="2" t="s">
        <v>7</v>
      </c>
      <c r="K1" s="3"/>
      <c r="L1" s="1" t="s">
        <v>8</v>
      </c>
      <c r="M1" s="1" t="s">
        <v>9</v>
      </c>
      <c r="N1" s="1" t="s">
        <v>6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" t="s">
        <v>10</v>
      </c>
      <c r="B2" s="5">
        <v>74848.0</v>
      </c>
      <c r="C2" s="6" t="s">
        <v>11</v>
      </c>
      <c r="D2" s="7">
        <v>1656754.0</v>
      </c>
      <c r="E2" s="8">
        <f t="shared" ref="E2:E59" si="2">D2*B2</f>
        <v>124004723392</v>
      </c>
      <c r="F2" s="9"/>
      <c r="G2" s="8" t="str">
        <f>IFERROR(__xludf.DUMMYFUNCTION("UNIQUE(C2:C59)"),"Bay Area")</f>
        <v>Bay Area</v>
      </c>
      <c r="H2" s="4">
        <f t="shared" ref="H2:H14" si="3">J2/I2</f>
        <v>77661.34808</v>
      </c>
      <c r="I2" s="8">
        <f t="shared" ref="I2:J2" si="1">sum(D2:D10)</f>
        <v>7710026</v>
      </c>
      <c r="J2" s="8">
        <f t="shared" si="1"/>
        <v>598771012865</v>
      </c>
      <c r="K2" s="4"/>
      <c r="L2" s="9">
        <f>M2/N2</f>
        <v>67433.26922</v>
      </c>
      <c r="M2" s="8">
        <f>sum(J2:J14)</f>
        <v>2649014629012</v>
      </c>
      <c r="N2" s="8">
        <f>sum(I2:I14)</f>
        <v>39283497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1" t="s">
        <v>12</v>
      </c>
      <c r="B3" s="5">
        <v>74118.0</v>
      </c>
      <c r="C3" s="6" t="s">
        <v>11</v>
      </c>
      <c r="D3" s="7">
        <v>1142251.0</v>
      </c>
      <c r="E3" s="8">
        <f t="shared" si="2"/>
        <v>84661359618</v>
      </c>
      <c r="F3" s="9"/>
      <c r="G3" s="8" t="str">
        <f>IFERROR(__xludf.DUMMYFUNCTION("""COMPUTED_VALUE"""),"Central Coast")</f>
        <v>Central Coast</v>
      </c>
      <c r="H3" s="4">
        <f t="shared" si="3"/>
        <v>68105.56536</v>
      </c>
      <c r="I3" s="8">
        <f t="shared" ref="I3:J3" si="4">sum(D11:D16)</f>
        <v>2342005</v>
      </c>
      <c r="J3" s="8">
        <f t="shared" si="4"/>
        <v>159503574597</v>
      </c>
      <c r="K3" s="4"/>
      <c r="L3" s="9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" t="s">
        <v>13</v>
      </c>
      <c r="B4" s="5">
        <v>88317.0</v>
      </c>
      <c r="C4" s="6" t="s">
        <v>11</v>
      </c>
      <c r="D4" s="7">
        <v>259943.0</v>
      </c>
      <c r="E4" s="8">
        <f t="shared" si="2"/>
        <v>22957385931</v>
      </c>
      <c r="F4" s="9"/>
      <c r="G4" s="8" t="str">
        <f>IFERROR(__xludf.DUMMYFUNCTION("""COMPUTED_VALUE"""),"Central San Joaquin")</f>
        <v>Central San Joaquin</v>
      </c>
      <c r="H4" s="4">
        <f t="shared" si="3"/>
        <v>52610.70622</v>
      </c>
      <c r="I4" s="8">
        <f t="shared" ref="I4:J4" si="5">sum(D17:D20)</f>
        <v>1752543</v>
      </c>
      <c r="J4" s="8">
        <f t="shared" si="5"/>
        <v>92202524910</v>
      </c>
      <c r="K4" s="4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" t="s">
        <v>14</v>
      </c>
      <c r="B5" s="5">
        <v>68217.0</v>
      </c>
      <c r="C5" s="6" t="s">
        <v>11</v>
      </c>
      <c r="D5" s="7">
        <v>139623.0</v>
      </c>
      <c r="E5" s="8">
        <f t="shared" si="2"/>
        <v>9524662191</v>
      </c>
      <c r="F5" s="9"/>
      <c r="G5" s="8" t="str">
        <f>IFERROR(__xludf.DUMMYFUNCTION("""COMPUTED_VALUE"""),"Eastern Sierra")</f>
        <v>Eastern Sierra</v>
      </c>
      <c r="H5" s="4">
        <f t="shared" si="3"/>
        <v>56300</v>
      </c>
      <c r="I5" s="8">
        <f t="shared" ref="I5:J5" si="6">sum(D21:D27)</f>
        <v>188734</v>
      </c>
      <c r="J5" s="8">
        <f t="shared" si="6"/>
        <v>10625724200</v>
      </c>
      <c r="K5" s="4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" t="s">
        <v>15</v>
      </c>
      <c r="B6" s="5">
        <v>88577.0</v>
      </c>
      <c r="C6" s="6" t="s">
        <v>11</v>
      </c>
      <c r="D6" s="7">
        <v>874961.0</v>
      </c>
      <c r="E6" s="8">
        <f t="shared" si="2"/>
        <v>77501420497</v>
      </c>
      <c r="F6" s="9"/>
      <c r="G6" s="8" t="str">
        <f>IFERROR(__xludf.DUMMYFUNCTION("""COMPUTED_VALUE"""),"Inland Empire")</f>
        <v>Inland Empire</v>
      </c>
      <c r="H6" s="4">
        <f t="shared" si="3"/>
        <v>59469.16865</v>
      </c>
      <c r="I6" s="8">
        <f t="shared" ref="I6:J6" si="7">sum(D28:D29)</f>
        <v>4560470</v>
      </c>
      <c r="J6" s="8">
        <f t="shared" si="7"/>
        <v>271207359558</v>
      </c>
      <c r="K6" s="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" t="s">
        <v>16</v>
      </c>
      <c r="B7" s="5">
        <v>86156.0</v>
      </c>
      <c r="C7" s="6" t="s">
        <v>11</v>
      </c>
      <c r="D7" s="7">
        <v>767423.0</v>
      </c>
      <c r="E7" s="8">
        <f t="shared" si="2"/>
        <v>66118095988</v>
      </c>
      <c r="F7" s="9"/>
      <c r="G7" s="8" t="str">
        <f>IFERROR(__xludf.DUMMYFUNCTION("""COMPUTED_VALUE"""),"Kern")</f>
        <v>Kern</v>
      </c>
      <c r="H7" s="4">
        <f t="shared" si="3"/>
        <v>53232</v>
      </c>
      <c r="I7" s="10">
        <f t="shared" ref="I7:J7" si="8">D30</f>
        <v>887641</v>
      </c>
      <c r="J7" s="10">
        <f t="shared" si="8"/>
        <v>47250905712</v>
      </c>
      <c r="K7" s="4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" t="s">
        <v>17</v>
      </c>
      <c r="B8" s="5">
        <v>79816.0</v>
      </c>
      <c r="C8" s="6" t="s">
        <v>11</v>
      </c>
      <c r="D8" s="7">
        <v>1927470.0</v>
      </c>
      <c r="E8" s="8">
        <f t="shared" si="2"/>
        <v>153842945520</v>
      </c>
      <c r="F8" s="9"/>
      <c r="G8" s="8" t="str">
        <f>IFERROR(__xludf.DUMMYFUNCTION("""COMPUTED_VALUE"""),"Los Angeles")</f>
        <v>Los Angeles</v>
      </c>
      <c r="H8" s="4">
        <f t="shared" si="3"/>
        <v>69940</v>
      </c>
      <c r="I8" s="8">
        <f t="shared" ref="I8:J8" si="9">D31</f>
        <v>10081570</v>
      </c>
      <c r="J8" s="8">
        <f t="shared" si="9"/>
        <v>705105005800</v>
      </c>
      <c r="K8" s="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" t="s">
        <v>18</v>
      </c>
      <c r="B9" s="5">
        <v>61552.0</v>
      </c>
      <c r="C9" s="6" t="s">
        <v>11</v>
      </c>
      <c r="D9" s="7">
        <v>441829.0</v>
      </c>
      <c r="E9" s="8">
        <f t="shared" si="2"/>
        <v>27195458608</v>
      </c>
      <c r="F9" s="9"/>
      <c r="G9" s="8" t="str">
        <f>IFERROR(__xludf.DUMMYFUNCTION("""COMPUTED_VALUE"""),"North State")</f>
        <v>North State</v>
      </c>
      <c r="H9" s="4">
        <f t="shared" si="3"/>
        <v>54067.45747</v>
      </c>
      <c r="I9" s="8">
        <f t="shared" ref="I9:J9" si="10">sum(D32:D42)</f>
        <v>713754</v>
      </c>
      <c r="J9" s="8">
        <f t="shared" si="10"/>
        <v>38590864041</v>
      </c>
      <c r="K9" s="4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" t="s">
        <v>19</v>
      </c>
      <c r="B10" s="5">
        <v>65960.0</v>
      </c>
      <c r="C10" s="6" t="s">
        <v>11</v>
      </c>
      <c r="D10" s="7">
        <v>499772.0</v>
      </c>
      <c r="E10" s="8">
        <f t="shared" si="2"/>
        <v>32964961120</v>
      </c>
      <c r="F10" s="9"/>
      <c r="G10" s="8" t="str">
        <f>IFERROR(__xludf.DUMMYFUNCTION("""COMPUTED_VALUE"""),"Northern San Joaquin")</f>
        <v>Northern San Joaquin</v>
      </c>
      <c r="H10" s="4">
        <f t="shared" si="3"/>
        <v>54445.30716</v>
      </c>
      <c r="I10" s="8">
        <f t="shared" ref="I10:J10" si="11">sum(D43:D45)</f>
        <v>1557179</v>
      </c>
      <c r="J10" s="8">
        <f t="shared" si="11"/>
        <v>84781088960</v>
      </c>
      <c r="K10" s="4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" t="s">
        <v>20</v>
      </c>
      <c r="B11" s="5">
        <v>63533.0</v>
      </c>
      <c r="C11" s="6" t="s">
        <v>21</v>
      </c>
      <c r="D11" s="7">
        <v>433410.0</v>
      </c>
      <c r="E11" s="8">
        <f t="shared" si="2"/>
        <v>27535837530</v>
      </c>
      <c r="F11" s="9"/>
      <c r="G11" s="8" t="str">
        <f>IFERROR(__xludf.DUMMYFUNCTION("""COMPUTED_VALUE"""),"Orange")</f>
        <v>Orange</v>
      </c>
      <c r="H11" s="4">
        <f t="shared" si="3"/>
        <v>76113</v>
      </c>
      <c r="I11" s="8">
        <f t="shared" ref="I11:J11" si="12">D46</f>
        <v>3168044</v>
      </c>
      <c r="J11" s="8">
        <f t="shared" si="12"/>
        <v>241129332972</v>
      </c>
      <c r="K11" s="4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" t="s">
        <v>22</v>
      </c>
      <c r="B12" s="5">
        <v>63533.0</v>
      </c>
      <c r="C12" s="6" t="s">
        <v>21</v>
      </c>
      <c r="D12" s="7">
        <v>60376.0</v>
      </c>
      <c r="E12" s="8">
        <f t="shared" si="2"/>
        <v>3835868408</v>
      </c>
      <c r="F12" s="9"/>
      <c r="G12" s="8" t="str">
        <f>IFERROR(__xludf.DUMMYFUNCTION("""COMPUTED_VALUE"""),"Redwood Coast")</f>
        <v>Redwood Coast</v>
      </c>
      <c r="H12" s="4">
        <f t="shared" si="3"/>
        <v>55201.70595</v>
      </c>
      <c r="I12" s="8">
        <f t="shared" ref="I12:J12" si="13">sum(D47:D50)</f>
        <v>314854</v>
      </c>
      <c r="J12" s="8">
        <f t="shared" si="13"/>
        <v>17380477926</v>
      </c>
      <c r="K12" s="4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" t="s">
        <v>23</v>
      </c>
      <c r="B13" s="5">
        <v>62177.0</v>
      </c>
      <c r="C13" s="6" t="s">
        <v>21</v>
      </c>
      <c r="D13" s="7">
        <v>282165.0</v>
      </c>
      <c r="E13" s="8">
        <f t="shared" si="2"/>
        <v>17544173205</v>
      </c>
      <c r="F13" s="9"/>
      <c r="G13" s="8" t="str">
        <f>IFERROR(__xludf.DUMMYFUNCTION("""COMPUTED_VALUE"""),"Sacramento")</f>
        <v>Sacramento</v>
      </c>
      <c r="H13" s="4">
        <f t="shared" si="3"/>
        <v>59209.75252</v>
      </c>
      <c r="I13" s="8">
        <f t="shared" ref="I13:J13" si="14">sum(D51:D57)</f>
        <v>2509903</v>
      </c>
      <c r="J13" s="8">
        <f t="shared" si="14"/>
        <v>148610735467</v>
      </c>
      <c r="K13" s="4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" t="s">
        <v>24</v>
      </c>
      <c r="B14" s="5">
        <v>69560.0</v>
      </c>
      <c r="C14" s="6" t="s">
        <v>21</v>
      </c>
      <c r="D14" s="7">
        <v>444829.0</v>
      </c>
      <c r="E14" s="8">
        <f t="shared" si="2"/>
        <v>30942305240</v>
      </c>
      <c r="F14" s="9"/>
      <c r="G14" s="8" t="str">
        <f>IFERROR(__xludf.DUMMYFUNCTION("""COMPUTED_VALUE"""),"San Diego-Imperial")</f>
        <v>San Diego-Imperial</v>
      </c>
      <c r="H14" s="4">
        <f t="shared" si="3"/>
        <v>66877.64837</v>
      </c>
      <c r="I14" s="8">
        <f t="shared" ref="I14:J14" si="15">sum(D58:D59)</f>
        <v>3496774</v>
      </c>
      <c r="J14" s="8">
        <f t="shared" si="15"/>
        <v>233856022004</v>
      </c>
      <c r="K14" s="4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" t="s">
        <v>25</v>
      </c>
      <c r="B15" s="5">
        <v>74338.0</v>
      </c>
      <c r="C15" s="6" t="s">
        <v>21</v>
      </c>
      <c r="D15" s="7">
        <v>273962.0</v>
      </c>
      <c r="E15" s="8">
        <f t="shared" si="2"/>
        <v>20365787156</v>
      </c>
      <c r="F15" s="9"/>
      <c r="G15" s="4"/>
      <c r="H15" s="4"/>
      <c r="I15" s="4"/>
      <c r="J15" s="4"/>
      <c r="K15" s="4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" t="s">
        <v>26</v>
      </c>
      <c r="B16" s="5">
        <v>69966.0</v>
      </c>
      <c r="C16" s="6" t="s">
        <v>21</v>
      </c>
      <c r="D16" s="7">
        <v>847263.0</v>
      </c>
      <c r="E16" s="8">
        <f t="shared" si="2"/>
        <v>59279603058</v>
      </c>
      <c r="F16" s="9"/>
      <c r="G16" s="4"/>
      <c r="H16" s="4"/>
      <c r="I16" s="4"/>
      <c r="J16" s="4"/>
      <c r="K16" s="4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" t="s">
        <v>27</v>
      </c>
      <c r="B17" s="5">
        <v>53266.0</v>
      </c>
      <c r="C17" s="6" t="s">
        <v>28</v>
      </c>
      <c r="D17" s="7">
        <v>984521.0</v>
      </c>
      <c r="E17" s="8">
        <f t="shared" si="2"/>
        <v>52441495586</v>
      </c>
      <c r="F17" s="9"/>
      <c r="G17" s="4"/>
      <c r="H17" s="4"/>
      <c r="I17" s="4"/>
      <c r="J17" s="4"/>
      <c r="K17" s="4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" t="s">
        <v>29</v>
      </c>
      <c r="B18" s="5">
        <v>53977.0</v>
      </c>
      <c r="C18" s="6" t="s">
        <v>28</v>
      </c>
      <c r="D18" s="7">
        <v>150691.0</v>
      </c>
      <c r="E18" s="8">
        <f t="shared" si="2"/>
        <v>8133848107</v>
      </c>
      <c r="F18" s="9"/>
      <c r="G18" s="4"/>
      <c r="H18" s="4"/>
      <c r="I18" s="4"/>
      <c r="J18" s="4"/>
      <c r="K18" s="4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" t="s">
        <v>30</v>
      </c>
      <c r="B19" s="5">
        <v>51601.0</v>
      </c>
      <c r="C19" s="6" t="s">
        <v>28</v>
      </c>
      <c r="D19" s="7">
        <v>155433.0</v>
      </c>
      <c r="E19" s="8">
        <f t="shared" si="2"/>
        <v>8020498233</v>
      </c>
      <c r="F19" s="9"/>
      <c r="G19" s="4"/>
      <c r="H19" s="4"/>
      <c r="I19" s="4"/>
      <c r="J19" s="4"/>
      <c r="K19" s="4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" t="s">
        <v>31</v>
      </c>
      <c r="B20" s="5">
        <v>51108.0</v>
      </c>
      <c r="C20" s="6" t="s">
        <v>28</v>
      </c>
      <c r="D20" s="7">
        <v>461898.0</v>
      </c>
      <c r="E20" s="8">
        <f t="shared" si="2"/>
        <v>23606682984</v>
      </c>
      <c r="F20" s="9"/>
      <c r="G20" s="4"/>
      <c r="H20" s="4"/>
      <c r="I20" s="4"/>
      <c r="J20" s="4"/>
      <c r="K20" s="4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1" t="s">
        <v>32</v>
      </c>
      <c r="B21" s="5">
        <v>56300.0</v>
      </c>
      <c r="C21" s="6" t="s">
        <v>33</v>
      </c>
      <c r="D21" s="7">
        <v>1039.0</v>
      </c>
      <c r="E21" s="8">
        <f t="shared" si="2"/>
        <v>58495700</v>
      </c>
      <c r="F21" s="11"/>
      <c r="G21" s="4"/>
      <c r="H21" s="4"/>
      <c r="I21" s="4"/>
      <c r="J21" s="4"/>
      <c r="K21" s="4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" t="s">
        <v>34</v>
      </c>
      <c r="B22" s="5">
        <v>56300.0</v>
      </c>
      <c r="C22" s="6" t="s">
        <v>33</v>
      </c>
      <c r="D22" s="7">
        <v>38429.0</v>
      </c>
      <c r="E22" s="8">
        <f t="shared" si="2"/>
        <v>2163552700</v>
      </c>
      <c r="F22" s="9"/>
      <c r="G22" s="4"/>
      <c r="H22" s="4"/>
      <c r="I22" s="4"/>
      <c r="J22" s="4"/>
      <c r="K22" s="4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1" t="s">
        <v>35</v>
      </c>
      <c r="B23" s="5">
        <v>56300.0</v>
      </c>
      <c r="C23" s="6" t="s">
        <v>33</v>
      </c>
      <c r="D23" s="7">
        <v>45514.0</v>
      </c>
      <c r="E23" s="8">
        <f t="shared" si="2"/>
        <v>2562438200</v>
      </c>
      <c r="F23" s="9"/>
      <c r="G23" s="4"/>
      <c r="H23" s="4"/>
      <c r="I23" s="4"/>
      <c r="J23" s="4"/>
      <c r="K23" s="4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1" t="s">
        <v>36</v>
      </c>
      <c r="B24" s="5">
        <v>56300.0</v>
      </c>
      <c r="C24" s="6" t="s">
        <v>33</v>
      </c>
      <c r="D24" s="7">
        <v>17977.0</v>
      </c>
      <c r="E24" s="8">
        <f t="shared" si="2"/>
        <v>1012105100</v>
      </c>
      <c r="F24" s="9"/>
      <c r="G24" s="4"/>
      <c r="H24" s="4"/>
      <c r="I24" s="4"/>
      <c r="J24" s="4"/>
      <c r="K24" s="4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1" t="s">
        <v>37</v>
      </c>
      <c r="B25" s="5">
        <v>56300.0</v>
      </c>
      <c r="C25" s="6" t="s">
        <v>33</v>
      </c>
      <c r="D25" s="7">
        <v>17420.0</v>
      </c>
      <c r="E25" s="8">
        <f t="shared" si="2"/>
        <v>980746000</v>
      </c>
      <c r="F25" s="9"/>
      <c r="G25" s="4"/>
      <c r="H25" s="4"/>
      <c r="I25" s="4"/>
      <c r="J25" s="4"/>
      <c r="K25" s="4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1" t="s">
        <v>38</v>
      </c>
      <c r="B26" s="5">
        <v>56300.0</v>
      </c>
      <c r="C26" s="6" t="s">
        <v>33</v>
      </c>
      <c r="D26" s="7">
        <v>14310.0</v>
      </c>
      <c r="E26" s="8">
        <f t="shared" si="2"/>
        <v>805653000</v>
      </c>
      <c r="F26" s="9"/>
      <c r="G26" s="4"/>
      <c r="H26" s="4"/>
      <c r="I26" s="4"/>
      <c r="J26" s="4"/>
      <c r="K26" s="4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1" t="s">
        <v>39</v>
      </c>
      <c r="B27" s="5">
        <v>56300.0</v>
      </c>
      <c r="C27" s="6" t="s">
        <v>33</v>
      </c>
      <c r="D27" s="7">
        <v>54045.0</v>
      </c>
      <c r="E27" s="8">
        <f t="shared" si="2"/>
        <v>3042733500</v>
      </c>
      <c r="F27" s="9"/>
      <c r="G27" s="4"/>
      <c r="H27" s="4"/>
      <c r="I27" s="4"/>
      <c r="J27" s="4"/>
      <c r="K27" s="4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1" t="s">
        <v>40</v>
      </c>
      <c r="B28" s="5">
        <v>59734.0</v>
      </c>
      <c r="C28" s="6" t="s">
        <v>41</v>
      </c>
      <c r="D28" s="7">
        <v>2411439.0</v>
      </c>
      <c r="E28" s="8">
        <f t="shared" si="2"/>
        <v>144044897226</v>
      </c>
      <c r="F28" s="9"/>
      <c r="G28" s="4"/>
      <c r="H28" s="4"/>
      <c r="I28" s="4"/>
      <c r="J28" s="4"/>
      <c r="K28" s="4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1" t="s">
        <v>42</v>
      </c>
      <c r="B29" s="5">
        <v>59172.0</v>
      </c>
      <c r="C29" s="6" t="s">
        <v>41</v>
      </c>
      <c r="D29" s="7">
        <v>2149031.0</v>
      </c>
      <c r="E29" s="8">
        <f t="shared" si="2"/>
        <v>127162462332</v>
      </c>
      <c r="F29" s="9"/>
      <c r="G29" s="4"/>
      <c r="H29" s="4"/>
      <c r="I29" s="4"/>
      <c r="J29" s="4"/>
      <c r="K29" s="4"/>
      <c r="L29" s="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1" t="s">
        <v>43</v>
      </c>
      <c r="B30" s="5">
        <v>53232.0</v>
      </c>
      <c r="C30" s="6" t="s">
        <v>43</v>
      </c>
      <c r="D30" s="7">
        <v>887641.0</v>
      </c>
      <c r="E30" s="8">
        <f t="shared" si="2"/>
        <v>47250905712</v>
      </c>
      <c r="F30" s="9"/>
      <c r="G30" s="4"/>
      <c r="H30" s="4"/>
      <c r="I30" s="4"/>
      <c r="J30" s="4"/>
      <c r="K30" s="4"/>
      <c r="L30" s="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1" t="s">
        <v>44</v>
      </c>
      <c r="B31" s="5">
        <v>69940.0</v>
      </c>
      <c r="C31" s="6" t="s">
        <v>44</v>
      </c>
      <c r="D31" s="7">
        <v>1.008157E7</v>
      </c>
      <c r="E31" s="8">
        <f t="shared" si="2"/>
        <v>705105005800</v>
      </c>
      <c r="F31" s="9"/>
      <c r="G31" s="4"/>
      <c r="H31" s="4"/>
      <c r="I31" s="4"/>
      <c r="J31" s="4"/>
      <c r="K31" s="4"/>
      <c r="L31" s="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1" t="s">
        <v>45</v>
      </c>
      <c r="B32" s="5">
        <v>53646.0</v>
      </c>
      <c r="C32" s="6" t="s">
        <v>46</v>
      </c>
      <c r="D32" s="7">
        <v>225817.0</v>
      </c>
      <c r="E32" s="8">
        <f t="shared" si="2"/>
        <v>12114178782</v>
      </c>
      <c r="F32" s="9"/>
      <c r="G32" s="4"/>
      <c r="H32" s="4"/>
      <c r="I32" s="4"/>
      <c r="J32" s="4"/>
      <c r="K32" s="4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1" t="s">
        <v>47</v>
      </c>
      <c r="B33" s="5">
        <v>53222.0</v>
      </c>
      <c r="C33" s="6" t="s">
        <v>46</v>
      </c>
      <c r="D33" s="7">
        <v>27976.0</v>
      </c>
      <c r="E33" s="8">
        <f t="shared" si="2"/>
        <v>1488938672</v>
      </c>
      <c r="F33" s="9"/>
      <c r="G33" s="4"/>
      <c r="H33" s="4"/>
      <c r="I33" s="4"/>
      <c r="J33" s="4"/>
      <c r="K33" s="4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1" t="s">
        <v>48</v>
      </c>
      <c r="B34" s="5">
        <v>52899.0</v>
      </c>
      <c r="C34" s="6" t="s">
        <v>46</v>
      </c>
      <c r="D34" s="7">
        <v>30818.0</v>
      </c>
      <c r="E34" s="8">
        <f t="shared" si="2"/>
        <v>1630241382</v>
      </c>
      <c r="F34" s="9"/>
      <c r="G34" s="4"/>
      <c r="H34" s="4"/>
      <c r="I34" s="4"/>
      <c r="J34" s="4"/>
      <c r="K34" s="4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1" t="s">
        <v>49</v>
      </c>
      <c r="B35" s="5">
        <v>52899.0</v>
      </c>
      <c r="C35" s="6" t="s">
        <v>46</v>
      </c>
      <c r="D35" s="7">
        <v>8907.0</v>
      </c>
      <c r="E35" s="8">
        <f t="shared" si="2"/>
        <v>471171393</v>
      </c>
      <c r="F35" s="9"/>
      <c r="G35" s="4"/>
      <c r="H35" s="4"/>
      <c r="I35" s="4"/>
      <c r="J35" s="4"/>
      <c r="K35" s="4"/>
      <c r="L35" s="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1" t="s">
        <v>50</v>
      </c>
      <c r="B36" s="5">
        <v>55972.0</v>
      </c>
      <c r="C36" s="6" t="s">
        <v>46</v>
      </c>
      <c r="D36" s="7">
        <v>99244.0</v>
      </c>
      <c r="E36" s="8">
        <f t="shared" si="2"/>
        <v>5554885168</v>
      </c>
      <c r="F36" s="9"/>
      <c r="G36" s="4"/>
      <c r="H36" s="4"/>
      <c r="I36" s="4"/>
      <c r="J36" s="4"/>
      <c r="K36" s="4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1" t="s">
        <v>51</v>
      </c>
      <c r="B37" s="5">
        <v>52899.0</v>
      </c>
      <c r="C37" s="6" t="s">
        <v>46</v>
      </c>
      <c r="D37" s="7">
        <v>18660.0</v>
      </c>
      <c r="E37" s="8">
        <f t="shared" si="2"/>
        <v>987095340</v>
      </c>
      <c r="F37" s="9"/>
      <c r="G37" s="4"/>
      <c r="H37" s="4"/>
      <c r="I37" s="4"/>
      <c r="J37" s="4"/>
      <c r="K37" s="4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1" t="s">
        <v>52</v>
      </c>
      <c r="B38" s="5">
        <v>54669.0</v>
      </c>
      <c r="C38" s="6" t="s">
        <v>46</v>
      </c>
      <c r="D38" s="7">
        <v>179212.0</v>
      </c>
      <c r="E38" s="8">
        <f t="shared" si="2"/>
        <v>9797340828</v>
      </c>
      <c r="F38" s="9"/>
      <c r="G38" s="4"/>
      <c r="H38" s="4"/>
      <c r="I38" s="4"/>
      <c r="J38" s="4"/>
      <c r="K38" s="4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1" t="s">
        <v>53</v>
      </c>
      <c r="B39" s="5">
        <v>55972.0</v>
      </c>
      <c r="C39" s="6" t="s">
        <v>46</v>
      </c>
      <c r="D39" s="7">
        <v>3040.0</v>
      </c>
      <c r="E39" s="8">
        <f t="shared" si="2"/>
        <v>170154880</v>
      </c>
      <c r="F39" s="11"/>
      <c r="G39" s="4"/>
      <c r="H39" s="4"/>
      <c r="I39" s="4"/>
      <c r="J39" s="4"/>
      <c r="K39" s="4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1" t="s">
        <v>54</v>
      </c>
      <c r="B40" s="5">
        <v>52899.0</v>
      </c>
      <c r="C40" s="6" t="s">
        <v>46</v>
      </c>
      <c r="D40" s="7">
        <v>43468.0</v>
      </c>
      <c r="E40" s="8">
        <f t="shared" si="2"/>
        <v>2299413732</v>
      </c>
      <c r="F40" s="9"/>
      <c r="G40" s="4"/>
      <c r="H40" s="4"/>
      <c r="I40" s="4"/>
      <c r="J40" s="4"/>
      <c r="K40" s="4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1" t="s">
        <v>55</v>
      </c>
      <c r="B41" s="5">
        <v>53222.0</v>
      </c>
      <c r="C41" s="6" t="s">
        <v>46</v>
      </c>
      <c r="D41" s="7">
        <v>63912.0</v>
      </c>
      <c r="E41" s="8">
        <f t="shared" si="2"/>
        <v>3401524464</v>
      </c>
      <c r="F41" s="9"/>
      <c r="G41" s="4"/>
      <c r="H41" s="4"/>
      <c r="I41" s="4"/>
      <c r="J41" s="4"/>
      <c r="K41" s="4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1" t="s">
        <v>56</v>
      </c>
      <c r="B42" s="5">
        <v>53222.0</v>
      </c>
      <c r="C42" s="6" t="s">
        <v>46</v>
      </c>
      <c r="D42" s="7">
        <v>12700.0</v>
      </c>
      <c r="E42" s="8">
        <f t="shared" si="2"/>
        <v>675919400</v>
      </c>
      <c r="F42" s="9"/>
      <c r="G42" s="4"/>
      <c r="H42" s="4"/>
      <c r="I42" s="4"/>
      <c r="J42" s="4"/>
      <c r="K42" s="4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1" t="s">
        <v>57</v>
      </c>
      <c r="B43" s="5">
        <v>51783.0</v>
      </c>
      <c r="C43" s="6" t="s">
        <v>58</v>
      </c>
      <c r="D43" s="7">
        <v>271382.0</v>
      </c>
      <c r="E43" s="8">
        <f t="shared" si="2"/>
        <v>14052974106</v>
      </c>
      <c r="F43" s="9"/>
      <c r="G43" s="4"/>
      <c r="H43" s="4"/>
      <c r="I43" s="4"/>
      <c r="J43" s="4"/>
      <c r="K43" s="4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1" t="s">
        <v>59</v>
      </c>
      <c r="B44" s="5">
        <v>55496.0</v>
      </c>
      <c r="C44" s="6" t="s">
        <v>58</v>
      </c>
      <c r="D44" s="7">
        <v>742603.0</v>
      </c>
      <c r="E44" s="8">
        <f t="shared" si="2"/>
        <v>41211496088</v>
      </c>
      <c r="F44" s="9"/>
      <c r="G44" s="4"/>
      <c r="H44" s="4"/>
      <c r="I44" s="4"/>
      <c r="J44" s="4"/>
      <c r="K44" s="4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1" t="s">
        <v>60</v>
      </c>
      <c r="B45" s="5">
        <v>54339.0</v>
      </c>
      <c r="C45" s="6" t="s">
        <v>58</v>
      </c>
      <c r="D45" s="7">
        <v>543194.0</v>
      </c>
      <c r="E45" s="8">
        <f t="shared" si="2"/>
        <v>29516618766</v>
      </c>
      <c r="F45" s="9"/>
      <c r="G45" s="4"/>
      <c r="H45" s="4"/>
      <c r="I45" s="4"/>
      <c r="J45" s="4"/>
      <c r="K45" s="4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1" t="s">
        <v>61</v>
      </c>
      <c r="B46" s="5">
        <v>76113.0</v>
      </c>
      <c r="C46" s="6" t="s">
        <v>61</v>
      </c>
      <c r="D46" s="7">
        <v>3168044.0</v>
      </c>
      <c r="E46" s="8">
        <f t="shared" si="2"/>
        <v>241129332972</v>
      </c>
      <c r="F46" s="9"/>
      <c r="G46" s="4"/>
      <c r="H46" s="4"/>
      <c r="I46" s="4"/>
      <c r="J46" s="4"/>
      <c r="K46" s="4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1" t="s">
        <v>62</v>
      </c>
      <c r="B47" s="5">
        <v>52899.0</v>
      </c>
      <c r="C47" s="6" t="s">
        <v>63</v>
      </c>
      <c r="D47" s="7">
        <v>27495.0</v>
      </c>
      <c r="E47" s="8">
        <f t="shared" si="2"/>
        <v>1454458005</v>
      </c>
      <c r="F47" s="9"/>
      <c r="G47" s="4"/>
      <c r="H47" s="4"/>
      <c r="I47" s="4"/>
      <c r="J47" s="4"/>
      <c r="K47" s="4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1" t="s">
        <v>64</v>
      </c>
      <c r="B48" s="5">
        <v>56517.0</v>
      </c>
      <c r="C48" s="6" t="s">
        <v>63</v>
      </c>
      <c r="D48" s="7">
        <v>135940.0</v>
      </c>
      <c r="E48" s="8">
        <f t="shared" si="2"/>
        <v>7682920980</v>
      </c>
      <c r="F48" s="9"/>
      <c r="G48" s="4"/>
      <c r="H48" s="4"/>
      <c r="I48" s="4"/>
      <c r="J48" s="4"/>
      <c r="K48" s="4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1" t="s">
        <v>65</v>
      </c>
      <c r="B49" s="5">
        <v>54439.0</v>
      </c>
      <c r="C49" s="6" t="s">
        <v>63</v>
      </c>
      <c r="D49" s="7">
        <v>64195.0</v>
      </c>
      <c r="E49" s="8">
        <f t="shared" si="2"/>
        <v>3494711605</v>
      </c>
      <c r="F49" s="9"/>
      <c r="G49" s="4"/>
      <c r="H49" s="4"/>
      <c r="I49" s="4"/>
      <c r="J49" s="4"/>
      <c r="K49" s="4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1" t="s">
        <v>66</v>
      </c>
      <c r="B50" s="5">
        <v>54439.0</v>
      </c>
      <c r="C50" s="6" t="s">
        <v>63</v>
      </c>
      <c r="D50" s="7">
        <v>87224.0</v>
      </c>
      <c r="E50" s="8">
        <f t="shared" si="2"/>
        <v>4748387336</v>
      </c>
      <c r="F50" s="9"/>
      <c r="G50" s="4"/>
      <c r="H50" s="4"/>
      <c r="I50" s="4"/>
      <c r="J50" s="4"/>
      <c r="K50" s="4"/>
      <c r="L50" s="9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1" t="s">
        <v>67</v>
      </c>
      <c r="B51" s="5">
        <v>53222.0</v>
      </c>
      <c r="C51" s="6" t="s">
        <v>68</v>
      </c>
      <c r="D51" s="7">
        <v>21454.0</v>
      </c>
      <c r="E51" s="8">
        <f t="shared" si="2"/>
        <v>1141824788</v>
      </c>
      <c r="F51" s="9"/>
      <c r="G51" s="4"/>
      <c r="H51" s="4"/>
      <c r="I51" s="4"/>
      <c r="J51" s="4"/>
      <c r="K51" s="4"/>
      <c r="L51" s="9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1" t="s">
        <v>69</v>
      </c>
      <c r="B52" s="5">
        <v>59880.0</v>
      </c>
      <c r="C52" s="6" t="s">
        <v>68</v>
      </c>
      <c r="D52" s="7">
        <v>188563.0</v>
      </c>
      <c r="E52" s="8">
        <f t="shared" si="2"/>
        <v>11291152440</v>
      </c>
      <c r="F52" s="9"/>
      <c r="G52" s="4"/>
      <c r="H52" s="4"/>
      <c r="I52" s="4"/>
      <c r="J52" s="4"/>
      <c r="K52" s="4"/>
      <c r="L52" s="9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1" t="s">
        <v>70</v>
      </c>
      <c r="B53" s="5">
        <v>61089.0</v>
      </c>
      <c r="C53" s="6" t="s">
        <v>68</v>
      </c>
      <c r="D53" s="7">
        <v>385512.0</v>
      </c>
      <c r="E53" s="8">
        <f t="shared" si="2"/>
        <v>23550542568</v>
      </c>
      <c r="F53" s="9"/>
      <c r="G53" s="4"/>
      <c r="H53" s="4"/>
      <c r="I53" s="4"/>
      <c r="J53" s="4"/>
      <c r="K53" s="4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1" t="s">
        <v>68</v>
      </c>
      <c r="B54" s="5">
        <v>59336.0</v>
      </c>
      <c r="C54" s="6" t="s">
        <v>68</v>
      </c>
      <c r="D54" s="7">
        <v>1524553.0</v>
      </c>
      <c r="E54" s="8">
        <f t="shared" si="2"/>
        <v>90460876808</v>
      </c>
      <c r="F54" s="9"/>
      <c r="G54" s="4"/>
      <c r="H54" s="4"/>
      <c r="I54" s="4"/>
      <c r="J54" s="4"/>
      <c r="K54" s="4"/>
      <c r="L54" s="9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1" t="s">
        <v>71</v>
      </c>
      <c r="B55" s="5">
        <v>51915.0</v>
      </c>
      <c r="C55" s="6" t="s">
        <v>68</v>
      </c>
      <c r="D55" s="7">
        <v>96109.0</v>
      </c>
      <c r="E55" s="8">
        <f t="shared" si="2"/>
        <v>4989498735</v>
      </c>
      <c r="F55" s="9"/>
      <c r="G55" s="4"/>
      <c r="H55" s="4"/>
      <c r="I55" s="4"/>
      <c r="J55" s="4"/>
      <c r="K55" s="4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1" t="s">
        <v>72</v>
      </c>
      <c r="B56" s="5">
        <v>60789.0</v>
      </c>
      <c r="C56" s="6" t="s">
        <v>68</v>
      </c>
      <c r="D56" s="7">
        <v>217352.0</v>
      </c>
      <c r="E56" s="8">
        <f t="shared" si="2"/>
        <v>13212610728</v>
      </c>
      <c r="F56" s="9"/>
      <c r="G56" s="4"/>
      <c r="H56" s="4"/>
      <c r="I56" s="4"/>
      <c r="J56" s="4"/>
      <c r="K56" s="4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1" t="s">
        <v>73</v>
      </c>
      <c r="B57" s="5">
        <v>51915.0</v>
      </c>
      <c r="C57" s="6" t="s">
        <v>68</v>
      </c>
      <c r="D57" s="7">
        <v>76360.0</v>
      </c>
      <c r="E57" s="8">
        <f t="shared" si="2"/>
        <v>3964229400</v>
      </c>
      <c r="F57" s="9"/>
      <c r="G57" s="4"/>
      <c r="H57" s="4"/>
      <c r="I57" s="4"/>
      <c r="J57" s="4"/>
      <c r="K57" s="4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1" t="s">
        <v>74</v>
      </c>
      <c r="B58" s="5">
        <v>51915.0</v>
      </c>
      <c r="C58" s="6" t="s">
        <v>75</v>
      </c>
      <c r="D58" s="7">
        <v>180701.0</v>
      </c>
      <c r="E58" s="8">
        <f t="shared" si="2"/>
        <v>9381092415</v>
      </c>
      <c r="F58" s="9"/>
      <c r="G58" s="4"/>
      <c r="H58" s="4"/>
      <c r="I58" s="4"/>
      <c r="J58" s="4"/>
      <c r="K58" s="4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1" t="s">
        <v>76</v>
      </c>
      <c r="B59" s="5">
        <v>67693.0</v>
      </c>
      <c r="C59" s="6" t="s">
        <v>75</v>
      </c>
      <c r="D59" s="7">
        <v>3316073.0</v>
      </c>
      <c r="E59" s="8">
        <f t="shared" si="2"/>
        <v>224474929589</v>
      </c>
      <c r="F59" s="9"/>
      <c r="G59" s="4"/>
      <c r="H59" s="4"/>
      <c r="I59" s="4"/>
      <c r="J59" s="4"/>
      <c r="K59" s="4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5</v>
      </c>
      <c r="B1" s="12" t="s">
        <v>1</v>
      </c>
    </row>
    <row r="2">
      <c r="A2" s="13" t="s">
        <v>11</v>
      </c>
      <c r="B2" s="14">
        <v>77661.3480765175</v>
      </c>
    </row>
    <row r="3">
      <c r="A3" s="13" t="s">
        <v>21</v>
      </c>
      <c r="B3" s="14">
        <v>68105.56535831478</v>
      </c>
    </row>
    <row r="4">
      <c r="A4" s="13" t="s">
        <v>28</v>
      </c>
      <c r="B4" s="14">
        <v>52610.706219476495</v>
      </c>
    </row>
    <row r="5">
      <c r="A5" s="13" t="s">
        <v>33</v>
      </c>
      <c r="B5" s="14">
        <v>56300.0</v>
      </c>
    </row>
    <row r="6">
      <c r="A6" s="13" t="s">
        <v>41</v>
      </c>
      <c r="B6" s="14">
        <v>59469.16865103816</v>
      </c>
    </row>
    <row r="7">
      <c r="A7" s="13" t="s">
        <v>43</v>
      </c>
      <c r="B7" s="14">
        <v>53232.0</v>
      </c>
    </row>
    <row r="8">
      <c r="A8" s="13" t="s">
        <v>44</v>
      </c>
      <c r="B8" s="14">
        <v>69940.0</v>
      </c>
    </row>
    <row r="9">
      <c r="A9" s="13" t="s">
        <v>46</v>
      </c>
      <c r="B9" s="14">
        <v>54067.45747274271</v>
      </c>
    </row>
    <row r="10">
      <c r="A10" s="13" t="s">
        <v>58</v>
      </c>
      <c r="B10" s="14">
        <v>54445.307161219105</v>
      </c>
    </row>
    <row r="11">
      <c r="A11" s="13" t="s">
        <v>61</v>
      </c>
      <c r="B11" s="14">
        <v>76113.0</v>
      </c>
    </row>
    <row r="12">
      <c r="A12" s="13" t="s">
        <v>63</v>
      </c>
      <c r="B12" s="14">
        <v>55201.705952600256</v>
      </c>
    </row>
    <row r="13">
      <c r="A13" s="13" t="s">
        <v>68</v>
      </c>
      <c r="B13" s="14">
        <v>59209.75251513704</v>
      </c>
    </row>
    <row r="14">
      <c r="A14" s="13" t="s">
        <v>75</v>
      </c>
      <c r="B14" s="14">
        <v>66877.64837075544</v>
      </c>
    </row>
    <row r="15">
      <c r="A15" s="15" t="s">
        <v>8</v>
      </c>
      <c r="B15" s="14">
        <v>67433.26921765646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5</v>
      </c>
      <c r="B1" s="12" t="s">
        <v>1</v>
      </c>
    </row>
    <row r="2">
      <c r="A2" s="13" t="s">
        <v>11</v>
      </c>
      <c r="B2" s="14">
        <v>97248.9682586025</v>
      </c>
    </row>
    <row r="3">
      <c r="A3" s="13" t="s">
        <v>21</v>
      </c>
      <c r="B3" s="14">
        <v>78200.40855762477</v>
      </c>
    </row>
    <row r="4">
      <c r="A4" s="13" t="s">
        <v>28</v>
      </c>
      <c r="B4" s="14">
        <v>55999.5400614992</v>
      </c>
    </row>
    <row r="5">
      <c r="A5" s="13" t="s">
        <v>33</v>
      </c>
      <c r="B5" s="14">
        <v>61261.0</v>
      </c>
    </row>
    <row r="6">
      <c r="A6" s="13" t="s">
        <v>41</v>
      </c>
      <c r="B6" s="14">
        <v>63149.344245878165</v>
      </c>
    </row>
    <row r="7">
      <c r="A7" s="13" t="s">
        <v>43</v>
      </c>
      <c r="B7" s="14">
        <v>54862.0</v>
      </c>
    </row>
    <row r="8">
      <c r="A8" s="13" t="s">
        <v>44</v>
      </c>
      <c r="B8" s="14">
        <v>80216.0</v>
      </c>
    </row>
    <row r="9">
      <c r="A9" s="13" t="s">
        <v>46</v>
      </c>
      <c r="B9" s="14">
        <v>58127.64375681257</v>
      </c>
    </row>
    <row r="10">
      <c r="A10" s="13" t="s">
        <v>58</v>
      </c>
      <c r="B10" s="14">
        <v>57804.78477618822</v>
      </c>
    </row>
    <row r="11">
      <c r="A11" s="13" t="s">
        <v>61</v>
      </c>
      <c r="B11" s="14">
        <v>87648.0</v>
      </c>
    </row>
    <row r="12">
      <c r="A12" s="13" t="s">
        <v>63</v>
      </c>
      <c r="B12" s="14">
        <v>58613.40425085913</v>
      </c>
    </row>
    <row r="13">
      <c r="A13" s="13" t="s">
        <v>68</v>
      </c>
      <c r="B13" s="14">
        <v>63097.21892240457</v>
      </c>
    </row>
    <row r="14">
      <c r="A14" s="13" t="s">
        <v>75</v>
      </c>
      <c r="B14" s="14">
        <v>77956.01854509328</v>
      </c>
    </row>
    <row r="15">
      <c r="A15" s="15" t="s">
        <v>8</v>
      </c>
      <c r="B15" s="15">
        <v>77555.0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2" t="s">
        <v>5</v>
      </c>
      <c r="H1" s="2" t="s">
        <v>1</v>
      </c>
      <c r="I1" s="2" t="s">
        <v>6</v>
      </c>
      <c r="J1" s="2" t="s">
        <v>7</v>
      </c>
      <c r="K1" s="3"/>
      <c r="L1" s="1" t="s">
        <v>8</v>
      </c>
      <c r="M1" s="1" t="s">
        <v>9</v>
      </c>
      <c r="N1" s="1" t="s">
        <v>6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" t="s">
        <v>10</v>
      </c>
      <c r="B2" s="5">
        <v>94427.0</v>
      </c>
      <c r="C2" s="6" t="s">
        <v>11</v>
      </c>
      <c r="D2" s="7">
        <v>1656754.0</v>
      </c>
      <c r="E2" s="8">
        <f t="shared" ref="E2:E59" si="2">D2*B2</f>
        <v>156442309958</v>
      </c>
      <c r="F2" s="9"/>
      <c r="G2" s="8" t="str">
        <f>IFERROR(__xludf.DUMMYFUNCTION("UNIQUE(C2:C59)"),"Bay Area")</f>
        <v>Bay Area</v>
      </c>
      <c r="H2" s="4">
        <f t="shared" ref="H2:H14" si="3">J2/I2</f>
        <v>98543.43044</v>
      </c>
      <c r="I2" s="8">
        <f t="shared" ref="I2:J2" si="1">sum(D2:D10)</f>
        <v>7710026</v>
      </c>
      <c r="J2" s="8">
        <f t="shared" si="1"/>
        <v>759772410821</v>
      </c>
      <c r="K2" s="4"/>
      <c r="L2" s="9">
        <f>M2/N2</f>
        <v>76410.02706</v>
      </c>
      <c r="M2" s="8">
        <f>sum(J2:J14)</f>
        <v>3001653068945</v>
      </c>
      <c r="N2" s="8">
        <f>sum(I2:I14)</f>
        <v>39283497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1" t="s">
        <v>12</v>
      </c>
      <c r="B3" s="5">
        <v>90526.0</v>
      </c>
      <c r="C3" s="6" t="s">
        <v>11</v>
      </c>
      <c r="D3" s="7">
        <v>1142251.0</v>
      </c>
      <c r="E3" s="8">
        <f t="shared" si="2"/>
        <v>103403414026</v>
      </c>
      <c r="F3" s="9"/>
      <c r="G3" s="8" t="str">
        <f>IFERROR(__xludf.DUMMYFUNCTION("""COMPUTED_VALUE"""),"Central Coast")</f>
        <v>Central Coast</v>
      </c>
      <c r="H3" s="4">
        <f t="shared" si="3"/>
        <v>74939.09362</v>
      </c>
      <c r="I3" s="8">
        <f t="shared" ref="I3:J3" si="4">sum(D11:D16)</f>
        <v>2342005</v>
      </c>
      <c r="J3" s="8">
        <f t="shared" si="4"/>
        <v>175507731947</v>
      </c>
      <c r="K3" s="4"/>
      <c r="L3" s="9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" t="s">
        <v>13</v>
      </c>
      <c r="B4" s="5">
        <v>117692.0</v>
      </c>
      <c r="C4" s="6" t="s">
        <v>11</v>
      </c>
      <c r="D4" s="7">
        <v>259943.0</v>
      </c>
      <c r="E4" s="8">
        <f t="shared" si="2"/>
        <v>30593211556</v>
      </c>
      <c r="F4" s="9"/>
      <c r="G4" s="8" t="str">
        <f>IFERROR(__xludf.DUMMYFUNCTION("""COMPUTED_VALUE"""),"Central San Joaquin")</f>
        <v>Central San Joaquin</v>
      </c>
      <c r="H4" s="4">
        <f t="shared" si="3"/>
        <v>56810.35809</v>
      </c>
      <c r="I4" s="8">
        <f t="shared" ref="I4:J4" si="5">sum(D17:D20)</f>
        <v>1752543</v>
      </c>
      <c r="J4" s="8">
        <f t="shared" si="5"/>
        <v>99562595399</v>
      </c>
      <c r="K4" s="4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" t="s">
        <v>14</v>
      </c>
      <c r="B5" s="5">
        <v>76173.0</v>
      </c>
      <c r="C5" s="6" t="s">
        <v>11</v>
      </c>
      <c r="D5" s="7">
        <v>139623.0</v>
      </c>
      <c r="E5" s="8">
        <f t="shared" si="2"/>
        <v>10635502779</v>
      </c>
      <c r="F5" s="9"/>
      <c r="G5" s="8" t="str">
        <f>IFERROR(__xludf.DUMMYFUNCTION("""COMPUTED_VALUE"""),"Eastern Sierra")</f>
        <v>Eastern Sierra</v>
      </c>
      <c r="H5" s="4">
        <f t="shared" si="3"/>
        <v>60044</v>
      </c>
      <c r="I5" s="8">
        <f t="shared" ref="I5:J5" si="6">sum(D21:D27)</f>
        <v>188734</v>
      </c>
      <c r="J5" s="8">
        <f t="shared" si="6"/>
        <v>11332344296</v>
      </c>
      <c r="K5" s="4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" t="s">
        <v>15</v>
      </c>
      <c r="B6" s="5">
        <v>117749.0</v>
      </c>
      <c r="C6" s="6" t="s">
        <v>11</v>
      </c>
      <c r="D6" s="7">
        <v>874961.0</v>
      </c>
      <c r="E6" s="8">
        <f t="shared" si="2"/>
        <v>103025782789</v>
      </c>
      <c r="F6" s="9"/>
      <c r="G6" s="8" t="str">
        <f>IFERROR(__xludf.DUMMYFUNCTION("""COMPUTED_VALUE"""),"Inland Empire")</f>
        <v>Inland Empire</v>
      </c>
      <c r="H6" s="4">
        <f t="shared" si="3"/>
        <v>62623.27083</v>
      </c>
      <c r="I6" s="8">
        <f t="shared" ref="I6:J6" si="7">sum(D28:D29)</f>
        <v>4560470</v>
      </c>
      <c r="J6" s="8">
        <f t="shared" si="7"/>
        <v>285591547937</v>
      </c>
      <c r="K6" s="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" t="s">
        <v>16</v>
      </c>
      <c r="B7" s="5">
        <v>116807.0</v>
      </c>
      <c r="C7" s="6" t="s">
        <v>11</v>
      </c>
      <c r="D7" s="7">
        <v>767423.0</v>
      </c>
      <c r="E7" s="8">
        <f t="shared" si="2"/>
        <v>89640378361</v>
      </c>
      <c r="F7" s="9"/>
      <c r="G7" s="8" t="str">
        <f>IFERROR(__xludf.DUMMYFUNCTION("""COMPUTED_VALUE"""),"Kern")</f>
        <v>Kern</v>
      </c>
      <c r="H7" s="4">
        <f t="shared" si="3"/>
        <v>56288</v>
      </c>
      <c r="I7" s="10">
        <f t="shared" ref="I7:J7" si="8">D30</f>
        <v>887641</v>
      </c>
      <c r="J7" s="10">
        <f t="shared" si="8"/>
        <v>49963536608</v>
      </c>
      <c r="K7" s="4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" t="s">
        <v>17</v>
      </c>
      <c r="B8" s="5">
        <v>102410.0</v>
      </c>
      <c r="C8" s="6" t="s">
        <v>11</v>
      </c>
      <c r="D8" s="7">
        <v>1927470.0</v>
      </c>
      <c r="E8" s="8">
        <f t="shared" si="2"/>
        <v>197392202700</v>
      </c>
      <c r="F8" s="9"/>
      <c r="G8" s="8" t="str">
        <f>IFERROR(__xludf.DUMMYFUNCTION("""COMPUTED_VALUE"""),"Los Angeles")</f>
        <v>Los Angeles</v>
      </c>
      <c r="H8" s="4">
        <f t="shared" si="3"/>
        <v>77533</v>
      </c>
      <c r="I8" s="8">
        <f t="shared" ref="I8:J8" si="9">D31</f>
        <v>10081570</v>
      </c>
      <c r="J8" s="8">
        <f t="shared" si="9"/>
        <v>781654366810</v>
      </c>
      <c r="K8" s="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" t="s">
        <v>18</v>
      </c>
      <c r="B9" s="5">
        <v>65648.0</v>
      </c>
      <c r="C9" s="6" t="s">
        <v>11</v>
      </c>
      <c r="D9" s="7">
        <v>441829.0</v>
      </c>
      <c r="E9" s="8">
        <f t="shared" si="2"/>
        <v>29005190192</v>
      </c>
      <c r="F9" s="9"/>
      <c r="G9" s="8" t="str">
        <f>IFERROR(__xludf.DUMMYFUNCTION("""COMPUTED_VALUE"""),"North State")</f>
        <v>North State</v>
      </c>
      <c r="H9" s="4">
        <f t="shared" si="3"/>
        <v>56941.85926</v>
      </c>
      <c r="I9" s="8">
        <f t="shared" ref="I9:J9" si="10">sum(D32:D42)</f>
        <v>713754</v>
      </c>
      <c r="J9" s="8">
        <f t="shared" si="10"/>
        <v>40642479811</v>
      </c>
      <c r="K9" s="4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" t="s">
        <v>19</v>
      </c>
      <c r="B10" s="5">
        <v>79305.0</v>
      </c>
      <c r="C10" s="6" t="s">
        <v>11</v>
      </c>
      <c r="D10" s="7">
        <v>499772.0</v>
      </c>
      <c r="E10" s="8">
        <f t="shared" si="2"/>
        <v>39634418460</v>
      </c>
      <c r="F10" s="9"/>
      <c r="G10" s="8" t="str">
        <f>IFERROR(__xludf.DUMMYFUNCTION("""COMPUTED_VALUE"""),"Northern San Joaquin")</f>
        <v>Northern San Joaquin</v>
      </c>
      <c r="H10" s="4">
        <f t="shared" si="3"/>
        <v>58018.35125</v>
      </c>
      <c r="I10" s="8">
        <f t="shared" ref="I10:J10" si="11">sum(D43:D45)</f>
        <v>1557179</v>
      </c>
      <c r="J10" s="8">
        <f t="shared" si="11"/>
        <v>90344958188</v>
      </c>
      <c r="K10" s="4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" t="s">
        <v>20</v>
      </c>
      <c r="B11" s="5">
        <v>71103.0</v>
      </c>
      <c r="C11" s="6" t="s">
        <v>21</v>
      </c>
      <c r="D11" s="7">
        <v>433410.0</v>
      </c>
      <c r="E11" s="8">
        <f t="shared" si="2"/>
        <v>30816751230</v>
      </c>
      <c r="F11" s="9"/>
      <c r="G11" s="8" t="str">
        <f>IFERROR(__xludf.DUMMYFUNCTION("""COMPUTED_VALUE"""),"Orange")</f>
        <v>Orange</v>
      </c>
      <c r="H11" s="4">
        <f t="shared" si="3"/>
        <v>84269</v>
      </c>
      <c r="I11" s="8">
        <f t="shared" ref="I11:J11" si="12">D46</f>
        <v>3168044</v>
      </c>
      <c r="J11" s="8">
        <f t="shared" si="12"/>
        <v>266967899836</v>
      </c>
      <c r="K11" s="4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" t="s">
        <v>22</v>
      </c>
      <c r="B12" s="5">
        <v>71103.0</v>
      </c>
      <c r="C12" s="6" t="s">
        <v>21</v>
      </c>
      <c r="D12" s="7">
        <v>60376.0</v>
      </c>
      <c r="E12" s="8">
        <f t="shared" si="2"/>
        <v>4292914728</v>
      </c>
      <c r="F12" s="9"/>
      <c r="G12" s="8" t="str">
        <f>IFERROR(__xludf.DUMMYFUNCTION("""COMPUTED_VALUE"""),"Redwood Coast")</f>
        <v>Redwood Coast</v>
      </c>
      <c r="H12" s="4">
        <f t="shared" si="3"/>
        <v>57946.41969</v>
      </c>
      <c r="I12" s="8">
        <f t="shared" ref="I12:J12" si="13">sum(D47:D50)</f>
        <v>314854</v>
      </c>
      <c r="J12" s="8">
        <f t="shared" si="13"/>
        <v>18244662026</v>
      </c>
      <c r="K12" s="4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" t="s">
        <v>23</v>
      </c>
      <c r="B13" s="5">
        <v>70745.0</v>
      </c>
      <c r="C13" s="6" t="s">
        <v>21</v>
      </c>
      <c r="D13" s="7">
        <v>282165.0</v>
      </c>
      <c r="E13" s="8">
        <f t="shared" si="2"/>
        <v>19961762925</v>
      </c>
      <c r="F13" s="9"/>
      <c r="G13" s="8" t="str">
        <f>IFERROR(__xludf.DUMMYFUNCTION("""COMPUTED_VALUE"""),"Sacramento")</f>
        <v>Sacramento</v>
      </c>
      <c r="H13" s="4">
        <f t="shared" si="3"/>
        <v>61634.43331</v>
      </c>
      <c r="I13" s="8">
        <f t="shared" ref="I13:J13" si="14">sum(D51:D57)</f>
        <v>2509903</v>
      </c>
      <c r="J13" s="8">
        <f t="shared" si="14"/>
        <v>154696449062</v>
      </c>
      <c r="K13" s="4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" t="s">
        <v>24</v>
      </c>
      <c r="B14" s="5">
        <v>75339.0</v>
      </c>
      <c r="C14" s="6" t="s">
        <v>21</v>
      </c>
      <c r="D14" s="7">
        <v>444829.0</v>
      </c>
      <c r="E14" s="8">
        <f t="shared" si="2"/>
        <v>33512972031</v>
      </c>
      <c r="F14" s="9"/>
      <c r="G14" s="8" t="str">
        <f>IFERROR(__xludf.DUMMYFUNCTION("""COMPUTED_VALUE"""),"San Diego-Imperial")</f>
        <v>San Diego-Imperial</v>
      </c>
      <c r="H14" s="4">
        <f t="shared" si="3"/>
        <v>76462.50121</v>
      </c>
      <c r="I14" s="8">
        <f t="shared" ref="I14:J14" si="15">sum(D58:D59)</f>
        <v>3496774</v>
      </c>
      <c r="J14" s="8">
        <f t="shared" si="15"/>
        <v>267372086204</v>
      </c>
      <c r="K14" s="4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" t="s">
        <v>25</v>
      </c>
      <c r="B15" s="5">
        <v>78250.0</v>
      </c>
      <c r="C15" s="6" t="s">
        <v>21</v>
      </c>
      <c r="D15" s="7">
        <v>273962.0</v>
      </c>
      <c r="E15" s="8">
        <f t="shared" si="2"/>
        <v>21437526500</v>
      </c>
      <c r="F15" s="9"/>
      <c r="G15" s="4"/>
      <c r="H15" s="4"/>
      <c r="I15" s="4"/>
      <c r="J15" s="4"/>
      <c r="K15" s="4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" t="s">
        <v>26</v>
      </c>
      <c r="B16" s="5">
        <v>77291.0</v>
      </c>
      <c r="C16" s="6" t="s">
        <v>21</v>
      </c>
      <c r="D16" s="7">
        <v>847263.0</v>
      </c>
      <c r="E16" s="8">
        <f t="shared" si="2"/>
        <v>65485804533</v>
      </c>
      <c r="F16" s="9"/>
      <c r="G16" s="4"/>
      <c r="H16" s="4"/>
      <c r="I16" s="4"/>
      <c r="J16" s="4"/>
      <c r="K16" s="4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" t="s">
        <v>27</v>
      </c>
      <c r="B17" s="5">
        <v>57671.0</v>
      </c>
      <c r="C17" s="6" t="s">
        <v>28</v>
      </c>
      <c r="D17" s="7">
        <v>984521.0</v>
      </c>
      <c r="E17" s="8">
        <f t="shared" si="2"/>
        <v>56778310591</v>
      </c>
      <c r="F17" s="9"/>
      <c r="G17" s="4"/>
      <c r="H17" s="4"/>
      <c r="I17" s="4"/>
      <c r="J17" s="4"/>
      <c r="K17" s="4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" t="s">
        <v>29</v>
      </c>
      <c r="B18" s="5">
        <v>56347.0</v>
      </c>
      <c r="C18" s="6" t="s">
        <v>28</v>
      </c>
      <c r="D18" s="7">
        <v>150691.0</v>
      </c>
      <c r="E18" s="8">
        <f t="shared" si="2"/>
        <v>8490985777</v>
      </c>
      <c r="F18" s="9"/>
      <c r="G18" s="4"/>
      <c r="H18" s="4"/>
      <c r="I18" s="4"/>
      <c r="J18" s="4"/>
      <c r="K18" s="4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" t="s">
        <v>30</v>
      </c>
      <c r="B19" s="5">
        <v>58347.0</v>
      </c>
      <c r="C19" s="6" t="s">
        <v>28</v>
      </c>
      <c r="D19" s="7">
        <v>155433.0</v>
      </c>
      <c r="E19" s="8">
        <f t="shared" si="2"/>
        <v>9069049251</v>
      </c>
      <c r="F19" s="9"/>
      <c r="G19" s="4"/>
      <c r="H19" s="4"/>
      <c r="I19" s="4"/>
      <c r="J19" s="4"/>
      <c r="K19" s="4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" t="s">
        <v>31</v>
      </c>
      <c r="B20" s="5">
        <v>54610.0</v>
      </c>
      <c r="C20" s="6" t="s">
        <v>28</v>
      </c>
      <c r="D20" s="7">
        <v>461898.0</v>
      </c>
      <c r="E20" s="8">
        <f t="shared" si="2"/>
        <v>25224249780</v>
      </c>
      <c r="F20" s="9"/>
      <c r="G20" s="4"/>
      <c r="H20" s="4"/>
      <c r="I20" s="4"/>
      <c r="J20" s="4"/>
      <c r="K20" s="4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1" t="s">
        <v>32</v>
      </c>
      <c r="B21" s="5">
        <v>60044.0</v>
      </c>
      <c r="C21" s="6" t="s">
        <v>33</v>
      </c>
      <c r="D21" s="7">
        <v>1039.0</v>
      </c>
      <c r="E21" s="8">
        <f t="shared" si="2"/>
        <v>62385716</v>
      </c>
      <c r="F21" s="11"/>
      <c r="G21" s="4"/>
      <c r="H21" s="4"/>
      <c r="I21" s="4"/>
      <c r="J21" s="4"/>
      <c r="K21" s="4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" t="s">
        <v>34</v>
      </c>
      <c r="B22" s="5">
        <v>60044.0</v>
      </c>
      <c r="C22" s="6" t="s">
        <v>33</v>
      </c>
      <c r="D22" s="7">
        <v>38429.0</v>
      </c>
      <c r="E22" s="8">
        <f t="shared" si="2"/>
        <v>2307430876</v>
      </c>
      <c r="F22" s="9"/>
      <c r="G22" s="4"/>
      <c r="H22" s="4"/>
      <c r="I22" s="4"/>
      <c r="J22" s="4"/>
      <c r="K22" s="4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1" t="s">
        <v>35</v>
      </c>
      <c r="B23" s="5">
        <v>60044.0</v>
      </c>
      <c r="C23" s="6" t="s">
        <v>33</v>
      </c>
      <c r="D23" s="7">
        <v>45514.0</v>
      </c>
      <c r="E23" s="8">
        <f t="shared" si="2"/>
        <v>2732842616</v>
      </c>
      <c r="F23" s="9"/>
      <c r="G23" s="4"/>
      <c r="H23" s="4"/>
      <c r="I23" s="4"/>
      <c r="J23" s="4"/>
      <c r="K23" s="4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1" t="s">
        <v>36</v>
      </c>
      <c r="B24" s="5">
        <v>60044.0</v>
      </c>
      <c r="C24" s="6" t="s">
        <v>33</v>
      </c>
      <c r="D24" s="7">
        <v>17977.0</v>
      </c>
      <c r="E24" s="8">
        <f t="shared" si="2"/>
        <v>1079410988</v>
      </c>
      <c r="F24" s="9"/>
      <c r="G24" s="4"/>
      <c r="H24" s="4"/>
      <c r="I24" s="4"/>
      <c r="J24" s="4"/>
      <c r="K24" s="4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1" t="s">
        <v>37</v>
      </c>
      <c r="B25" s="5">
        <v>60044.0</v>
      </c>
      <c r="C25" s="6" t="s">
        <v>33</v>
      </c>
      <c r="D25" s="7">
        <v>17420.0</v>
      </c>
      <c r="E25" s="8">
        <f t="shared" si="2"/>
        <v>1045966480</v>
      </c>
      <c r="F25" s="9"/>
      <c r="G25" s="4"/>
      <c r="H25" s="4"/>
      <c r="I25" s="4"/>
      <c r="J25" s="4"/>
      <c r="K25" s="4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1" t="s">
        <v>38</v>
      </c>
      <c r="B26" s="5">
        <v>60044.0</v>
      </c>
      <c r="C26" s="6" t="s">
        <v>33</v>
      </c>
      <c r="D26" s="7">
        <v>14310.0</v>
      </c>
      <c r="E26" s="8">
        <f t="shared" si="2"/>
        <v>859229640</v>
      </c>
      <c r="F26" s="9"/>
      <c r="G26" s="4"/>
      <c r="H26" s="4"/>
      <c r="I26" s="4"/>
      <c r="J26" s="4"/>
      <c r="K26" s="4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1" t="s">
        <v>39</v>
      </c>
      <c r="B27" s="5">
        <v>60044.0</v>
      </c>
      <c r="C27" s="6" t="s">
        <v>33</v>
      </c>
      <c r="D27" s="7">
        <v>54045.0</v>
      </c>
      <c r="E27" s="8">
        <f t="shared" si="2"/>
        <v>3245077980</v>
      </c>
      <c r="F27" s="9"/>
      <c r="G27" s="4"/>
      <c r="H27" s="4"/>
      <c r="I27" s="4"/>
      <c r="J27" s="4"/>
      <c r="K27" s="4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1" t="s">
        <v>40</v>
      </c>
      <c r="B28" s="5">
        <v>62554.0</v>
      </c>
      <c r="C28" s="6" t="s">
        <v>41</v>
      </c>
      <c r="D28" s="7">
        <v>2411439.0</v>
      </c>
      <c r="E28" s="8">
        <f t="shared" si="2"/>
        <v>150845155206</v>
      </c>
      <c r="F28" s="9"/>
      <c r="G28" s="4"/>
      <c r="H28" s="4"/>
      <c r="I28" s="4"/>
      <c r="J28" s="4"/>
      <c r="K28" s="4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1" t="s">
        <v>42</v>
      </c>
      <c r="B29" s="5">
        <v>62701.0</v>
      </c>
      <c r="C29" s="6" t="s">
        <v>41</v>
      </c>
      <c r="D29" s="7">
        <v>2149031.0</v>
      </c>
      <c r="E29" s="8">
        <f t="shared" si="2"/>
        <v>134746392731</v>
      </c>
      <c r="F29" s="9"/>
      <c r="G29" s="4"/>
      <c r="H29" s="4"/>
      <c r="I29" s="4"/>
      <c r="J29" s="4"/>
      <c r="K29" s="4"/>
      <c r="L29" s="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1" t="s">
        <v>43</v>
      </c>
      <c r="B30" s="5">
        <v>56288.0</v>
      </c>
      <c r="C30" s="6" t="s">
        <v>43</v>
      </c>
      <c r="D30" s="7">
        <v>887641.0</v>
      </c>
      <c r="E30" s="8">
        <f t="shared" si="2"/>
        <v>49963536608</v>
      </c>
      <c r="F30" s="9"/>
      <c r="G30" s="4"/>
      <c r="H30" s="4"/>
      <c r="I30" s="4"/>
      <c r="J30" s="4"/>
      <c r="K30" s="4"/>
      <c r="L30" s="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1" t="s">
        <v>44</v>
      </c>
      <c r="B31" s="5">
        <v>77533.0</v>
      </c>
      <c r="C31" s="6" t="s">
        <v>44</v>
      </c>
      <c r="D31" s="7">
        <v>1.008157E7</v>
      </c>
      <c r="E31" s="8">
        <f t="shared" si="2"/>
        <v>781654366810</v>
      </c>
      <c r="F31" s="9"/>
      <c r="G31" s="4"/>
      <c r="H31" s="4"/>
      <c r="I31" s="4"/>
      <c r="J31" s="4"/>
      <c r="K31" s="4"/>
      <c r="L31" s="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1" t="s">
        <v>45</v>
      </c>
      <c r="B32" s="5">
        <v>58578.0</v>
      </c>
      <c r="C32" s="6" t="s">
        <v>46</v>
      </c>
      <c r="D32" s="7">
        <v>225817.0</v>
      </c>
      <c r="E32" s="8">
        <f t="shared" si="2"/>
        <v>13227908226</v>
      </c>
      <c r="F32" s="9"/>
      <c r="G32" s="4"/>
      <c r="H32" s="4"/>
      <c r="I32" s="4"/>
      <c r="J32" s="4"/>
      <c r="K32" s="4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1" t="s">
        <v>47</v>
      </c>
      <c r="B33" s="5">
        <v>52907.0</v>
      </c>
      <c r="C33" s="6" t="s">
        <v>46</v>
      </c>
      <c r="D33" s="7">
        <v>27976.0</v>
      </c>
      <c r="E33" s="8">
        <f t="shared" si="2"/>
        <v>1480126232</v>
      </c>
      <c r="F33" s="9"/>
      <c r="G33" s="4"/>
      <c r="H33" s="4"/>
      <c r="I33" s="4"/>
      <c r="J33" s="4"/>
      <c r="K33" s="4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1" t="s">
        <v>48</v>
      </c>
      <c r="B34" s="5">
        <v>53117.0</v>
      </c>
      <c r="C34" s="6" t="s">
        <v>46</v>
      </c>
      <c r="D34" s="7">
        <v>30818.0</v>
      </c>
      <c r="E34" s="8">
        <f t="shared" si="2"/>
        <v>1636959706</v>
      </c>
      <c r="F34" s="9"/>
      <c r="G34" s="4"/>
      <c r="H34" s="4"/>
      <c r="I34" s="4"/>
      <c r="J34" s="4"/>
      <c r="K34" s="4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1" t="s">
        <v>49</v>
      </c>
      <c r="B35" s="5">
        <v>53117.0</v>
      </c>
      <c r="C35" s="6" t="s">
        <v>46</v>
      </c>
      <c r="D35" s="7">
        <v>8907.0</v>
      </c>
      <c r="E35" s="8">
        <f t="shared" si="2"/>
        <v>473113119</v>
      </c>
      <c r="F35" s="9"/>
      <c r="G35" s="4"/>
      <c r="H35" s="4"/>
      <c r="I35" s="4"/>
      <c r="J35" s="4"/>
      <c r="K35" s="4"/>
      <c r="L35" s="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1" t="s">
        <v>50</v>
      </c>
      <c r="B36" s="5">
        <v>61956.0</v>
      </c>
      <c r="C36" s="6" t="s">
        <v>46</v>
      </c>
      <c r="D36" s="7">
        <v>99244.0</v>
      </c>
      <c r="E36" s="8">
        <f t="shared" si="2"/>
        <v>6148761264</v>
      </c>
      <c r="F36" s="9"/>
      <c r="G36" s="4"/>
      <c r="H36" s="4"/>
      <c r="I36" s="4"/>
      <c r="J36" s="4"/>
      <c r="K36" s="4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1" t="s">
        <v>51</v>
      </c>
      <c r="B37" s="5">
        <v>53117.0</v>
      </c>
      <c r="C37" s="6" t="s">
        <v>46</v>
      </c>
      <c r="D37" s="7">
        <v>18660.0</v>
      </c>
      <c r="E37" s="8">
        <f t="shared" si="2"/>
        <v>991163220</v>
      </c>
      <c r="F37" s="9"/>
      <c r="G37" s="4"/>
      <c r="H37" s="4"/>
      <c r="I37" s="4"/>
      <c r="J37" s="4"/>
      <c r="K37" s="4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1" t="s">
        <v>52</v>
      </c>
      <c r="B38" s="5">
        <v>56547.0</v>
      </c>
      <c r="C38" s="6" t="s">
        <v>46</v>
      </c>
      <c r="D38" s="7">
        <v>179212.0</v>
      </c>
      <c r="E38" s="8">
        <f t="shared" si="2"/>
        <v>10133900964</v>
      </c>
      <c r="F38" s="9"/>
      <c r="G38" s="4"/>
      <c r="H38" s="4"/>
      <c r="I38" s="4"/>
      <c r="J38" s="4"/>
      <c r="K38" s="4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1" t="s">
        <v>53</v>
      </c>
      <c r="B39" s="5">
        <v>61956.0</v>
      </c>
      <c r="C39" s="6" t="s">
        <v>46</v>
      </c>
      <c r="D39" s="7">
        <v>3040.0</v>
      </c>
      <c r="E39" s="8">
        <f t="shared" si="2"/>
        <v>188346240</v>
      </c>
      <c r="F39" s="11"/>
      <c r="G39" s="4"/>
      <c r="H39" s="4"/>
      <c r="I39" s="4"/>
      <c r="J39" s="4"/>
      <c r="K39" s="4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1" t="s">
        <v>54</v>
      </c>
      <c r="B40" s="5">
        <v>53117.0</v>
      </c>
      <c r="C40" s="6" t="s">
        <v>46</v>
      </c>
      <c r="D40" s="7">
        <v>43468.0</v>
      </c>
      <c r="E40" s="8">
        <f t="shared" si="2"/>
        <v>2308889756</v>
      </c>
      <c r="F40" s="9"/>
      <c r="G40" s="4"/>
      <c r="H40" s="4"/>
      <c r="I40" s="4"/>
      <c r="J40" s="4"/>
      <c r="K40" s="4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1" t="s">
        <v>55</v>
      </c>
      <c r="B41" s="5">
        <v>52907.0</v>
      </c>
      <c r="C41" s="6" t="s">
        <v>46</v>
      </c>
      <c r="D41" s="7">
        <v>63912.0</v>
      </c>
      <c r="E41" s="8">
        <f t="shared" si="2"/>
        <v>3381392184</v>
      </c>
      <c r="F41" s="9"/>
      <c r="G41" s="4"/>
      <c r="H41" s="4"/>
      <c r="I41" s="4"/>
      <c r="J41" s="4"/>
      <c r="K41" s="4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1" t="s">
        <v>56</v>
      </c>
      <c r="B42" s="5">
        <v>52907.0</v>
      </c>
      <c r="C42" s="6" t="s">
        <v>46</v>
      </c>
      <c r="D42" s="7">
        <v>12700.0</v>
      </c>
      <c r="E42" s="8">
        <f t="shared" si="2"/>
        <v>671918900</v>
      </c>
      <c r="F42" s="9"/>
      <c r="G42" s="4"/>
      <c r="H42" s="4"/>
      <c r="I42" s="4"/>
      <c r="J42" s="4"/>
      <c r="K42" s="4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1" t="s">
        <v>57</v>
      </c>
      <c r="B43" s="5">
        <v>53790.0</v>
      </c>
      <c r="C43" s="6" t="s">
        <v>58</v>
      </c>
      <c r="D43" s="7">
        <v>271382.0</v>
      </c>
      <c r="E43" s="8">
        <f t="shared" si="2"/>
        <v>14597637780</v>
      </c>
      <c r="F43" s="9"/>
      <c r="G43" s="4"/>
      <c r="H43" s="4"/>
      <c r="I43" s="4"/>
      <c r="J43" s="4"/>
      <c r="K43" s="4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1" t="s">
        <v>59</v>
      </c>
      <c r="B44" s="5">
        <v>59084.0</v>
      </c>
      <c r="C44" s="6" t="s">
        <v>58</v>
      </c>
      <c r="D44" s="7">
        <v>742603.0</v>
      </c>
      <c r="E44" s="8">
        <f t="shared" si="2"/>
        <v>43875955652</v>
      </c>
      <c r="F44" s="9"/>
      <c r="G44" s="4"/>
      <c r="H44" s="4"/>
      <c r="I44" s="4"/>
      <c r="J44" s="4"/>
      <c r="K44" s="4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1" t="s">
        <v>60</v>
      </c>
      <c r="B45" s="5">
        <v>58674.0</v>
      </c>
      <c r="C45" s="6" t="s">
        <v>58</v>
      </c>
      <c r="D45" s="7">
        <v>543194.0</v>
      </c>
      <c r="E45" s="8">
        <f t="shared" si="2"/>
        <v>31871364756</v>
      </c>
      <c r="F45" s="9"/>
      <c r="G45" s="4"/>
      <c r="H45" s="4"/>
      <c r="I45" s="4"/>
      <c r="J45" s="4"/>
      <c r="K45" s="4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1" t="s">
        <v>61</v>
      </c>
      <c r="B46" s="5">
        <v>84269.0</v>
      </c>
      <c r="C46" s="6" t="s">
        <v>61</v>
      </c>
      <c r="D46" s="7">
        <v>3168044.0</v>
      </c>
      <c r="E46" s="8">
        <f t="shared" si="2"/>
        <v>266967899836</v>
      </c>
      <c r="F46" s="9"/>
      <c r="G46" s="4"/>
      <c r="H46" s="4"/>
      <c r="I46" s="4"/>
      <c r="J46" s="4"/>
      <c r="K46" s="4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1" t="s">
        <v>62</v>
      </c>
      <c r="B47" s="5">
        <v>53117.0</v>
      </c>
      <c r="C47" s="6" t="s">
        <v>63</v>
      </c>
      <c r="D47" s="7">
        <v>27495.0</v>
      </c>
      <c r="E47" s="8">
        <f t="shared" si="2"/>
        <v>1460451915</v>
      </c>
      <c r="F47" s="9"/>
      <c r="G47" s="4"/>
      <c r="H47" s="4"/>
      <c r="I47" s="4"/>
      <c r="J47" s="4"/>
      <c r="K47" s="4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1" t="s">
        <v>64</v>
      </c>
      <c r="B48" s="5">
        <v>59054.0</v>
      </c>
      <c r="C48" s="6" t="s">
        <v>63</v>
      </c>
      <c r="D48" s="7">
        <v>135940.0</v>
      </c>
      <c r="E48" s="8">
        <f t="shared" si="2"/>
        <v>8027800760</v>
      </c>
      <c r="F48" s="9"/>
      <c r="G48" s="4"/>
      <c r="H48" s="4"/>
      <c r="I48" s="4"/>
      <c r="J48" s="4"/>
      <c r="K48" s="4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1" t="s">
        <v>65</v>
      </c>
      <c r="B49" s="5">
        <v>57829.0</v>
      </c>
      <c r="C49" s="6" t="s">
        <v>63</v>
      </c>
      <c r="D49" s="7">
        <v>64195.0</v>
      </c>
      <c r="E49" s="8">
        <f t="shared" si="2"/>
        <v>3712332655</v>
      </c>
      <c r="F49" s="9"/>
      <c r="G49" s="4"/>
      <c r="H49" s="4"/>
      <c r="I49" s="4"/>
      <c r="J49" s="4"/>
      <c r="K49" s="4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1" t="s">
        <v>66</v>
      </c>
      <c r="B50" s="5">
        <v>57829.0</v>
      </c>
      <c r="C50" s="6" t="s">
        <v>63</v>
      </c>
      <c r="D50" s="7">
        <v>87224.0</v>
      </c>
      <c r="E50" s="8">
        <f t="shared" si="2"/>
        <v>5044076696</v>
      </c>
      <c r="F50" s="9"/>
      <c r="G50" s="4"/>
      <c r="H50" s="4"/>
      <c r="I50" s="4"/>
      <c r="J50" s="4"/>
      <c r="K50" s="4"/>
      <c r="L50" s="9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1" t="s">
        <v>67</v>
      </c>
      <c r="B51" s="5">
        <v>52907.0</v>
      </c>
      <c r="C51" s="6" t="s">
        <v>68</v>
      </c>
      <c r="D51" s="7">
        <v>21454.0</v>
      </c>
      <c r="E51" s="8">
        <f t="shared" si="2"/>
        <v>1135066778</v>
      </c>
      <c r="F51" s="9"/>
      <c r="G51" s="4"/>
      <c r="H51" s="4"/>
      <c r="I51" s="4"/>
      <c r="J51" s="4"/>
      <c r="K51" s="4"/>
      <c r="L51" s="9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1" t="s">
        <v>69</v>
      </c>
      <c r="B52" s="5">
        <v>63456.0</v>
      </c>
      <c r="C52" s="6" t="s">
        <v>68</v>
      </c>
      <c r="D52" s="7">
        <v>188563.0</v>
      </c>
      <c r="E52" s="8">
        <f t="shared" si="2"/>
        <v>11965453728</v>
      </c>
      <c r="F52" s="9"/>
      <c r="G52" s="4"/>
      <c r="H52" s="4"/>
      <c r="I52" s="4"/>
      <c r="J52" s="4"/>
      <c r="K52" s="4"/>
      <c r="L52" s="9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1" t="s">
        <v>70</v>
      </c>
      <c r="B53" s="5">
        <v>62311.0</v>
      </c>
      <c r="C53" s="6" t="s">
        <v>68</v>
      </c>
      <c r="D53" s="7">
        <v>385512.0</v>
      </c>
      <c r="E53" s="8">
        <f t="shared" si="2"/>
        <v>24021638232</v>
      </c>
      <c r="F53" s="9"/>
      <c r="G53" s="4"/>
      <c r="H53" s="4"/>
      <c r="I53" s="4"/>
      <c r="J53" s="4"/>
      <c r="K53" s="4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1" t="s">
        <v>68</v>
      </c>
      <c r="B54" s="5">
        <v>61543.0</v>
      </c>
      <c r="C54" s="6" t="s">
        <v>68</v>
      </c>
      <c r="D54" s="7">
        <v>1524553.0</v>
      </c>
      <c r="E54" s="8">
        <f t="shared" si="2"/>
        <v>93825565279</v>
      </c>
      <c r="F54" s="9"/>
      <c r="G54" s="4"/>
      <c r="H54" s="4"/>
      <c r="I54" s="4"/>
      <c r="J54" s="4"/>
      <c r="K54" s="4"/>
      <c r="L54" s="9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1" t="s">
        <v>71</v>
      </c>
      <c r="B55" s="5">
        <v>56209.0</v>
      </c>
      <c r="C55" s="6" t="s">
        <v>68</v>
      </c>
      <c r="D55" s="7">
        <v>96109.0</v>
      </c>
      <c r="E55" s="8">
        <f t="shared" si="2"/>
        <v>5402190781</v>
      </c>
      <c r="F55" s="9"/>
      <c r="G55" s="4"/>
      <c r="H55" s="4"/>
      <c r="I55" s="4"/>
      <c r="J55" s="4"/>
      <c r="K55" s="4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1" t="s">
        <v>72</v>
      </c>
      <c r="B56" s="5">
        <v>64662.0</v>
      </c>
      <c r="C56" s="6" t="s">
        <v>68</v>
      </c>
      <c r="D56" s="7">
        <v>217352.0</v>
      </c>
      <c r="E56" s="8">
        <f t="shared" si="2"/>
        <v>14054415024</v>
      </c>
      <c r="F56" s="9"/>
      <c r="G56" s="4"/>
      <c r="H56" s="4"/>
      <c r="I56" s="4"/>
      <c r="J56" s="4"/>
      <c r="K56" s="4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1" t="s">
        <v>73</v>
      </c>
      <c r="B57" s="5">
        <v>56209.0</v>
      </c>
      <c r="C57" s="6" t="s">
        <v>68</v>
      </c>
      <c r="D57" s="7">
        <v>76360.0</v>
      </c>
      <c r="E57" s="8">
        <f t="shared" si="2"/>
        <v>4292119240</v>
      </c>
      <c r="F57" s="9"/>
      <c r="G57" s="4"/>
      <c r="H57" s="4"/>
      <c r="I57" s="4"/>
      <c r="J57" s="4"/>
      <c r="K57" s="4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1" t="s">
        <v>74</v>
      </c>
      <c r="B58" s="5">
        <v>52762.0</v>
      </c>
      <c r="C58" s="6" t="s">
        <v>75</v>
      </c>
      <c r="D58" s="7">
        <v>180701.0</v>
      </c>
      <c r="E58" s="8">
        <f t="shared" si="2"/>
        <v>9534146162</v>
      </c>
      <c r="F58" s="9"/>
      <c r="G58" s="4"/>
      <c r="H58" s="4"/>
      <c r="I58" s="4"/>
      <c r="J58" s="4"/>
      <c r="K58" s="4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1" t="s">
        <v>76</v>
      </c>
      <c r="B59" s="5">
        <v>77754.0</v>
      </c>
      <c r="C59" s="6" t="s">
        <v>75</v>
      </c>
      <c r="D59" s="7">
        <v>3316073.0</v>
      </c>
      <c r="E59" s="8">
        <f t="shared" si="2"/>
        <v>257837940042</v>
      </c>
      <c r="F59" s="9"/>
      <c r="G59" s="4"/>
      <c r="H59" s="4"/>
      <c r="I59" s="4"/>
      <c r="J59" s="4"/>
      <c r="K59" s="4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5</v>
      </c>
      <c r="B1" s="12" t="s">
        <v>1</v>
      </c>
    </row>
    <row r="2">
      <c r="A2" s="13" t="s">
        <v>11</v>
      </c>
      <c r="B2" s="14">
        <v>98543.4304399233</v>
      </c>
    </row>
    <row r="3">
      <c r="A3" s="13" t="s">
        <v>21</v>
      </c>
      <c r="B3" s="14">
        <v>74939.09361722114</v>
      </c>
    </row>
    <row r="4">
      <c r="A4" s="13" t="s">
        <v>28</v>
      </c>
      <c r="B4" s="14">
        <v>56810.35809050049</v>
      </c>
    </row>
    <row r="5">
      <c r="A5" s="13" t="s">
        <v>33</v>
      </c>
      <c r="B5" s="14">
        <v>60044.0</v>
      </c>
    </row>
    <row r="6">
      <c r="A6" s="13" t="s">
        <v>41</v>
      </c>
      <c r="B6" s="14">
        <v>62623.27083326938</v>
      </c>
    </row>
    <row r="7">
      <c r="A7" s="13" t="s">
        <v>43</v>
      </c>
      <c r="B7" s="14">
        <v>56288.0</v>
      </c>
    </row>
    <row r="8">
      <c r="A8" s="13" t="s">
        <v>44</v>
      </c>
      <c r="B8" s="14">
        <v>77533.0</v>
      </c>
    </row>
    <row r="9">
      <c r="A9" s="13" t="s">
        <v>46</v>
      </c>
      <c r="B9" s="14">
        <v>56941.85925542974</v>
      </c>
    </row>
    <row r="10">
      <c r="A10" s="13" t="s">
        <v>58</v>
      </c>
      <c r="B10" s="14">
        <v>58018.35125441584</v>
      </c>
    </row>
    <row r="11">
      <c r="A11" s="13" t="s">
        <v>61</v>
      </c>
      <c r="B11" s="14">
        <v>84269.0</v>
      </c>
    </row>
    <row r="12">
      <c r="A12" s="13" t="s">
        <v>63</v>
      </c>
      <c r="B12" s="14">
        <v>57946.419692937045</v>
      </c>
    </row>
    <row r="13">
      <c r="A13" s="13" t="s">
        <v>68</v>
      </c>
      <c r="B13" s="14">
        <v>61634.433307582</v>
      </c>
    </row>
    <row r="14">
      <c r="A14" s="13" t="s">
        <v>75</v>
      </c>
      <c r="B14" s="14">
        <v>76462.50120940043</v>
      </c>
    </row>
    <row r="15">
      <c r="A15" s="15" t="s">
        <v>8</v>
      </c>
      <c r="B15" s="15">
        <v>76410.0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2" t="s">
        <v>5</v>
      </c>
      <c r="H1" s="2" t="s">
        <v>1</v>
      </c>
      <c r="I1" s="2" t="s">
        <v>6</v>
      </c>
      <c r="J1" s="2" t="s">
        <v>7</v>
      </c>
      <c r="K1" s="3"/>
      <c r="L1" s="1" t="s">
        <v>8</v>
      </c>
      <c r="M1" s="1" t="s">
        <v>9</v>
      </c>
      <c r="N1" s="1" t="s">
        <v>6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" t="s">
        <v>10</v>
      </c>
      <c r="B2" s="5">
        <v>92566.0</v>
      </c>
      <c r="C2" s="6" t="s">
        <v>11</v>
      </c>
      <c r="D2" s="7">
        <v>1656754.0</v>
      </c>
      <c r="E2" s="8">
        <f t="shared" ref="E2:E59" si="2">D2*B2</f>
        <v>153359090764</v>
      </c>
      <c r="F2" s="9"/>
      <c r="G2" s="8" t="str">
        <f>IFERROR(__xludf.DUMMYFUNCTION("UNIQUE(C2:C59)"),"Bay Area")</f>
        <v>Bay Area</v>
      </c>
      <c r="H2" s="4">
        <f t="shared" ref="H2:H14" si="3">J2/I2</f>
        <v>97814.31827</v>
      </c>
      <c r="I2" s="8">
        <f t="shared" ref="I2:J2" si="1">sum(D2:D10)</f>
        <v>7710026</v>
      </c>
      <c r="J2" s="8">
        <f t="shared" si="1"/>
        <v>754150937023</v>
      </c>
      <c r="K2" s="4"/>
      <c r="L2" s="9">
        <f>M2/N2</f>
        <v>76968.8556</v>
      </c>
      <c r="M2" s="8">
        <f>sum(J2:J14)</f>
        <v>3023605807884</v>
      </c>
      <c r="N2" s="8">
        <f>sum(I2:I14)</f>
        <v>39283497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1" t="s">
        <v>12</v>
      </c>
      <c r="B3" s="5">
        <v>90629.0</v>
      </c>
      <c r="C3" s="6" t="s">
        <v>11</v>
      </c>
      <c r="D3" s="7">
        <v>1142251.0</v>
      </c>
      <c r="E3" s="8">
        <f t="shared" si="2"/>
        <v>103521065879</v>
      </c>
      <c r="F3" s="9"/>
      <c r="G3" s="8" t="str">
        <f>IFERROR(__xludf.DUMMYFUNCTION("""COMPUTED_VALUE"""),"Central Coast")</f>
        <v>Central Coast</v>
      </c>
      <c r="H3" s="4">
        <f t="shared" si="3"/>
        <v>77047.06967</v>
      </c>
      <c r="I3" s="8">
        <f t="shared" ref="I3:J3" si="4">sum(D11:D16)</f>
        <v>2342005</v>
      </c>
      <c r="J3" s="8">
        <f t="shared" si="4"/>
        <v>180444622399</v>
      </c>
      <c r="K3" s="4"/>
      <c r="L3" s="9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" t="s">
        <v>13</v>
      </c>
      <c r="B4" s="5">
        <v>119313.0</v>
      </c>
      <c r="C4" s="6" t="s">
        <v>11</v>
      </c>
      <c r="D4" s="7">
        <v>259943.0</v>
      </c>
      <c r="E4" s="8">
        <f t="shared" si="2"/>
        <v>31014579159</v>
      </c>
      <c r="F4" s="9"/>
      <c r="G4" s="8" t="str">
        <f>IFERROR(__xludf.DUMMYFUNCTION("""COMPUTED_VALUE"""),"Central San Joaquin")</f>
        <v>Central San Joaquin</v>
      </c>
      <c r="H4" s="4">
        <f t="shared" si="3"/>
        <v>57300.73822</v>
      </c>
      <c r="I4" s="8">
        <f t="shared" ref="I4:J4" si="5">sum(D17:D20)</f>
        <v>1752543</v>
      </c>
      <c r="J4" s="8">
        <f t="shared" si="5"/>
        <v>100422007663</v>
      </c>
      <c r="K4" s="4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" t="s">
        <v>14</v>
      </c>
      <c r="B5" s="5">
        <v>78720.0</v>
      </c>
      <c r="C5" s="6" t="s">
        <v>11</v>
      </c>
      <c r="D5" s="7">
        <v>139623.0</v>
      </c>
      <c r="E5" s="8">
        <f t="shared" si="2"/>
        <v>10991122560</v>
      </c>
      <c r="F5" s="9"/>
      <c r="G5" s="8" t="str">
        <f>IFERROR(__xludf.DUMMYFUNCTION("""COMPUTED_VALUE"""),"Eastern Sierra")</f>
        <v>Eastern Sierra</v>
      </c>
      <c r="H5" s="4">
        <f t="shared" si="3"/>
        <v>60765</v>
      </c>
      <c r="I5" s="8">
        <f t="shared" ref="I5:J5" si="6">sum(D21:D27)</f>
        <v>188734</v>
      </c>
      <c r="J5" s="8">
        <f t="shared" si="6"/>
        <v>11468421510</v>
      </c>
      <c r="K5" s="4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" t="s">
        <v>15</v>
      </c>
      <c r="B6" s="5">
        <v>119354.0</v>
      </c>
      <c r="C6" s="6" t="s">
        <v>11</v>
      </c>
      <c r="D6" s="7">
        <v>874961.0</v>
      </c>
      <c r="E6" s="8">
        <f t="shared" si="2"/>
        <v>104430095194</v>
      </c>
      <c r="F6" s="9"/>
      <c r="G6" s="8" t="str">
        <f>IFERROR(__xludf.DUMMYFUNCTION("""COMPUTED_VALUE"""),"Inland Empire")</f>
        <v>Inland Empire</v>
      </c>
      <c r="H6" s="4">
        <f t="shared" si="3"/>
        <v>64877.56944</v>
      </c>
      <c r="I6" s="8">
        <f t="shared" ref="I6:J6" si="7">sum(D28:D29)</f>
        <v>4560470</v>
      </c>
      <c r="J6" s="8">
        <f t="shared" si="7"/>
        <v>295872209124</v>
      </c>
      <c r="K6" s="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" t="s">
        <v>16</v>
      </c>
      <c r="B7" s="5">
        <v>118385.0</v>
      </c>
      <c r="C7" s="6" t="s">
        <v>11</v>
      </c>
      <c r="D7" s="7">
        <v>767423.0</v>
      </c>
      <c r="E7" s="8">
        <f t="shared" si="2"/>
        <v>90851371855</v>
      </c>
      <c r="F7" s="9"/>
      <c r="G7" s="8" t="str">
        <f>IFERROR(__xludf.DUMMYFUNCTION("""COMPUTED_VALUE"""),"Kern")</f>
        <v>Kern</v>
      </c>
      <c r="H7" s="4">
        <f t="shared" si="3"/>
        <v>56551</v>
      </c>
      <c r="I7" s="10">
        <f t="shared" ref="I7:J7" si="8">D30</f>
        <v>887641</v>
      </c>
      <c r="J7" s="10">
        <f t="shared" si="8"/>
        <v>50196986191</v>
      </c>
      <c r="K7" s="4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" t="s">
        <v>17</v>
      </c>
      <c r="B8" s="5">
        <v>99812.0</v>
      </c>
      <c r="C8" s="6" t="s">
        <v>11</v>
      </c>
      <c r="D8" s="7">
        <v>1927470.0</v>
      </c>
      <c r="E8" s="8">
        <f t="shared" si="2"/>
        <v>192384635640</v>
      </c>
      <c r="F8" s="9"/>
      <c r="G8" s="8" t="str">
        <f>IFERROR(__xludf.DUMMYFUNCTION("""COMPUTED_VALUE"""),"Los Angeles")</f>
        <v>Los Angeles</v>
      </c>
      <c r="H8" s="4">
        <f t="shared" si="3"/>
        <v>77475</v>
      </c>
      <c r="I8" s="8">
        <f t="shared" ref="I8:J8" si="9">D31</f>
        <v>10081570</v>
      </c>
      <c r="J8" s="8">
        <f t="shared" si="9"/>
        <v>781069635750</v>
      </c>
      <c r="K8" s="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" t="s">
        <v>18</v>
      </c>
      <c r="B9" s="5">
        <v>66452.0</v>
      </c>
      <c r="C9" s="6" t="s">
        <v>11</v>
      </c>
      <c r="D9" s="7">
        <v>441829.0</v>
      </c>
      <c r="E9" s="8">
        <f t="shared" si="2"/>
        <v>29360420708</v>
      </c>
      <c r="F9" s="9"/>
      <c r="G9" s="8" t="str">
        <f>IFERROR(__xludf.DUMMYFUNCTION("""COMPUTED_VALUE"""),"North State")</f>
        <v>North State</v>
      </c>
      <c r="H9" s="4">
        <f t="shared" si="3"/>
        <v>57945.40277</v>
      </c>
      <c r="I9" s="8">
        <f t="shared" ref="I9:J9" si="10">sum(D32:D42)</f>
        <v>713754</v>
      </c>
      <c r="J9" s="8">
        <f t="shared" si="10"/>
        <v>41358763012</v>
      </c>
      <c r="K9" s="4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" t="s">
        <v>19</v>
      </c>
      <c r="B10" s="5">
        <v>76512.0</v>
      </c>
      <c r="C10" s="6" t="s">
        <v>11</v>
      </c>
      <c r="D10" s="7">
        <v>499772.0</v>
      </c>
      <c r="E10" s="8">
        <f t="shared" si="2"/>
        <v>38238555264</v>
      </c>
      <c r="F10" s="9"/>
      <c r="G10" s="8" t="str">
        <f>IFERROR(__xludf.DUMMYFUNCTION("""COMPUTED_VALUE"""),"Northern San Joaquin")</f>
        <v>Northern San Joaquin</v>
      </c>
      <c r="H10" s="4">
        <f t="shared" si="3"/>
        <v>58579.28646</v>
      </c>
      <c r="I10" s="8">
        <f t="shared" ref="I10:J10" si="11">sum(D43:D45)</f>
        <v>1557179</v>
      </c>
      <c r="J10" s="8">
        <f t="shared" si="11"/>
        <v>91218434711</v>
      </c>
      <c r="K10" s="4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" t="s">
        <v>20</v>
      </c>
      <c r="B11" s="5">
        <v>71485.0</v>
      </c>
      <c r="C11" s="6" t="s">
        <v>21</v>
      </c>
      <c r="D11" s="7">
        <v>433410.0</v>
      </c>
      <c r="E11" s="8">
        <f t="shared" si="2"/>
        <v>30982313850</v>
      </c>
      <c r="F11" s="9"/>
      <c r="G11" s="8" t="str">
        <f>IFERROR(__xludf.DUMMYFUNCTION("""COMPUTED_VALUE"""),"Orange")</f>
        <v>Orange</v>
      </c>
      <c r="H11" s="4">
        <f t="shared" si="3"/>
        <v>85951</v>
      </c>
      <c r="I11" s="8">
        <f t="shared" ref="I11:J11" si="12">D46</f>
        <v>3168044</v>
      </c>
      <c r="J11" s="8">
        <f t="shared" si="12"/>
        <v>272296549844</v>
      </c>
      <c r="K11" s="4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" t="s">
        <v>22</v>
      </c>
      <c r="B12" s="5">
        <v>71485.0</v>
      </c>
      <c r="C12" s="6" t="s">
        <v>21</v>
      </c>
      <c r="D12" s="7">
        <v>60376.0</v>
      </c>
      <c r="E12" s="8">
        <f t="shared" si="2"/>
        <v>4315978360</v>
      </c>
      <c r="F12" s="9"/>
      <c r="G12" s="8" t="str">
        <f>IFERROR(__xludf.DUMMYFUNCTION("""COMPUTED_VALUE"""),"Redwood Coast")</f>
        <v>Redwood Coast</v>
      </c>
      <c r="H12" s="4">
        <f t="shared" si="3"/>
        <v>59836.89016</v>
      </c>
      <c r="I12" s="8">
        <f t="shared" ref="I12:J12" si="13">sum(D47:D50)</f>
        <v>314854</v>
      </c>
      <c r="J12" s="8">
        <f t="shared" si="13"/>
        <v>18839884213</v>
      </c>
      <c r="K12" s="4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" t="s">
        <v>23</v>
      </c>
      <c r="B13" s="5">
        <v>71575.0</v>
      </c>
      <c r="C13" s="6" t="s">
        <v>21</v>
      </c>
      <c r="D13" s="7">
        <v>282165.0</v>
      </c>
      <c r="E13" s="8">
        <f t="shared" si="2"/>
        <v>20195959875</v>
      </c>
      <c r="F13" s="9"/>
      <c r="G13" s="8" t="str">
        <f>IFERROR(__xludf.DUMMYFUNCTION("""COMPUTED_VALUE"""),"Sacramento")</f>
        <v>Sacramento</v>
      </c>
      <c r="H13" s="4">
        <f t="shared" si="3"/>
        <v>62331.46774</v>
      </c>
      <c r="I13" s="8">
        <f t="shared" ref="I13:J13" si="14">sum(D51:D57)</f>
        <v>2509903</v>
      </c>
      <c r="J13" s="8">
        <f t="shared" si="14"/>
        <v>156445937872</v>
      </c>
      <c r="K13" s="4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" t="s">
        <v>24</v>
      </c>
      <c r="B14" s="5">
        <v>78030.0</v>
      </c>
      <c r="C14" s="6" t="s">
        <v>21</v>
      </c>
      <c r="D14" s="7">
        <v>444829.0</v>
      </c>
      <c r="E14" s="8">
        <f t="shared" si="2"/>
        <v>34710006870</v>
      </c>
      <c r="F14" s="9"/>
      <c r="G14" s="8" t="str">
        <f>IFERROR(__xludf.DUMMYFUNCTION("""COMPUTED_VALUE"""),"San Diego-Imperial")</f>
        <v>San Diego-Imperial</v>
      </c>
      <c r="H14" s="4">
        <f t="shared" si="3"/>
        <v>77162.95608</v>
      </c>
      <c r="I14" s="8">
        <f t="shared" ref="I14:J14" si="15">sum(D58:D59)</f>
        <v>3496774</v>
      </c>
      <c r="J14" s="8">
        <f t="shared" si="15"/>
        <v>269821418572</v>
      </c>
      <c r="K14" s="4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" t="s">
        <v>25</v>
      </c>
      <c r="B15" s="5">
        <v>82023.0</v>
      </c>
      <c r="C15" s="6" t="s">
        <v>21</v>
      </c>
      <c r="D15" s="7">
        <v>273962.0</v>
      </c>
      <c r="E15" s="8">
        <f t="shared" si="2"/>
        <v>22471185126</v>
      </c>
      <c r="F15" s="9"/>
      <c r="G15" s="4"/>
      <c r="H15" s="4"/>
      <c r="I15" s="4"/>
      <c r="J15" s="4"/>
      <c r="K15" s="4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" t="s">
        <v>26</v>
      </c>
      <c r="B16" s="5">
        <v>79986.0</v>
      </c>
      <c r="C16" s="6" t="s">
        <v>21</v>
      </c>
      <c r="D16" s="7">
        <v>847263.0</v>
      </c>
      <c r="E16" s="8">
        <f t="shared" si="2"/>
        <v>67769178318</v>
      </c>
      <c r="F16" s="9"/>
      <c r="G16" s="4"/>
      <c r="H16" s="4"/>
      <c r="I16" s="4"/>
      <c r="J16" s="4"/>
      <c r="K16" s="4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" t="s">
        <v>27</v>
      </c>
      <c r="B17" s="5">
        <v>57792.0</v>
      </c>
      <c r="C17" s="6" t="s">
        <v>28</v>
      </c>
      <c r="D17" s="7">
        <v>984521.0</v>
      </c>
      <c r="E17" s="8">
        <f t="shared" si="2"/>
        <v>56897437632</v>
      </c>
      <c r="F17" s="9"/>
      <c r="G17" s="4"/>
      <c r="H17" s="4"/>
      <c r="I17" s="4"/>
      <c r="J17" s="4"/>
      <c r="K17" s="4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" t="s">
        <v>29</v>
      </c>
      <c r="B18" s="5">
        <v>55489.0</v>
      </c>
      <c r="C18" s="6" t="s">
        <v>28</v>
      </c>
      <c r="D18" s="7">
        <v>150691.0</v>
      </c>
      <c r="E18" s="8">
        <f t="shared" si="2"/>
        <v>8361692899</v>
      </c>
      <c r="F18" s="9"/>
      <c r="G18" s="4"/>
      <c r="H18" s="4"/>
      <c r="I18" s="4"/>
      <c r="J18" s="4"/>
      <c r="K18" s="4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" t="s">
        <v>30</v>
      </c>
      <c r="B19" s="5">
        <v>58542.0</v>
      </c>
      <c r="C19" s="6" t="s">
        <v>28</v>
      </c>
      <c r="D19" s="7">
        <v>155433.0</v>
      </c>
      <c r="E19" s="8">
        <f t="shared" si="2"/>
        <v>9099358686</v>
      </c>
      <c r="F19" s="9"/>
      <c r="G19" s="4"/>
      <c r="H19" s="4"/>
      <c r="I19" s="4"/>
      <c r="J19" s="4"/>
      <c r="K19" s="4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" t="s">
        <v>31</v>
      </c>
      <c r="B20" s="5">
        <v>56427.0</v>
      </c>
      <c r="C20" s="6" t="s">
        <v>28</v>
      </c>
      <c r="D20" s="7">
        <v>461898.0</v>
      </c>
      <c r="E20" s="8">
        <f t="shared" si="2"/>
        <v>26063518446</v>
      </c>
      <c r="F20" s="9"/>
      <c r="G20" s="4"/>
      <c r="H20" s="4"/>
      <c r="I20" s="4"/>
      <c r="J20" s="4"/>
      <c r="K20" s="4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1" t="s">
        <v>32</v>
      </c>
      <c r="B21" s="5">
        <v>60765.0</v>
      </c>
      <c r="C21" s="6" t="s">
        <v>33</v>
      </c>
      <c r="D21" s="7">
        <v>1039.0</v>
      </c>
      <c r="E21" s="8">
        <f t="shared" si="2"/>
        <v>63134835</v>
      </c>
      <c r="F21" s="11"/>
      <c r="G21" s="4"/>
      <c r="H21" s="4"/>
      <c r="I21" s="4"/>
      <c r="J21" s="4"/>
      <c r="K21" s="4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" t="s">
        <v>34</v>
      </c>
      <c r="B22" s="5">
        <v>60765.0</v>
      </c>
      <c r="C22" s="6" t="s">
        <v>33</v>
      </c>
      <c r="D22" s="7">
        <v>38429.0</v>
      </c>
      <c r="E22" s="8">
        <f t="shared" si="2"/>
        <v>2335138185</v>
      </c>
      <c r="F22" s="9"/>
      <c r="G22" s="4"/>
      <c r="H22" s="4"/>
      <c r="I22" s="4"/>
      <c r="J22" s="4"/>
      <c r="K22" s="4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1" t="s">
        <v>35</v>
      </c>
      <c r="B23" s="5">
        <v>60765.0</v>
      </c>
      <c r="C23" s="6" t="s">
        <v>33</v>
      </c>
      <c r="D23" s="7">
        <v>45514.0</v>
      </c>
      <c r="E23" s="8">
        <f t="shared" si="2"/>
        <v>2765658210</v>
      </c>
      <c r="F23" s="9"/>
      <c r="G23" s="4"/>
      <c r="H23" s="4"/>
      <c r="I23" s="4"/>
      <c r="J23" s="4"/>
      <c r="K23" s="4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1" t="s">
        <v>36</v>
      </c>
      <c r="B24" s="5">
        <v>60765.0</v>
      </c>
      <c r="C24" s="6" t="s">
        <v>33</v>
      </c>
      <c r="D24" s="7">
        <v>17977.0</v>
      </c>
      <c r="E24" s="8">
        <f t="shared" si="2"/>
        <v>1092372405</v>
      </c>
      <c r="F24" s="9"/>
      <c r="G24" s="4"/>
      <c r="H24" s="4"/>
      <c r="I24" s="4"/>
      <c r="J24" s="4"/>
      <c r="K24" s="4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1" t="s">
        <v>37</v>
      </c>
      <c r="B25" s="5">
        <v>60765.0</v>
      </c>
      <c r="C25" s="6" t="s">
        <v>33</v>
      </c>
      <c r="D25" s="7">
        <v>17420.0</v>
      </c>
      <c r="E25" s="8">
        <f t="shared" si="2"/>
        <v>1058526300</v>
      </c>
      <c r="F25" s="9"/>
      <c r="G25" s="4"/>
      <c r="H25" s="4"/>
      <c r="I25" s="4"/>
      <c r="J25" s="4"/>
      <c r="K25" s="4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1" t="s">
        <v>38</v>
      </c>
      <c r="B26" s="5">
        <v>60765.0</v>
      </c>
      <c r="C26" s="6" t="s">
        <v>33</v>
      </c>
      <c r="D26" s="7">
        <v>14310.0</v>
      </c>
      <c r="E26" s="8">
        <f t="shared" si="2"/>
        <v>869547150</v>
      </c>
      <c r="F26" s="9"/>
      <c r="G26" s="4"/>
      <c r="H26" s="4"/>
      <c r="I26" s="4"/>
      <c r="J26" s="4"/>
      <c r="K26" s="4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1" t="s">
        <v>39</v>
      </c>
      <c r="B27" s="5">
        <v>60765.0</v>
      </c>
      <c r="C27" s="6" t="s">
        <v>33</v>
      </c>
      <c r="D27" s="7">
        <v>54045.0</v>
      </c>
      <c r="E27" s="8">
        <f t="shared" si="2"/>
        <v>3284044425</v>
      </c>
      <c r="F27" s="9"/>
      <c r="G27" s="4"/>
      <c r="H27" s="4"/>
      <c r="I27" s="4"/>
      <c r="J27" s="4"/>
      <c r="K27" s="4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1" t="s">
        <v>40</v>
      </c>
      <c r="B28" s="5">
        <v>64805.0</v>
      </c>
      <c r="C28" s="6" t="s">
        <v>41</v>
      </c>
      <c r="D28" s="7">
        <v>2411439.0</v>
      </c>
      <c r="E28" s="8">
        <f t="shared" si="2"/>
        <v>156273304395</v>
      </c>
      <c r="F28" s="9"/>
      <c r="G28" s="4"/>
      <c r="H28" s="4"/>
      <c r="I28" s="4"/>
      <c r="J28" s="4"/>
      <c r="K28" s="4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1" t="s">
        <v>42</v>
      </c>
      <c r="B29" s="5">
        <v>64959.0</v>
      </c>
      <c r="C29" s="6" t="s">
        <v>41</v>
      </c>
      <c r="D29" s="7">
        <v>2149031.0</v>
      </c>
      <c r="E29" s="8">
        <f t="shared" si="2"/>
        <v>139598904729</v>
      </c>
      <c r="F29" s="9"/>
      <c r="G29" s="4"/>
      <c r="H29" s="4"/>
      <c r="I29" s="4"/>
      <c r="J29" s="4"/>
      <c r="K29" s="4"/>
      <c r="L29" s="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1" t="s">
        <v>43</v>
      </c>
      <c r="B30" s="5">
        <v>56551.0</v>
      </c>
      <c r="C30" s="6" t="s">
        <v>43</v>
      </c>
      <c r="D30" s="7">
        <v>887641.0</v>
      </c>
      <c r="E30" s="8">
        <f t="shared" si="2"/>
        <v>50196986191</v>
      </c>
      <c r="F30" s="9"/>
      <c r="G30" s="4"/>
      <c r="H30" s="4"/>
      <c r="I30" s="4"/>
      <c r="J30" s="4"/>
      <c r="K30" s="4"/>
      <c r="L30" s="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1" t="s">
        <v>44</v>
      </c>
      <c r="B31" s="5">
        <v>77475.0</v>
      </c>
      <c r="C31" s="6" t="s">
        <v>44</v>
      </c>
      <c r="D31" s="7">
        <v>1.008157E7</v>
      </c>
      <c r="E31" s="8">
        <f t="shared" si="2"/>
        <v>781069635750</v>
      </c>
      <c r="F31" s="9"/>
      <c r="G31" s="4"/>
      <c r="H31" s="4"/>
      <c r="I31" s="4"/>
      <c r="J31" s="4"/>
      <c r="K31" s="4"/>
      <c r="L31" s="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1" t="s">
        <v>45</v>
      </c>
      <c r="B32" s="5">
        <v>58796.0</v>
      </c>
      <c r="C32" s="6" t="s">
        <v>46</v>
      </c>
      <c r="D32" s="7">
        <v>225817.0</v>
      </c>
      <c r="E32" s="8">
        <f t="shared" si="2"/>
        <v>13277136332</v>
      </c>
      <c r="F32" s="9"/>
      <c r="G32" s="4"/>
      <c r="H32" s="4"/>
      <c r="I32" s="4"/>
      <c r="J32" s="4"/>
      <c r="K32" s="4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1" t="s">
        <v>47</v>
      </c>
      <c r="B33" s="5">
        <v>53717.0</v>
      </c>
      <c r="C33" s="6" t="s">
        <v>46</v>
      </c>
      <c r="D33" s="7">
        <v>27976.0</v>
      </c>
      <c r="E33" s="8">
        <f t="shared" si="2"/>
        <v>1502786792</v>
      </c>
      <c r="F33" s="9"/>
      <c r="G33" s="4"/>
      <c r="H33" s="4"/>
      <c r="I33" s="4"/>
      <c r="J33" s="4"/>
      <c r="K33" s="4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1" t="s">
        <v>48</v>
      </c>
      <c r="B34" s="5">
        <v>54328.0</v>
      </c>
      <c r="C34" s="6" t="s">
        <v>46</v>
      </c>
      <c r="D34" s="7">
        <v>30818.0</v>
      </c>
      <c r="E34" s="8">
        <f t="shared" si="2"/>
        <v>1674280304</v>
      </c>
      <c r="F34" s="9"/>
      <c r="G34" s="4"/>
      <c r="H34" s="4"/>
      <c r="I34" s="4"/>
      <c r="J34" s="4"/>
      <c r="K34" s="4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1" t="s">
        <v>49</v>
      </c>
      <c r="B35" s="5">
        <v>54328.0</v>
      </c>
      <c r="C35" s="6" t="s">
        <v>46</v>
      </c>
      <c r="D35" s="7">
        <v>8907.0</v>
      </c>
      <c r="E35" s="8">
        <f t="shared" si="2"/>
        <v>483899496</v>
      </c>
      <c r="F35" s="9"/>
      <c r="G35" s="4"/>
      <c r="H35" s="4"/>
      <c r="I35" s="4"/>
      <c r="J35" s="4"/>
      <c r="K35" s="4"/>
      <c r="L35" s="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1" t="s">
        <v>50</v>
      </c>
      <c r="B36" s="5">
        <v>64814.0</v>
      </c>
      <c r="C36" s="6" t="s">
        <v>46</v>
      </c>
      <c r="D36" s="7">
        <v>99244.0</v>
      </c>
      <c r="E36" s="8">
        <f t="shared" si="2"/>
        <v>6432400616</v>
      </c>
      <c r="F36" s="9"/>
      <c r="G36" s="4"/>
      <c r="H36" s="4"/>
      <c r="I36" s="4"/>
      <c r="J36" s="4"/>
      <c r="K36" s="4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1" t="s">
        <v>51</v>
      </c>
      <c r="B37" s="5">
        <v>54328.0</v>
      </c>
      <c r="C37" s="6" t="s">
        <v>46</v>
      </c>
      <c r="D37" s="7">
        <v>18660.0</v>
      </c>
      <c r="E37" s="8">
        <f t="shared" si="2"/>
        <v>1013760480</v>
      </c>
      <c r="F37" s="9"/>
      <c r="G37" s="4"/>
      <c r="H37" s="4"/>
      <c r="I37" s="4"/>
      <c r="J37" s="4"/>
      <c r="K37" s="4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1" t="s">
        <v>52</v>
      </c>
      <c r="B38" s="5">
        <v>57477.0</v>
      </c>
      <c r="C38" s="6" t="s">
        <v>46</v>
      </c>
      <c r="D38" s="7">
        <v>179212.0</v>
      </c>
      <c r="E38" s="8">
        <f t="shared" si="2"/>
        <v>10300568124</v>
      </c>
      <c r="F38" s="9"/>
      <c r="G38" s="4"/>
      <c r="H38" s="4"/>
      <c r="I38" s="4"/>
      <c r="J38" s="4"/>
      <c r="K38" s="4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1" t="s">
        <v>53</v>
      </c>
      <c r="B39" s="5">
        <v>64814.0</v>
      </c>
      <c r="C39" s="6" t="s">
        <v>46</v>
      </c>
      <c r="D39" s="7">
        <v>3040.0</v>
      </c>
      <c r="E39" s="8">
        <f t="shared" si="2"/>
        <v>197034560</v>
      </c>
      <c r="F39" s="11"/>
      <c r="G39" s="4"/>
      <c r="H39" s="4"/>
      <c r="I39" s="4"/>
      <c r="J39" s="4"/>
      <c r="K39" s="4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1" t="s">
        <v>54</v>
      </c>
      <c r="B40" s="5">
        <v>54328.0</v>
      </c>
      <c r="C40" s="6" t="s">
        <v>46</v>
      </c>
      <c r="D40" s="7">
        <v>43468.0</v>
      </c>
      <c r="E40" s="8">
        <f t="shared" si="2"/>
        <v>2361529504</v>
      </c>
      <c r="F40" s="9"/>
      <c r="G40" s="4"/>
      <c r="H40" s="4"/>
      <c r="I40" s="4"/>
      <c r="J40" s="4"/>
      <c r="K40" s="4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1" t="s">
        <v>55</v>
      </c>
      <c r="B41" s="5">
        <v>53717.0</v>
      </c>
      <c r="C41" s="6" t="s">
        <v>46</v>
      </c>
      <c r="D41" s="7">
        <v>63912.0</v>
      </c>
      <c r="E41" s="8">
        <f t="shared" si="2"/>
        <v>3433160904</v>
      </c>
      <c r="F41" s="9"/>
      <c r="G41" s="4"/>
      <c r="H41" s="4"/>
      <c r="I41" s="4"/>
      <c r="J41" s="4"/>
      <c r="K41" s="4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1" t="s">
        <v>56</v>
      </c>
      <c r="B42" s="5">
        <v>53717.0</v>
      </c>
      <c r="C42" s="6" t="s">
        <v>46</v>
      </c>
      <c r="D42" s="7">
        <v>12700.0</v>
      </c>
      <c r="E42" s="8">
        <f t="shared" si="2"/>
        <v>682205900</v>
      </c>
      <c r="F42" s="9"/>
      <c r="G42" s="4"/>
      <c r="H42" s="4"/>
      <c r="I42" s="4"/>
      <c r="J42" s="4"/>
      <c r="K42" s="4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1" t="s">
        <v>57</v>
      </c>
      <c r="B43" s="5">
        <v>54886.0</v>
      </c>
      <c r="C43" s="6" t="s">
        <v>58</v>
      </c>
      <c r="D43" s="7">
        <v>271382.0</v>
      </c>
      <c r="E43" s="8">
        <f t="shared" si="2"/>
        <v>14895072452</v>
      </c>
      <c r="F43" s="9"/>
      <c r="G43" s="4"/>
      <c r="H43" s="4"/>
      <c r="I43" s="4"/>
      <c r="J43" s="4"/>
      <c r="K43" s="4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1" t="s">
        <v>59</v>
      </c>
      <c r="B44" s="5">
        <v>60085.0</v>
      </c>
      <c r="C44" s="6" t="s">
        <v>58</v>
      </c>
      <c r="D44" s="7">
        <v>742603.0</v>
      </c>
      <c r="E44" s="8">
        <f t="shared" si="2"/>
        <v>44619301255</v>
      </c>
      <c r="F44" s="9"/>
      <c r="G44" s="4"/>
      <c r="H44" s="4"/>
      <c r="I44" s="4"/>
      <c r="J44" s="4"/>
      <c r="K44" s="4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1" t="s">
        <v>60</v>
      </c>
      <c r="B45" s="5">
        <v>58366.0</v>
      </c>
      <c r="C45" s="6" t="s">
        <v>58</v>
      </c>
      <c r="D45" s="7">
        <v>543194.0</v>
      </c>
      <c r="E45" s="8">
        <f t="shared" si="2"/>
        <v>31704061004</v>
      </c>
      <c r="F45" s="9"/>
      <c r="G45" s="4"/>
      <c r="H45" s="4"/>
      <c r="I45" s="4"/>
      <c r="J45" s="4"/>
      <c r="K45" s="4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1" t="s">
        <v>61</v>
      </c>
      <c r="B46" s="5">
        <v>85951.0</v>
      </c>
      <c r="C46" s="6" t="s">
        <v>61</v>
      </c>
      <c r="D46" s="7">
        <v>3168044.0</v>
      </c>
      <c r="E46" s="8">
        <f t="shared" si="2"/>
        <v>272296549844</v>
      </c>
      <c r="F46" s="9"/>
      <c r="G46" s="4"/>
      <c r="H46" s="4"/>
      <c r="I46" s="4"/>
      <c r="J46" s="4"/>
      <c r="K46" s="4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1" t="s">
        <v>62</v>
      </c>
      <c r="B47" s="5">
        <v>54328.0</v>
      </c>
      <c r="C47" s="6" t="s">
        <v>63</v>
      </c>
      <c r="D47" s="7">
        <v>27495.0</v>
      </c>
      <c r="E47" s="8">
        <f t="shared" si="2"/>
        <v>1493748360</v>
      </c>
      <c r="F47" s="9"/>
      <c r="G47" s="4"/>
      <c r="H47" s="4"/>
      <c r="I47" s="4"/>
      <c r="J47" s="4"/>
      <c r="K47" s="4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1" t="s">
        <v>64</v>
      </c>
      <c r="B48" s="5">
        <v>61675.0</v>
      </c>
      <c r="C48" s="6" t="s">
        <v>63</v>
      </c>
      <c r="D48" s="7">
        <v>135940.0</v>
      </c>
      <c r="E48" s="8">
        <f t="shared" si="2"/>
        <v>8384099500</v>
      </c>
      <c r="F48" s="9"/>
      <c r="G48" s="4"/>
      <c r="H48" s="4"/>
      <c r="I48" s="4"/>
      <c r="J48" s="4"/>
      <c r="K48" s="4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1" t="s">
        <v>65</v>
      </c>
      <c r="B49" s="5">
        <v>59187.0</v>
      </c>
      <c r="C49" s="6" t="s">
        <v>63</v>
      </c>
      <c r="D49" s="7">
        <v>64195.0</v>
      </c>
      <c r="E49" s="8">
        <f t="shared" si="2"/>
        <v>3799509465</v>
      </c>
      <c r="F49" s="9"/>
      <c r="G49" s="4"/>
      <c r="H49" s="4"/>
      <c r="I49" s="4"/>
      <c r="J49" s="4"/>
      <c r="K49" s="4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1" t="s">
        <v>66</v>
      </c>
      <c r="B50" s="5">
        <v>59187.0</v>
      </c>
      <c r="C50" s="6" t="s">
        <v>63</v>
      </c>
      <c r="D50" s="7">
        <v>87224.0</v>
      </c>
      <c r="E50" s="8">
        <f t="shared" si="2"/>
        <v>5162526888</v>
      </c>
      <c r="F50" s="9"/>
      <c r="G50" s="4"/>
      <c r="H50" s="4"/>
      <c r="I50" s="4"/>
      <c r="J50" s="4"/>
      <c r="K50" s="4"/>
      <c r="L50" s="9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1" t="s">
        <v>67</v>
      </c>
      <c r="B51" s="5">
        <v>53717.0</v>
      </c>
      <c r="C51" s="6" t="s">
        <v>68</v>
      </c>
      <c r="D51" s="7">
        <v>21454.0</v>
      </c>
      <c r="E51" s="8">
        <f t="shared" si="2"/>
        <v>1152444518</v>
      </c>
      <c r="F51" s="9"/>
      <c r="G51" s="4"/>
      <c r="H51" s="4"/>
      <c r="I51" s="4"/>
      <c r="J51" s="4"/>
      <c r="K51" s="4"/>
      <c r="L51" s="9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1" t="s">
        <v>69</v>
      </c>
      <c r="B52" s="5">
        <v>64102.0</v>
      </c>
      <c r="C52" s="6" t="s">
        <v>68</v>
      </c>
      <c r="D52" s="7">
        <v>188563.0</v>
      </c>
      <c r="E52" s="8">
        <f t="shared" si="2"/>
        <v>12087265426</v>
      </c>
      <c r="F52" s="9"/>
      <c r="G52" s="4"/>
      <c r="H52" s="4"/>
      <c r="I52" s="4"/>
      <c r="J52" s="4"/>
      <c r="K52" s="4"/>
      <c r="L52" s="9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1" t="s">
        <v>70</v>
      </c>
      <c r="B53" s="5">
        <v>62921.0</v>
      </c>
      <c r="C53" s="6" t="s">
        <v>68</v>
      </c>
      <c r="D53" s="7">
        <v>385512.0</v>
      </c>
      <c r="E53" s="8">
        <f t="shared" si="2"/>
        <v>24256800552</v>
      </c>
      <c r="F53" s="9"/>
      <c r="G53" s="4"/>
      <c r="H53" s="4"/>
      <c r="I53" s="4"/>
      <c r="J53" s="4"/>
      <c r="K53" s="4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1" t="s">
        <v>68</v>
      </c>
      <c r="B54" s="5">
        <v>62143.0</v>
      </c>
      <c r="C54" s="6" t="s">
        <v>68</v>
      </c>
      <c r="D54" s="7">
        <v>1524553.0</v>
      </c>
      <c r="E54" s="8">
        <f t="shared" si="2"/>
        <v>94740297079</v>
      </c>
      <c r="F54" s="9"/>
      <c r="G54" s="4"/>
      <c r="H54" s="4"/>
      <c r="I54" s="4"/>
      <c r="J54" s="4"/>
      <c r="K54" s="4"/>
      <c r="L54" s="9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1" t="s">
        <v>71</v>
      </c>
      <c r="B55" s="5">
        <v>57525.0</v>
      </c>
      <c r="C55" s="6" t="s">
        <v>68</v>
      </c>
      <c r="D55" s="7">
        <v>96109.0</v>
      </c>
      <c r="E55" s="8">
        <f t="shared" si="2"/>
        <v>5528670225</v>
      </c>
      <c r="F55" s="9"/>
      <c r="G55" s="4"/>
      <c r="H55" s="4"/>
      <c r="I55" s="4"/>
      <c r="J55" s="4"/>
      <c r="K55" s="4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1" t="s">
        <v>72</v>
      </c>
      <c r="B56" s="5">
        <v>65736.0</v>
      </c>
      <c r="C56" s="6" t="s">
        <v>68</v>
      </c>
      <c r="D56" s="7">
        <v>217352.0</v>
      </c>
      <c r="E56" s="8">
        <f t="shared" si="2"/>
        <v>14287851072</v>
      </c>
      <c r="F56" s="9"/>
      <c r="G56" s="4"/>
      <c r="H56" s="4"/>
      <c r="I56" s="4"/>
      <c r="J56" s="4"/>
      <c r="K56" s="4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1" t="s">
        <v>73</v>
      </c>
      <c r="B57" s="5">
        <v>57525.0</v>
      </c>
      <c r="C57" s="6" t="s">
        <v>68</v>
      </c>
      <c r="D57" s="7">
        <v>76360.0</v>
      </c>
      <c r="E57" s="8">
        <f t="shared" si="2"/>
        <v>4392609000</v>
      </c>
      <c r="F57" s="9"/>
      <c r="G57" s="4"/>
      <c r="H57" s="4"/>
      <c r="I57" s="4"/>
      <c r="J57" s="4"/>
      <c r="K57" s="4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1" t="s">
        <v>74</v>
      </c>
      <c r="B58" s="5">
        <v>52645.0</v>
      </c>
      <c r="C58" s="6" t="s">
        <v>75</v>
      </c>
      <c r="D58" s="7">
        <v>180701.0</v>
      </c>
      <c r="E58" s="8">
        <f t="shared" si="2"/>
        <v>9513004145</v>
      </c>
      <c r="F58" s="9"/>
      <c r="G58" s="4"/>
      <c r="H58" s="4"/>
      <c r="I58" s="4"/>
      <c r="J58" s="4"/>
      <c r="K58" s="4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1" t="s">
        <v>76</v>
      </c>
      <c r="B59" s="5">
        <v>78499.0</v>
      </c>
      <c r="C59" s="6" t="s">
        <v>75</v>
      </c>
      <c r="D59" s="7">
        <v>3316073.0</v>
      </c>
      <c r="E59" s="8">
        <f t="shared" si="2"/>
        <v>260308414427</v>
      </c>
      <c r="F59" s="9"/>
      <c r="G59" s="4"/>
      <c r="H59" s="4"/>
      <c r="I59" s="4"/>
      <c r="J59" s="4"/>
      <c r="K59" s="4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5</v>
      </c>
      <c r="B1" s="12" t="s">
        <v>1</v>
      </c>
    </row>
    <row r="2">
      <c r="A2" s="13" t="s">
        <v>11</v>
      </c>
      <c r="B2" s="14">
        <v>97814.31826857652</v>
      </c>
    </row>
    <row r="3">
      <c r="A3" s="13" t="s">
        <v>21</v>
      </c>
      <c r="B3" s="14">
        <v>77047.06966851052</v>
      </c>
    </row>
    <row r="4">
      <c r="A4" s="13" t="s">
        <v>28</v>
      </c>
      <c r="B4" s="14">
        <v>57300.73822040315</v>
      </c>
    </row>
    <row r="5">
      <c r="A5" s="13" t="s">
        <v>33</v>
      </c>
      <c r="B5" s="14">
        <v>60765.0</v>
      </c>
    </row>
    <row r="6">
      <c r="A6" s="13" t="s">
        <v>41</v>
      </c>
      <c r="B6" s="14">
        <v>64877.56944437744</v>
      </c>
    </row>
    <row r="7">
      <c r="A7" s="13" t="s">
        <v>43</v>
      </c>
      <c r="B7" s="14">
        <v>56551.0</v>
      </c>
    </row>
    <row r="8">
      <c r="A8" s="13" t="s">
        <v>44</v>
      </c>
      <c r="B8" s="14">
        <v>77475.0</v>
      </c>
    </row>
    <row r="9">
      <c r="A9" s="13" t="s">
        <v>46</v>
      </c>
      <c r="B9" s="14">
        <v>57945.40277462543</v>
      </c>
    </row>
    <row r="10">
      <c r="A10" s="13" t="s">
        <v>58</v>
      </c>
      <c r="B10" s="14">
        <v>58579.28646032344</v>
      </c>
    </row>
    <row r="11">
      <c r="A11" s="13" t="s">
        <v>61</v>
      </c>
      <c r="B11" s="14">
        <v>85951.0</v>
      </c>
    </row>
    <row r="12">
      <c r="A12" s="13" t="s">
        <v>63</v>
      </c>
      <c r="B12" s="14">
        <v>59836.890155437126</v>
      </c>
    </row>
    <row r="13">
      <c r="A13" s="13" t="s">
        <v>68</v>
      </c>
      <c r="B13" s="14">
        <v>62331.46773879309</v>
      </c>
    </row>
    <row r="14">
      <c r="A14" s="13" t="s">
        <v>75</v>
      </c>
      <c r="B14" s="14">
        <v>77162.95607665808</v>
      </c>
    </row>
    <row r="15">
      <c r="A15" s="15" t="s">
        <v>8</v>
      </c>
      <c r="B15" s="14">
        <v>76968.85559562073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2" t="s">
        <v>5</v>
      </c>
      <c r="H1" s="2" t="s">
        <v>1</v>
      </c>
      <c r="I1" s="2" t="s">
        <v>6</v>
      </c>
      <c r="J1" s="2" t="s">
        <v>7</v>
      </c>
      <c r="K1" s="3"/>
      <c r="L1" s="1" t="s">
        <v>8</v>
      </c>
      <c r="M1" s="1" t="s">
        <v>9</v>
      </c>
      <c r="N1" s="1" t="s">
        <v>6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" t="s">
        <v>10</v>
      </c>
      <c r="B2" s="5">
        <v>86198.0</v>
      </c>
      <c r="C2" s="6" t="s">
        <v>11</v>
      </c>
      <c r="D2" s="7">
        <v>1656754.0</v>
      </c>
      <c r="E2" s="8">
        <f t="shared" ref="E2:E59" si="2">D2*B2</f>
        <v>142808881292</v>
      </c>
      <c r="F2" s="9"/>
      <c r="G2" s="8" t="str">
        <f>IFERROR(__xludf.DUMMYFUNCTION("UNIQUE(C2:C59)"),"Bay Area")</f>
        <v>Bay Area</v>
      </c>
      <c r="H2" s="4">
        <f t="shared" ref="H2:H14" si="3">J2/I2</f>
        <v>87239.48659</v>
      </c>
      <c r="I2" s="8">
        <f t="shared" ref="I2:J2" si="1">sum(D2:D10)</f>
        <v>7710026</v>
      </c>
      <c r="J2" s="8">
        <f t="shared" si="1"/>
        <v>672618709850</v>
      </c>
      <c r="K2" s="4"/>
      <c r="L2" s="9">
        <f>M2/N2</f>
        <v>70851.69161</v>
      </c>
      <c r="M2" s="8">
        <f>sum(J2:J14)</f>
        <v>2783302214692</v>
      </c>
      <c r="N2" s="8">
        <f>sum(I2:I14)</f>
        <v>39283497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1" t="s">
        <v>12</v>
      </c>
      <c r="B3" s="5">
        <v>84643.0</v>
      </c>
      <c r="C3" s="6" t="s">
        <v>11</v>
      </c>
      <c r="D3" s="7">
        <v>1142251.0</v>
      </c>
      <c r="E3" s="8">
        <f t="shared" si="2"/>
        <v>96683551393</v>
      </c>
      <c r="F3" s="9"/>
      <c r="G3" s="8" t="str">
        <f>IFERROR(__xludf.DUMMYFUNCTION("""COMPUTED_VALUE"""),"Central Coast")</f>
        <v>Central Coast</v>
      </c>
      <c r="H3" s="4">
        <f t="shared" si="3"/>
        <v>70627.79729</v>
      </c>
      <c r="I3" s="8">
        <f t="shared" ref="I3:J3" si="4">sum(D11:D16)</f>
        <v>2342005</v>
      </c>
      <c r="J3" s="8">
        <f t="shared" si="4"/>
        <v>165410654399</v>
      </c>
      <c r="K3" s="4"/>
      <c r="L3" s="9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" t="s">
        <v>13</v>
      </c>
      <c r="B4" s="5">
        <v>98475.0</v>
      </c>
      <c r="C4" s="6" t="s">
        <v>11</v>
      </c>
      <c r="D4" s="7">
        <v>259943.0</v>
      </c>
      <c r="E4" s="8">
        <f t="shared" si="2"/>
        <v>25597886925</v>
      </c>
      <c r="F4" s="9"/>
      <c r="G4" s="8" t="str">
        <f>IFERROR(__xludf.DUMMYFUNCTION("""COMPUTED_VALUE"""),"Central San Joaquin")</f>
        <v>Central San Joaquin</v>
      </c>
      <c r="H4" s="4">
        <f t="shared" si="3"/>
        <v>52914.587</v>
      </c>
      <c r="I4" s="8">
        <f t="shared" ref="I4:J4" si="5">sum(D17:D20)</f>
        <v>1752543</v>
      </c>
      <c r="J4" s="8">
        <f t="shared" si="5"/>
        <v>92735089050</v>
      </c>
      <c r="K4" s="4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" t="s">
        <v>14</v>
      </c>
      <c r="B5" s="5">
        <v>72451.0</v>
      </c>
      <c r="C5" s="6" t="s">
        <v>11</v>
      </c>
      <c r="D5" s="7">
        <v>139623.0</v>
      </c>
      <c r="E5" s="8">
        <f t="shared" si="2"/>
        <v>10115825973</v>
      </c>
      <c r="F5" s="9"/>
      <c r="G5" s="8" t="str">
        <f>IFERROR(__xludf.DUMMYFUNCTION("""COMPUTED_VALUE"""),"Eastern Sierra")</f>
        <v>Eastern Sierra</v>
      </c>
      <c r="H5" s="4">
        <f t="shared" si="3"/>
        <v>58066</v>
      </c>
      <c r="I5" s="8">
        <f t="shared" ref="I5:J5" si="6">sum(D21:D27)</f>
        <v>188734</v>
      </c>
      <c r="J5" s="8">
        <f t="shared" si="6"/>
        <v>10959028444</v>
      </c>
      <c r="K5" s="4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" t="s">
        <v>15</v>
      </c>
      <c r="B6" s="5">
        <v>99726.0</v>
      </c>
      <c r="C6" s="6" t="s">
        <v>11</v>
      </c>
      <c r="D6" s="7">
        <v>874961.0</v>
      </c>
      <c r="E6" s="8">
        <f t="shared" si="2"/>
        <v>87256360686</v>
      </c>
      <c r="F6" s="9"/>
      <c r="G6" s="8" t="str">
        <f>IFERROR(__xludf.DUMMYFUNCTION("""COMPUTED_VALUE"""),"Inland Empire")</f>
        <v>Inland Empire</v>
      </c>
      <c r="H6" s="4">
        <f t="shared" si="3"/>
        <v>61188.03274</v>
      </c>
      <c r="I6" s="8">
        <f t="shared" ref="I6:J6" si="7">sum(D28:D29)</f>
        <v>4560470</v>
      </c>
      <c r="J6" s="8">
        <f t="shared" si="7"/>
        <v>279046187663</v>
      </c>
      <c r="K6" s="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" t="s">
        <v>16</v>
      </c>
      <c r="B7" s="5">
        <v>98084.0</v>
      </c>
      <c r="C7" s="6" t="s">
        <v>11</v>
      </c>
      <c r="D7" s="7">
        <v>767423.0</v>
      </c>
      <c r="E7" s="8">
        <f t="shared" si="2"/>
        <v>75271917532</v>
      </c>
      <c r="F7" s="9"/>
      <c r="G7" s="8" t="str">
        <f>IFERROR(__xludf.DUMMYFUNCTION("""COMPUTED_VALUE"""),"Kern")</f>
        <v>Kern</v>
      </c>
      <c r="H7" s="4">
        <f t="shared" si="3"/>
        <v>52501</v>
      </c>
      <c r="I7" s="10">
        <f t="shared" ref="I7:J7" si="8">D30</f>
        <v>887641</v>
      </c>
      <c r="J7" s="10">
        <f t="shared" si="8"/>
        <v>46602040141</v>
      </c>
      <c r="K7" s="4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" t="s">
        <v>17</v>
      </c>
      <c r="B8" s="5">
        <v>88836.0</v>
      </c>
      <c r="C8" s="6" t="s">
        <v>11</v>
      </c>
      <c r="D8" s="7">
        <v>1927470.0</v>
      </c>
      <c r="E8" s="8">
        <f t="shared" si="2"/>
        <v>171228724920</v>
      </c>
      <c r="F8" s="9"/>
      <c r="G8" s="8" t="str">
        <f>IFERROR(__xludf.DUMMYFUNCTION("""COMPUTED_VALUE"""),"Los Angeles")</f>
        <v>Los Angeles</v>
      </c>
      <c r="H8" s="4">
        <f t="shared" si="3"/>
        <v>73113</v>
      </c>
      <c r="I8" s="8">
        <f t="shared" ref="I8:J8" si="9">D31</f>
        <v>10081570</v>
      </c>
      <c r="J8" s="8">
        <f t="shared" si="9"/>
        <v>737093827410</v>
      </c>
      <c r="K8" s="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" t="s">
        <v>18</v>
      </c>
      <c r="B9" s="5">
        <v>64101.0</v>
      </c>
      <c r="C9" s="6" t="s">
        <v>11</v>
      </c>
      <c r="D9" s="7">
        <v>441829.0</v>
      </c>
      <c r="E9" s="8">
        <f t="shared" si="2"/>
        <v>28321680729</v>
      </c>
      <c r="F9" s="9"/>
      <c r="G9" s="8" t="str">
        <f>IFERROR(__xludf.DUMMYFUNCTION("""COMPUTED_VALUE"""),"North State")</f>
        <v>North State</v>
      </c>
      <c r="H9" s="4">
        <f t="shared" si="3"/>
        <v>54246.46957</v>
      </c>
      <c r="I9" s="8">
        <f t="shared" ref="I9:J9" si="10">sum(D32:D42)</f>
        <v>713754</v>
      </c>
      <c r="J9" s="8">
        <f t="shared" si="10"/>
        <v>38718634643</v>
      </c>
      <c r="K9" s="4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" t="s">
        <v>19</v>
      </c>
      <c r="B10" s="5">
        <v>70700.0</v>
      </c>
      <c r="C10" s="6" t="s">
        <v>11</v>
      </c>
      <c r="D10" s="7">
        <v>499772.0</v>
      </c>
      <c r="E10" s="8">
        <f t="shared" si="2"/>
        <v>35333880400</v>
      </c>
      <c r="F10" s="9"/>
      <c r="G10" s="8" t="str">
        <f>IFERROR(__xludf.DUMMYFUNCTION("""COMPUTED_VALUE"""),"Northern San Joaquin")</f>
        <v>Northern San Joaquin</v>
      </c>
      <c r="H10" s="4">
        <f t="shared" si="3"/>
        <v>55024.76124</v>
      </c>
      <c r="I10" s="8">
        <f t="shared" ref="I10:J10" si="11">sum(D43:D45)</f>
        <v>1557179</v>
      </c>
      <c r="J10" s="8">
        <f t="shared" si="11"/>
        <v>85683402686</v>
      </c>
      <c r="K10" s="4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" t="s">
        <v>20</v>
      </c>
      <c r="B11" s="5">
        <v>67513.0</v>
      </c>
      <c r="C11" s="6" t="s">
        <v>21</v>
      </c>
      <c r="D11" s="7">
        <v>433410.0</v>
      </c>
      <c r="E11" s="8">
        <f t="shared" si="2"/>
        <v>29260809330</v>
      </c>
      <c r="F11" s="9"/>
      <c r="G11" s="8" t="str">
        <f>IFERROR(__xludf.DUMMYFUNCTION("""COMPUTED_VALUE"""),"Orange")</f>
        <v>Orange</v>
      </c>
      <c r="H11" s="4">
        <f t="shared" si="3"/>
        <v>76595</v>
      </c>
      <c r="I11" s="8">
        <f t="shared" ref="I11:J11" si="12">D46</f>
        <v>3168044</v>
      </c>
      <c r="J11" s="8">
        <f t="shared" si="12"/>
        <v>242656330180</v>
      </c>
      <c r="K11" s="4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" t="s">
        <v>22</v>
      </c>
      <c r="B12" s="5">
        <v>67513.0</v>
      </c>
      <c r="C12" s="6" t="s">
        <v>21</v>
      </c>
      <c r="D12" s="7">
        <v>60376.0</v>
      </c>
      <c r="E12" s="8">
        <f t="shared" si="2"/>
        <v>4076164888</v>
      </c>
      <c r="F12" s="9"/>
      <c r="G12" s="8" t="str">
        <f>IFERROR(__xludf.DUMMYFUNCTION("""COMPUTED_VALUE"""),"Redwood Coast")</f>
        <v>Redwood Coast</v>
      </c>
      <c r="H12" s="4">
        <f t="shared" si="3"/>
        <v>56148.67327</v>
      </c>
      <c r="I12" s="8">
        <f t="shared" ref="I12:J12" si="13">sum(D47:D50)</f>
        <v>314854</v>
      </c>
      <c r="J12" s="8">
        <f t="shared" si="13"/>
        <v>17678634373</v>
      </c>
      <c r="K12" s="4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" t="s">
        <v>23</v>
      </c>
      <c r="B13" s="5">
        <v>65071.0</v>
      </c>
      <c r="C13" s="6" t="s">
        <v>21</v>
      </c>
      <c r="D13" s="7">
        <v>282165.0</v>
      </c>
      <c r="E13" s="8">
        <f t="shared" si="2"/>
        <v>18360758715</v>
      </c>
      <c r="F13" s="9"/>
      <c r="G13" s="8" t="str">
        <f>IFERROR(__xludf.DUMMYFUNCTION("""COMPUTED_VALUE"""),"Sacramento")</f>
        <v>Sacramento</v>
      </c>
      <c r="H13" s="4">
        <f t="shared" si="3"/>
        <v>59524.81987</v>
      </c>
      <c r="I13" s="8">
        <f t="shared" ref="I13:J13" si="14">sum(D51:D57)</f>
        <v>2509903</v>
      </c>
      <c r="J13" s="8">
        <f t="shared" si="14"/>
        <v>149401523975</v>
      </c>
      <c r="K13" s="4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" t="s">
        <v>24</v>
      </c>
      <c r="B14" s="5">
        <v>71267.0</v>
      </c>
      <c r="C14" s="6" t="s">
        <v>21</v>
      </c>
      <c r="D14" s="7">
        <v>444829.0</v>
      </c>
      <c r="E14" s="8">
        <f t="shared" si="2"/>
        <v>31701628343</v>
      </c>
      <c r="F14" s="9"/>
      <c r="G14" s="8" t="str">
        <f>IFERROR(__xludf.DUMMYFUNCTION("""COMPUTED_VALUE"""),"San Diego-Imperial")</f>
        <v>San Diego-Imperial</v>
      </c>
      <c r="H14" s="4">
        <f t="shared" si="3"/>
        <v>69978.25764</v>
      </c>
      <c r="I14" s="8">
        <f t="shared" ref="I14:J14" si="15">sum(D58:D59)</f>
        <v>3496774</v>
      </c>
      <c r="J14" s="8">
        <f t="shared" si="15"/>
        <v>244698151878</v>
      </c>
      <c r="K14" s="4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" t="s">
        <v>25</v>
      </c>
      <c r="B15" s="5">
        <v>76000.0</v>
      </c>
      <c r="C15" s="6" t="s">
        <v>21</v>
      </c>
      <c r="D15" s="7">
        <v>273962.0</v>
      </c>
      <c r="E15" s="8">
        <f t="shared" si="2"/>
        <v>20821112000</v>
      </c>
      <c r="F15" s="9"/>
      <c r="G15" s="4"/>
      <c r="H15" s="4"/>
      <c r="I15" s="4"/>
      <c r="J15" s="4"/>
      <c r="K15" s="4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" t="s">
        <v>26</v>
      </c>
      <c r="B16" s="5">
        <v>72221.0</v>
      </c>
      <c r="C16" s="6" t="s">
        <v>21</v>
      </c>
      <c r="D16" s="7">
        <v>847263.0</v>
      </c>
      <c r="E16" s="8">
        <f t="shared" si="2"/>
        <v>61190181123</v>
      </c>
      <c r="F16" s="9"/>
      <c r="G16" s="4"/>
      <c r="H16" s="4"/>
      <c r="I16" s="4"/>
      <c r="J16" s="4"/>
      <c r="K16" s="4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" t="s">
        <v>27</v>
      </c>
      <c r="B17" s="5">
        <v>53788.0</v>
      </c>
      <c r="C17" s="6" t="s">
        <v>28</v>
      </c>
      <c r="D17" s="7">
        <v>984521.0</v>
      </c>
      <c r="E17" s="8">
        <f t="shared" si="2"/>
        <v>52955415548</v>
      </c>
      <c r="F17" s="9"/>
      <c r="G17" s="4"/>
      <c r="H17" s="4"/>
      <c r="I17" s="4"/>
      <c r="J17" s="4"/>
      <c r="K17" s="4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" t="s">
        <v>29</v>
      </c>
      <c r="B18" s="5">
        <v>52201.0</v>
      </c>
      <c r="C18" s="6" t="s">
        <v>28</v>
      </c>
      <c r="D18" s="7">
        <v>150691.0</v>
      </c>
      <c r="E18" s="8">
        <f t="shared" si="2"/>
        <v>7866220891</v>
      </c>
      <c r="F18" s="9"/>
      <c r="G18" s="4"/>
      <c r="H18" s="4"/>
      <c r="I18" s="4"/>
      <c r="J18" s="4"/>
      <c r="K18" s="4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" t="s">
        <v>30</v>
      </c>
      <c r="B19" s="5">
        <v>54153.0</v>
      </c>
      <c r="C19" s="6" t="s">
        <v>28</v>
      </c>
      <c r="D19" s="7">
        <v>155433.0</v>
      </c>
      <c r="E19" s="8">
        <f t="shared" si="2"/>
        <v>8417163249</v>
      </c>
      <c r="F19" s="9"/>
      <c r="G19" s="4"/>
      <c r="H19" s="4"/>
      <c r="I19" s="4"/>
      <c r="J19" s="4"/>
      <c r="K19" s="4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" t="s">
        <v>31</v>
      </c>
      <c r="B20" s="5">
        <v>50869.0</v>
      </c>
      <c r="C20" s="6" t="s">
        <v>28</v>
      </c>
      <c r="D20" s="7">
        <v>461898.0</v>
      </c>
      <c r="E20" s="8">
        <f t="shared" si="2"/>
        <v>23496289362</v>
      </c>
      <c r="F20" s="9"/>
      <c r="G20" s="4"/>
      <c r="H20" s="4"/>
      <c r="I20" s="4"/>
      <c r="J20" s="4"/>
      <c r="K20" s="4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1" t="s">
        <v>32</v>
      </c>
      <c r="B21" s="5">
        <v>58066.0</v>
      </c>
      <c r="C21" s="6" t="s">
        <v>33</v>
      </c>
      <c r="D21" s="7">
        <v>1039.0</v>
      </c>
      <c r="E21" s="8">
        <f t="shared" si="2"/>
        <v>60330574</v>
      </c>
      <c r="F21" s="11"/>
      <c r="G21" s="4"/>
      <c r="H21" s="4"/>
      <c r="I21" s="4"/>
      <c r="J21" s="4"/>
      <c r="K21" s="4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" t="s">
        <v>34</v>
      </c>
      <c r="B22" s="5">
        <v>58066.0</v>
      </c>
      <c r="C22" s="6" t="s">
        <v>33</v>
      </c>
      <c r="D22" s="7">
        <v>38429.0</v>
      </c>
      <c r="E22" s="8">
        <f t="shared" si="2"/>
        <v>2231418314</v>
      </c>
      <c r="F22" s="9"/>
      <c r="G22" s="4"/>
      <c r="H22" s="4"/>
      <c r="I22" s="4"/>
      <c r="J22" s="4"/>
      <c r="K22" s="4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1" t="s">
        <v>35</v>
      </c>
      <c r="B23" s="5">
        <v>58066.0</v>
      </c>
      <c r="C23" s="6" t="s">
        <v>33</v>
      </c>
      <c r="D23" s="7">
        <v>45514.0</v>
      </c>
      <c r="E23" s="8">
        <f t="shared" si="2"/>
        <v>2642815924</v>
      </c>
      <c r="F23" s="9"/>
      <c r="G23" s="4"/>
      <c r="H23" s="4"/>
      <c r="I23" s="4"/>
      <c r="J23" s="4"/>
      <c r="K23" s="4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1" t="s">
        <v>36</v>
      </c>
      <c r="B24" s="5">
        <v>58066.0</v>
      </c>
      <c r="C24" s="6" t="s">
        <v>33</v>
      </c>
      <c r="D24" s="7">
        <v>17977.0</v>
      </c>
      <c r="E24" s="8">
        <f t="shared" si="2"/>
        <v>1043852482</v>
      </c>
      <c r="F24" s="9"/>
      <c r="G24" s="4"/>
      <c r="H24" s="4"/>
      <c r="I24" s="4"/>
      <c r="J24" s="4"/>
      <c r="K24" s="4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1" t="s">
        <v>37</v>
      </c>
      <c r="B25" s="5">
        <v>58066.0</v>
      </c>
      <c r="C25" s="6" t="s">
        <v>33</v>
      </c>
      <c r="D25" s="7">
        <v>17420.0</v>
      </c>
      <c r="E25" s="8">
        <f t="shared" si="2"/>
        <v>1011509720</v>
      </c>
      <c r="F25" s="9"/>
      <c r="G25" s="4"/>
      <c r="H25" s="4"/>
      <c r="I25" s="4"/>
      <c r="J25" s="4"/>
      <c r="K25" s="4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1" t="s">
        <v>38</v>
      </c>
      <c r="B26" s="5">
        <v>58066.0</v>
      </c>
      <c r="C26" s="6" t="s">
        <v>33</v>
      </c>
      <c r="D26" s="7">
        <v>14310.0</v>
      </c>
      <c r="E26" s="8">
        <f t="shared" si="2"/>
        <v>830924460</v>
      </c>
      <c r="F26" s="9"/>
      <c r="G26" s="4"/>
      <c r="H26" s="4"/>
      <c r="I26" s="4"/>
      <c r="J26" s="4"/>
      <c r="K26" s="4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1" t="s">
        <v>39</v>
      </c>
      <c r="B27" s="5">
        <v>58066.0</v>
      </c>
      <c r="C27" s="6" t="s">
        <v>33</v>
      </c>
      <c r="D27" s="7">
        <v>54045.0</v>
      </c>
      <c r="E27" s="8">
        <f t="shared" si="2"/>
        <v>3138176970</v>
      </c>
      <c r="F27" s="9"/>
      <c r="G27" s="4"/>
      <c r="H27" s="4"/>
      <c r="I27" s="4"/>
      <c r="J27" s="4"/>
      <c r="K27" s="4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1" t="s">
        <v>40</v>
      </c>
      <c r="B28" s="5">
        <v>61639.0</v>
      </c>
      <c r="C28" s="6" t="s">
        <v>41</v>
      </c>
      <c r="D28" s="7">
        <v>2411439.0</v>
      </c>
      <c r="E28" s="8">
        <f t="shared" si="2"/>
        <v>148638688521</v>
      </c>
      <c r="F28" s="9"/>
      <c r="G28" s="4"/>
      <c r="H28" s="4"/>
      <c r="I28" s="4"/>
      <c r="J28" s="4"/>
      <c r="K28" s="4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1" t="s">
        <v>42</v>
      </c>
      <c r="B29" s="5">
        <v>60682.0</v>
      </c>
      <c r="C29" s="6" t="s">
        <v>41</v>
      </c>
      <c r="D29" s="7">
        <v>2149031.0</v>
      </c>
      <c r="E29" s="8">
        <f t="shared" si="2"/>
        <v>130407499142</v>
      </c>
      <c r="F29" s="9"/>
      <c r="G29" s="4"/>
      <c r="H29" s="4"/>
      <c r="I29" s="4"/>
      <c r="J29" s="4"/>
      <c r="K29" s="4"/>
      <c r="L29" s="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1" t="s">
        <v>43</v>
      </c>
      <c r="B30" s="5">
        <v>52501.0</v>
      </c>
      <c r="C30" s="6" t="s">
        <v>43</v>
      </c>
      <c r="D30" s="7">
        <v>887641.0</v>
      </c>
      <c r="E30" s="8">
        <f t="shared" si="2"/>
        <v>46602040141</v>
      </c>
      <c r="F30" s="9"/>
      <c r="G30" s="4"/>
      <c r="H30" s="4"/>
      <c r="I30" s="4"/>
      <c r="J30" s="4"/>
      <c r="K30" s="4"/>
      <c r="L30" s="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1" t="s">
        <v>44</v>
      </c>
      <c r="B31" s="5">
        <v>73113.0</v>
      </c>
      <c r="C31" s="6" t="s">
        <v>44</v>
      </c>
      <c r="D31" s="7">
        <v>1.008157E7</v>
      </c>
      <c r="E31" s="8">
        <f t="shared" si="2"/>
        <v>737093827410</v>
      </c>
      <c r="F31" s="9"/>
      <c r="G31" s="4"/>
      <c r="H31" s="4"/>
      <c r="I31" s="4"/>
      <c r="J31" s="4"/>
      <c r="K31" s="4"/>
      <c r="L31" s="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1" t="s">
        <v>45</v>
      </c>
      <c r="B32" s="5">
        <v>53804.0</v>
      </c>
      <c r="C32" s="6" t="s">
        <v>46</v>
      </c>
      <c r="D32" s="7">
        <v>225817.0</v>
      </c>
      <c r="E32" s="8">
        <f t="shared" si="2"/>
        <v>12149857868</v>
      </c>
      <c r="F32" s="9"/>
      <c r="G32" s="4"/>
      <c r="H32" s="4"/>
      <c r="I32" s="4"/>
      <c r="J32" s="4"/>
      <c r="K32" s="4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1" t="s">
        <v>47</v>
      </c>
      <c r="B33" s="5">
        <v>52257.0</v>
      </c>
      <c r="C33" s="6" t="s">
        <v>46</v>
      </c>
      <c r="D33" s="7">
        <v>27976.0</v>
      </c>
      <c r="E33" s="8">
        <f t="shared" si="2"/>
        <v>1461941832</v>
      </c>
      <c r="F33" s="9"/>
      <c r="G33" s="4"/>
      <c r="H33" s="4"/>
      <c r="I33" s="4"/>
      <c r="J33" s="4"/>
      <c r="K33" s="4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1" t="s">
        <v>48</v>
      </c>
      <c r="B34" s="5">
        <v>52719.0</v>
      </c>
      <c r="C34" s="6" t="s">
        <v>46</v>
      </c>
      <c r="D34" s="7">
        <v>30818.0</v>
      </c>
      <c r="E34" s="8">
        <f t="shared" si="2"/>
        <v>1624694142</v>
      </c>
      <c r="F34" s="9"/>
      <c r="G34" s="4"/>
      <c r="H34" s="4"/>
      <c r="I34" s="4"/>
      <c r="J34" s="4"/>
      <c r="K34" s="4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1" t="s">
        <v>49</v>
      </c>
      <c r="B35" s="5">
        <v>52719.0</v>
      </c>
      <c r="C35" s="6" t="s">
        <v>46</v>
      </c>
      <c r="D35" s="7">
        <v>8907.0</v>
      </c>
      <c r="E35" s="8">
        <f t="shared" si="2"/>
        <v>469568133</v>
      </c>
      <c r="F35" s="9"/>
      <c r="G35" s="4"/>
      <c r="H35" s="4"/>
      <c r="I35" s="4"/>
      <c r="J35" s="4"/>
      <c r="K35" s="4"/>
      <c r="L35" s="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1" t="s">
        <v>50</v>
      </c>
      <c r="B36" s="5">
        <v>61306.0</v>
      </c>
      <c r="C36" s="6" t="s">
        <v>46</v>
      </c>
      <c r="D36" s="7">
        <v>99244.0</v>
      </c>
      <c r="E36" s="8">
        <f t="shared" si="2"/>
        <v>6084252664</v>
      </c>
      <c r="F36" s="9"/>
      <c r="G36" s="4"/>
      <c r="H36" s="4"/>
      <c r="I36" s="4"/>
      <c r="J36" s="4"/>
      <c r="K36" s="4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1" t="s">
        <v>51</v>
      </c>
      <c r="B37" s="5">
        <v>52719.0</v>
      </c>
      <c r="C37" s="6" t="s">
        <v>46</v>
      </c>
      <c r="D37" s="7">
        <v>18660.0</v>
      </c>
      <c r="E37" s="8">
        <f t="shared" si="2"/>
        <v>983736540</v>
      </c>
      <c r="F37" s="9"/>
      <c r="G37" s="4"/>
      <c r="H37" s="4"/>
      <c r="I37" s="4"/>
      <c r="J37" s="4"/>
      <c r="K37" s="4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1" t="s">
        <v>52</v>
      </c>
      <c r="B38" s="5">
        <v>52804.0</v>
      </c>
      <c r="C38" s="6" t="s">
        <v>46</v>
      </c>
      <c r="D38" s="7">
        <v>179212.0</v>
      </c>
      <c r="E38" s="8">
        <f t="shared" si="2"/>
        <v>9463110448</v>
      </c>
      <c r="F38" s="9"/>
      <c r="G38" s="4"/>
      <c r="H38" s="4"/>
      <c r="I38" s="4"/>
      <c r="J38" s="4"/>
      <c r="K38" s="4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1" t="s">
        <v>53</v>
      </c>
      <c r="B39" s="5">
        <v>61306.0</v>
      </c>
      <c r="C39" s="6" t="s">
        <v>46</v>
      </c>
      <c r="D39" s="7">
        <v>3040.0</v>
      </c>
      <c r="E39" s="8">
        <f t="shared" si="2"/>
        <v>186370240</v>
      </c>
      <c r="F39" s="11"/>
      <c r="G39" s="4"/>
      <c r="H39" s="4"/>
      <c r="I39" s="4"/>
      <c r="J39" s="4"/>
      <c r="K39" s="4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1" t="s">
        <v>54</v>
      </c>
      <c r="B40" s="5">
        <v>52719.0</v>
      </c>
      <c r="C40" s="6" t="s">
        <v>46</v>
      </c>
      <c r="D40" s="7">
        <v>43468.0</v>
      </c>
      <c r="E40" s="8">
        <f t="shared" si="2"/>
        <v>2291589492</v>
      </c>
      <c r="F40" s="9"/>
      <c r="G40" s="4"/>
      <c r="H40" s="4"/>
      <c r="I40" s="4"/>
      <c r="J40" s="4"/>
      <c r="K40" s="4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1" t="s">
        <v>55</v>
      </c>
      <c r="B41" s="5">
        <v>52257.0</v>
      </c>
      <c r="C41" s="6" t="s">
        <v>46</v>
      </c>
      <c r="D41" s="7">
        <v>63912.0</v>
      </c>
      <c r="E41" s="8">
        <f t="shared" si="2"/>
        <v>3339849384</v>
      </c>
      <c r="F41" s="9"/>
      <c r="G41" s="4"/>
      <c r="H41" s="4"/>
      <c r="I41" s="4"/>
      <c r="J41" s="4"/>
      <c r="K41" s="4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1" t="s">
        <v>56</v>
      </c>
      <c r="B42" s="5">
        <v>52257.0</v>
      </c>
      <c r="C42" s="6" t="s">
        <v>46</v>
      </c>
      <c r="D42" s="7">
        <v>12700.0</v>
      </c>
      <c r="E42" s="8">
        <f t="shared" si="2"/>
        <v>663663900</v>
      </c>
      <c r="F42" s="9"/>
      <c r="G42" s="4"/>
      <c r="H42" s="4"/>
      <c r="I42" s="4"/>
      <c r="J42" s="4"/>
      <c r="K42" s="4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1" t="s">
        <v>57</v>
      </c>
      <c r="B43" s="5">
        <v>51502.0</v>
      </c>
      <c r="C43" s="6" t="s">
        <v>58</v>
      </c>
      <c r="D43" s="7">
        <v>271382.0</v>
      </c>
      <c r="E43" s="8">
        <f t="shared" si="2"/>
        <v>13976715764</v>
      </c>
      <c r="F43" s="9"/>
      <c r="G43" s="4"/>
      <c r="H43" s="4"/>
      <c r="I43" s="4"/>
      <c r="J43" s="4"/>
      <c r="K43" s="4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1" t="s">
        <v>59</v>
      </c>
      <c r="B44" s="5">
        <v>56824.0</v>
      </c>
      <c r="C44" s="6" t="s">
        <v>58</v>
      </c>
      <c r="D44" s="7">
        <v>742603.0</v>
      </c>
      <c r="E44" s="8">
        <f t="shared" si="2"/>
        <v>42197672872</v>
      </c>
      <c r="F44" s="9"/>
      <c r="G44" s="4"/>
      <c r="H44" s="4"/>
      <c r="I44" s="4"/>
      <c r="J44" s="4"/>
      <c r="K44" s="4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1" t="s">
        <v>60</v>
      </c>
      <c r="B45" s="5">
        <v>54325.0</v>
      </c>
      <c r="C45" s="6" t="s">
        <v>58</v>
      </c>
      <c r="D45" s="7">
        <v>543194.0</v>
      </c>
      <c r="E45" s="8">
        <f t="shared" si="2"/>
        <v>29509014050</v>
      </c>
      <c r="F45" s="9"/>
      <c r="G45" s="4"/>
      <c r="H45" s="4"/>
      <c r="I45" s="4"/>
      <c r="J45" s="4"/>
      <c r="K45" s="4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1" t="s">
        <v>61</v>
      </c>
      <c r="B46" s="5">
        <v>76595.0</v>
      </c>
      <c r="C46" s="6" t="s">
        <v>61</v>
      </c>
      <c r="D46" s="7">
        <v>3168044.0</v>
      </c>
      <c r="E46" s="8">
        <f t="shared" si="2"/>
        <v>242656330180</v>
      </c>
      <c r="F46" s="9"/>
      <c r="G46" s="4"/>
      <c r="H46" s="4"/>
      <c r="I46" s="4"/>
      <c r="J46" s="4"/>
      <c r="K46" s="4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1" t="s">
        <v>62</v>
      </c>
      <c r="B47" s="5">
        <v>52719.0</v>
      </c>
      <c r="C47" s="6" t="s">
        <v>63</v>
      </c>
      <c r="D47" s="7">
        <v>27495.0</v>
      </c>
      <c r="E47" s="8">
        <f t="shared" si="2"/>
        <v>1449508905</v>
      </c>
      <c r="F47" s="9"/>
      <c r="G47" s="4"/>
      <c r="H47" s="4"/>
      <c r="I47" s="4"/>
      <c r="J47" s="4"/>
      <c r="K47" s="4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1" t="s">
        <v>64</v>
      </c>
      <c r="B48" s="5">
        <v>55903.0</v>
      </c>
      <c r="C48" s="6" t="s">
        <v>63</v>
      </c>
      <c r="D48" s="7">
        <v>135940.0</v>
      </c>
      <c r="E48" s="8">
        <f t="shared" si="2"/>
        <v>7599453820</v>
      </c>
      <c r="F48" s="9"/>
      <c r="G48" s="4"/>
      <c r="H48" s="4"/>
      <c r="I48" s="4"/>
      <c r="J48" s="4"/>
      <c r="K48" s="4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1" t="s">
        <v>65</v>
      </c>
      <c r="B49" s="5">
        <v>56992.0</v>
      </c>
      <c r="C49" s="6" t="s">
        <v>63</v>
      </c>
      <c r="D49" s="7">
        <v>64195.0</v>
      </c>
      <c r="E49" s="8">
        <f t="shared" si="2"/>
        <v>3658601440</v>
      </c>
      <c r="F49" s="9"/>
      <c r="G49" s="4"/>
      <c r="H49" s="4"/>
      <c r="I49" s="4"/>
      <c r="J49" s="4"/>
      <c r="K49" s="4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1" t="s">
        <v>66</v>
      </c>
      <c r="B50" s="5">
        <v>56992.0</v>
      </c>
      <c r="C50" s="6" t="s">
        <v>63</v>
      </c>
      <c r="D50" s="7">
        <v>87224.0</v>
      </c>
      <c r="E50" s="8">
        <f t="shared" si="2"/>
        <v>4971070208</v>
      </c>
      <c r="F50" s="9"/>
      <c r="G50" s="4"/>
      <c r="H50" s="4"/>
      <c r="I50" s="4"/>
      <c r="J50" s="4"/>
      <c r="K50" s="4"/>
      <c r="L50" s="9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1" t="s">
        <v>67</v>
      </c>
      <c r="B51" s="5">
        <v>52257.0</v>
      </c>
      <c r="C51" s="6" t="s">
        <v>68</v>
      </c>
      <c r="D51" s="7">
        <v>21454.0</v>
      </c>
      <c r="E51" s="8">
        <f t="shared" si="2"/>
        <v>1121121678</v>
      </c>
      <c r="F51" s="9"/>
      <c r="G51" s="4"/>
      <c r="H51" s="4"/>
      <c r="I51" s="4"/>
      <c r="J51" s="4"/>
      <c r="K51" s="4"/>
      <c r="L51" s="9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1" t="s">
        <v>69</v>
      </c>
      <c r="B52" s="5">
        <v>60625.0</v>
      </c>
      <c r="C52" s="6" t="s">
        <v>68</v>
      </c>
      <c r="D52" s="7">
        <v>188563.0</v>
      </c>
      <c r="E52" s="8">
        <f t="shared" si="2"/>
        <v>11431631875</v>
      </c>
      <c r="F52" s="9"/>
      <c r="G52" s="4"/>
      <c r="H52" s="4"/>
      <c r="I52" s="4"/>
      <c r="J52" s="4"/>
      <c r="K52" s="4"/>
      <c r="L52" s="9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1" t="s">
        <v>70</v>
      </c>
      <c r="B53" s="5">
        <v>61262.0</v>
      </c>
      <c r="C53" s="6" t="s">
        <v>68</v>
      </c>
      <c r="D53" s="7">
        <v>385512.0</v>
      </c>
      <c r="E53" s="8">
        <f t="shared" si="2"/>
        <v>23617236144</v>
      </c>
      <c r="F53" s="9"/>
      <c r="G53" s="4"/>
      <c r="H53" s="4"/>
      <c r="I53" s="4"/>
      <c r="J53" s="4"/>
      <c r="K53" s="4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1" t="s">
        <v>68</v>
      </c>
      <c r="B54" s="5">
        <v>59337.0</v>
      </c>
      <c r="C54" s="6" t="s">
        <v>68</v>
      </c>
      <c r="D54" s="7">
        <v>1524553.0</v>
      </c>
      <c r="E54" s="8">
        <f t="shared" si="2"/>
        <v>90462401361</v>
      </c>
      <c r="F54" s="9"/>
      <c r="G54" s="4"/>
      <c r="H54" s="4"/>
      <c r="I54" s="4"/>
      <c r="J54" s="4"/>
      <c r="K54" s="4"/>
      <c r="L54" s="9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1" t="s">
        <v>71</v>
      </c>
      <c r="B55" s="5">
        <v>53153.0</v>
      </c>
      <c r="C55" s="6" t="s">
        <v>68</v>
      </c>
      <c r="D55" s="7">
        <v>96109.0</v>
      </c>
      <c r="E55" s="8">
        <f t="shared" si="2"/>
        <v>5108481677</v>
      </c>
      <c r="F55" s="9"/>
      <c r="G55" s="4"/>
      <c r="H55" s="4"/>
      <c r="I55" s="4"/>
      <c r="J55" s="4"/>
      <c r="K55" s="4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1" t="s">
        <v>72</v>
      </c>
      <c r="B56" s="5">
        <v>62580.0</v>
      </c>
      <c r="C56" s="6" t="s">
        <v>68</v>
      </c>
      <c r="D56" s="7">
        <v>217352.0</v>
      </c>
      <c r="E56" s="8">
        <f t="shared" si="2"/>
        <v>13601888160</v>
      </c>
      <c r="F56" s="9"/>
      <c r="G56" s="4"/>
      <c r="H56" s="4"/>
      <c r="I56" s="4"/>
      <c r="J56" s="4"/>
      <c r="K56" s="4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1" t="s">
        <v>73</v>
      </c>
      <c r="B57" s="5">
        <v>53153.0</v>
      </c>
      <c r="C57" s="6" t="s">
        <v>68</v>
      </c>
      <c r="D57" s="7">
        <v>76360.0</v>
      </c>
      <c r="E57" s="8">
        <f t="shared" si="2"/>
        <v>4058763080</v>
      </c>
      <c r="F57" s="9"/>
      <c r="G57" s="4"/>
      <c r="H57" s="4"/>
      <c r="I57" s="4"/>
      <c r="J57" s="4"/>
      <c r="K57" s="4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1" t="s">
        <v>74</v>
      </c>
      <c r="B58" s="5">
        <v>50439.0</v>
      </c>
      <c r="C58" s="6" t="s">
        <v>75</v>
      </c>
      <c r="D58" s="7">
        <v>180701.0</v>
      </c>
      <c r="E58" s="8">
        <f t="shared" si="2"/>
        <v>9114377739</v>
      </c>
      <c r="F58" s="9"/>
      <c r="G58" s="4"/>
      <c r="H58" s="4"/>
      <c r="I58" s="4"/>
      <c r="J58" s="4"/>
      <c r="K58" s="4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1" t="s">
        <v>76</v>
      </c>
      <c r="B59" s="5">
        <v>71043.0</v>
      </c>
      <c r="C59" s="6" t="s">
        <v>75</v>
      </c>
      <c r="D59" s="7">
        <v>3316073.0</v>
      </c>
      <c r="E59" s="8">
        <f t="shared" si="2"/>
        <v>235583774139</v>
      </c>
      <c r="F59" s="9"/>
      <c r="G59" s="4"/>
      <c r="H59" s="4"/>
      <c r="I59" s="4"/>
      <c r="J59" s="4"/>
      <c r="K59" s="4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5</v>
      </c>
      <c r="B1" s="12" t="s">
        <v>1</v>
      </c>
    </row>
    <row r="2">
      <c r="A2" s="13" t="s">
        <v>11</v>
      </c>
      <c r="B2" s="14">
        <v>87239.48659187401</v>
      </c>
    </row>
    <row r="3">
      <c r="A3" s="13" t="s">
        <v>21</v>
      </c>
      <c r="B3" s="14">
        <v>70627.79729291782</v>
      </c>
    </row>
    <row r="4">
      <c r="A4" s="13" t="s">
        <v>28</v>
      </c>
      <c r="B4" s="14">
        <v>52914.58700300078</v>
      </c>
    </row>
    <row r="5">
      <c r="A5" s="13" t="s">
        <v>33</v>
      </c>
      <c r="B5" s="14">
        <v>58066.0</v>
      </c>
    </row>
    <row r="6">
      <c r="A6" s="13" t="s">
        <v>41</v>
      </c>
      <c r="B6" s="14">
        <v>61188.0327385116</v>
      </c>
    </row>
    <row r="7">
      <c r="A7" s="13" t="s">
        <v>43</v>
      </c>
      <c r="B7" s="14">
        <v>52501.0</v>
      </c>
    </row>
    <row r="8">
      <c r="A8" s="13" t="s">
        <v>44</v>
      </c>
      <c r="B8" s="14">
        <v>73113.0</v>
      </c>
    </row>
    <row r="9">
      <c r="A9" s="13" t="s">
        <v>46</v>
      </c>
      <c r="B9" s="14">
        <v>54246.46957214951</v>
      </c>
    </row>
    <row r="10">
      <c r="A10" s="13" t="s">
        <v>58</v>
      </c>
      <c r="B10" s="14">
        <v>55024.76124196383</v>
      </c>
    </row>
    <row r="11">
      <c r="A11" s="13" t="s">
        <v>61</v>
      </c>
      <c r="B11" s="14">
        <v>76595.0</v>
      </c>
    </row>
    <row r="12">
      <c r="A12" s="13" t="s">
        <v>63</v>
      </c>
      <c r="B12" s="14">
        <v>56148.67326760975</v>
      </c>
    </row>
    <row r="13">
      <c r="A13" s="13" t="s">
        <v>68</v>
      </c>
      <c r="B13" s="14">
        <v>59524.81987351702</v>
      </c>
    </row>
    <row r="14">
      <c r="A14" s="13" t="s">
        <v>75</v>
      </c>
      <c r="B14" s="14">
        <v>69978.257639184</v>
      </c>
    </row>
    <row r="15">
      <c r="A15" s="15" t="s">
        <v>8</v>
      </c>
      <c r="B15" s="14">
        <v>70851.69160708885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2" t="s">
        <v>5</v>
      </c>
      <c r="H1" s="2" t="s">
        <v>1</v>
      </c>
      <c r="I1" s="2" t="s">
        <v>6</v>
      </c>
      <c r="J1" s="2" t="s">
        <v>7</v>
      </c>
      <c r="K1" s="3"/>
      <c r="L1" s="1" t="s">
        <v>8</v>
      </c>
      <c r="M1" s="1" t="s">
        <v>9</v>
      </c>
      <c r="N1" s="1" t="s">
        <v>6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" t="s">
        <v>10</v>
      </c>
      <c r="B2" s="5">
        <v>76326.0</v>
      </c>
      <c r="C2" s="6" t="s">
        <v>11</v>
      </c>
      <c r="D2" s="7">
        <v>1656754.0</v>
      </c>
      <c r="E2" s="8">
        <f t="shared" ref="E2:E59" si="2">D2*B2</f>
        <v>126453405804</v>
      </c>
      <c r="F2" s="9"/>
      <c r="G2" s="8" t="str">
        <f>IFERROR(__xludf.DUMMYFUNCTION("UNIQUE(C2:C59)"),"Bay Area")</f>
        <v>Bay Area</v>
      </c>
      <c r="H2" s="4">
        <f t="shared" ref="H2:H14" si="3">J2/I2</f>
        <v>81368.18168</v>
      </c>
      <c r="I2" s="8">
        <f t="shared" ref="I2:J2" si="1">sum(D2:D10)</f>
        <v>7710026</v>
      </c>
      <c r="J2" s="8">
        <f t="shared" si="1"/>
        <v>627350796333</v>
      </c>
      <c r="K2" s="4"/>
      <c r="L2" s="9">
        <f>M2/N2</f>
        <v>69416.27123</v>
      </c>
      <c r="M2" s="8">
        <f>sum(J2:J14)</f>
        <v>2726913882722</v>
      </c>
      <c r="N2" s="8">
        <f>sum(I2:I14)</f>
        <v>39283497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1" t="s">
        <v>12</v>
      </c>
      <c r="B3" s="5">
        <v>75020.0</v>
      </c>
      <c r="C3" s="6" t="s">
        <v>11</v>
      </c>
      <c r="D3" s="7">
        <v>1142251.0</v>
      </c>
      <c r="E3" s="8">
        <f t="shared" si="2"/>
        <v>85691670020</v>
      </c>
      <c r="F3" s="9"/>
      <c r="G3" s="8" t="str">
        <f>IFERROR(__xludf.DUMMYFUNCTION("""COMPUTED_VALUE"""),"Central Coast")</f>
        <v>Central Coast</v>
      </c>
      <c r="H3" s="4">
        <f t="shared" si="3"/>
        <v>70940.39731</v>
      </c>
      <c r="I3" s="8">
        <f t="shared" ref="I3:J3" si="4">sum(D11:D16)</f>
        <v>2342005</v>
      </c>
      <c r="J3" s="8">
        <f t="shared" si="4"/>
        <v>166142765198</v>
      </c>
      <c r="K3" s="4"/>
      <c r="L3" s="9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" t="s">
        <v>13</v>
      </c>
      <c r="B4" s="5">
        <v>92585.0</v>
      </c>
      <c r="C4" s="6" t="s">
        <v>11</v>
      </c>
      <c r="D4" s="7">
        <v>259943.0</v>
      </c>
      <c r="E4" s="8">
        <f t="shared" si="2"/>
        <v>24066822655</v>
      </c>
      <c r="F4" s="9"/>
      <c r="G4" s="8" t="str">
        <f>IFERROR(__xludf.DUMMYFUNCTION("""COMPUTED_VALUE"""),"Central San Joaquin")</f>
        <v>Central San Joaquin</v>
      </c>
      <c r="H4" s="4">
        <f t="shared" si="3"/>
        <v>53089.19995</v>
      </c>
      <c r="I4" s="8">
        <f t="shared" ref="I4:J4" si="5">sum(D17:D20)</f>
        <v>1752543</v>
      </c>
      <c r="J4" s="8">
        <f t="shared" si="5"/>
        <v>93041105753</v>
      </c>
      <c r="K4" s="4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" t="s">
        <v>14</v>
      </c>
      <c r="B5" s="5">
        <v>73046.0</v>
      </c>
      <c r="C5" s="6" t="s">
        <v>11</v>
      </c>
      <c r="D5" s="7">
        <v>139623.0</v>
      </c>
      <c r="E5" s="8">
        <f t="shared" si="2"/>
        <v>10198901658</v>
      </c>
      <c r="F5" s="9"/>
      <c r="G5" s="8" t="str">
        <f>IFERROR(__xludf.DUMMYFUNCTION("""COMPUTED_VALUE"""),"Eastern Sierra")</f>
        <v>Eastern Sierra</v>
      </c>
      <c r="H5" s="4">
        <f t="shared" si="3"/>
        <v>56999</v>
      </c>
      <c r="I5" s="8">
        <f t="shared" ref="I5:J5" si="6">sum(D21:D27)</f>
        <v>188734</v>
      </c>
      <c r="J5" s="8">
        <f t="shared" si="6"/>
        <v>10757649266</v>
      </c>
      <c r="K5" s="4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" t="s">
        <v>15</v>
      </c>
      <c r="B6" s="5">
        <v>94435.0</v>
      </c>
      <c r="C6" s="6" t="s">
        <v>11</v>
      </c>
      <c r="D6" s="7">
        <v>874961.0</v>
      </c>
      <c r="E6" s="8">
        <f t="shared" si="2"/>
        <v>82626942035</v>
      </c>
      <c r="F6" s="9"/>
      <c r="G6" s="8" t="str">
        <f>IFERROR(__xludf.DUMMYFUNCTION("""COMPUTED_VALUE"""),"Inland Empire")</f>
        <v>Inland Empire</v>
      </c>
      <c r="H6" s="4">
        <f t="shared" si="3"/>
        <v>60966.48214</v>
      </c>
      <c r="I6" s="8">
        <f t="shared" ref="I6:J6" si="7">sum(D28:D29)</f>
        <v>4560470</v>
      </c>
      <c r="J6" s="8">
        <f t="shared" si="7"/>
        <v>278035812820</v>
      </c>
      <c r="K6" s="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" t="s">
        <v>16</v>
      </c>
      <c r="B7" s="5">
        <v>92085.0</v>
      </c>
      <c r="C7" s="6" t="s">
        <v>11</v>
      </c>
      <c r="D7" s="7">
        <v>767423.0</v>
      </c>
      <c r="E7" s="8">
        <f t="shared" si="2"/>
        <v>70668146955</v>
      </c>
      <c r="F7" s="9"/>
      <c r="G7" s="8" t="str">
        <f>IFERROR(__xludf.DUMMYFUNCTION("""COMPUTED_VALUE"""),"Kern")</f>
        <v>Kern</v>
      </c>
      <c r="H7" s="4">
        <f t="shared" si="3"/>
        <v>53018</v>
      </c>
      <c r="I7" s="10">
        <f t="shared" ref="I7:J7" si="8">D30</f>
        <v>887641</v>
      </c>
      <c r="J7" s="10">
        <f t="shared" si="8"/>
        <v>47060950538</v>
      </c>
      <c r="K7" s="4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" t="s">
        <v>17</v>
      </c>
      <c r="B8" s="5">
        <v>85424.0</v>
      </c>
      <c r="C8" s="6" t="s">
        <v>11</v>
      </c>
      <c r="D8" s="7">
        <v>1927470.0</v>
      </c>
      <c r="E8" s="8">
        <f t="shared" si="2"/>
        <v>164652197280</v>
      </c>
      <c r="F8" s="9"/>
      <c r="G8" s="8" t="str">
        <f>IFERROR(__xludf.DUMMYFUNCTION("""COMPUTED_VALUE"""),"Los Angeles")</f>
        <v>Los Angeles</v>
      </c>
      <c r="H8" s="4">
        <f t="shared" si="3"/>
        <v>72636</v>
      </c>
      <c r="I8" s="8">
        <f t="shared" ref="I8:J8" si="9">D31</f>
        <v>10081570</v>
      </c>
      <c r="J8" s="8">
        <f t="shared" si="9"/>
        <v>732284918520</v>
      </c>
      <c r="K8" s="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" t="s">
        <v>18</v>
      </c>
      <c r="B9" s="5">
        <v>63198.0</v>
      </c>
      <c r="C9" s="6" t="s">
        <v>11</v>
      </c>
      <c r="D9" s="7">
        <v>441829.0</v>
      </c>
      <c r="E9" s="8">
        <f t="shared" si="2"/>
        <v>27922709142</v>
      </c>
      <c r="F9" s="9"/>
      <c r="G9" s="8" t="str">
        <f>IFERROR(__xludf.DUMMYFUNCTION("""COMPUTED_VALUE"""),"North State")</f>
        <v>North State</v>
      </c>
      <c r="H9" s="4">
        <f t="shared" si="3"/>
        <v>54236.1197</v>
      </c>
      <c r="I9" s="8">
        <f t="shared" ref="I9:J9" si="10">sum(D32:D42)</f>
        <v>713754</v>
      </c>
      <c r="J9" s="8">
        <f t="shared" si="10"/>
        <v>38711247379</v>
      </c>
      <c r="K9" s="4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" t="s">
        <v>19</v>
      </c>
      <c r="B10" s="5">
        <v>70172.0</v>
      </c>
      <c r="C10" s="6" t="s">
        <v>11</v>
      </c>
      <c r="D10" s="7">
        <v>499772.0</v>
      </c>
      <c r="E10" s="8">
        <f t="shared" si="2"/>
        <v>35070000784</v>
      </c>
      <c r="F10" s="9"/>
      <c r="G10" s="8" t="str">
        <f>IFERROR(__xludf.DUMMYFUNCTION("""COMPUTED_VALUE"""),"Northern San Joaquin")</f>
        <v>Northern San Joaquin</v>
      </c>
      <c r="H10" s="4">
        <f t="shared" si="3"/>
        <v>54915.83519</v>
      </c>
      <c r="I10" s="8">
        <f t="shared" ref="I10:J10" si="11">sum(D43:D45)</f>
        <v>1557179</v>
      </c>
      <c r="J10" s="8">
        <f t="shared" si="11"/>
        <v>85513785319</v>
      </c>
      <c r="K10" s="4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" t="s">
        <v>20</v>
      </c>
      <c r="B11" s="5">
        <v>66023.0</v>
      </c>
      <c r="C11" s="6" t="s">
        <v>21</v>
      </c>
      <c r="D11" s="7">
        <v>433410.0</v>
      </c>
      <c r="E11" s="8">
        <f t="shared" si="2"/>
        <v>28615028430</v>
      </c>
      <c r="F11" s="9"/>
      <c r="G11" s="8" t="str">
        <f>IFERROR(__xludf.DUMMYFUNCTION("""COMPUTED_VALUE"""),"Orange")</f>
        <v>Orange</v>
      </c>
      <c r="H11" s="4">
        <f t="shared" si="3"/>
        <v>76238</v>
      </c>
      <c r="I11" s="8">
        <f t="shared" ref="I11:J11" si="12">D46</f>
        <v>3168044</v>
      </c>
      <c r="J11" s="8">
        <f t="shared" si="12"/>
        <v>241525338472</v>
      </c>
      <c r="K11" s="4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" t="s">
        <v>22</v>
      </c>
      <c r="B12" s="5">
        <v>66023.0</v>
      </c>
      <c r="C12" s="6" t="s">
        <v>21</v>
      </c>
      <c r="D12" s="7">
        <v>60376.0</v>
      </c>
      <c r="E12" s="8">
        <f t="shared" si="2"/>
        <v>3986204648</v>
      </c>
      <c r="F12" s="9"/>
      <c r="G12" s="8" t="str">
        <f>IFERROR(__xludf.DUMMYFUNCTION("""COMPUTED_VALUE"""),"Redwood Coast")</f>
        <v>Redwood Coast</v>
      </c>
      <c r="H12" s="4">
        <f t="shared" si="3"/>
        <v>55540.39485</v>
      </c>
      <c r="I12" s="8">
        <f t="shared" ref="I12:J12" si="13">sum(D47:D50)</f>
        <v>314854</v>
      </c>
      <c r="J12" s="8">
        <f t="shared" si="13"/>
        <v>17487115481</v>
      </c>
      <c r="K12" s="4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" t="s">
        <v>23</v>
      </c>
      <c r="B13" s="5">
        <v>66396.0</v>
      </c>
      <c r="C13" s="6" t="s">
        <v>21</v>
      </c>
      <c r="D13" s="7">
        <v>282165.0</v>
      </c>
      <c r="E13" s="8">
        <f t="shared" si="2"/>
        <v>18734627340</v>
      </c>
      <c r="F13" s="9"/>
      <c r="G13" s="8" t="str">
        <f>IFERROR(__xludf.DUMMYFUNCTION("""COMPUTED_VALUE"""),"Sacramento")</f>
        <v>Sacramento</v>
      </c>
      <c r="H13" s="4">
        <f t="shared" si="3"/>
        <v>59507.10923</v>
      </c>
      <c r="I13" s="8">
        <f t="shared" ref="I13:J13" si="14">sum(D51:D57)</f>
        <v>2509903</v>
      </c>
      <c r="J13" s="8">
        <f t="shared" si="14"/>
        <v>149357071975</v>
      </c>
      <c r="K13" s="4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" t="s">
        <v>24</v>
      </c>
      <c r="B14" s="5">
        <v>71940.0</v>
      </c>
      <c r="C14" s="6" t="s">
        <v>21</v>
      </c>
      <c r="D14" s="7">
        <v>444829.0</v>
      </c>
      <c r="E14" s="8">
        <f t="shared" si="2"/>
        <v>32000998260</v>
      </c>
      <c r="F14" s="9"/>
      <c r="G14" s="8" t="str">
        <f>IFERROR(__xludf.DUMMYFUNCTION("""COMPUTED_VALUE"""),"San Diego-Imperial")</f>
        <v>San Diego-Imperial</v>
      </c>
      <c r="H14" s="4">
        <f t="shared" si="3"/>
        <v>68533.26113</v>
      </c>
      <c r="I14" s="8">
        <f t="shared" ref="I14:J14" si="15">sum(D58:D59)</f>
        <v>3496774</v>
      </c>
      <c r="J14" s="8">
        <f t="shared" si="15"/>
        <v>239645325668</v>
      </c>
      <c r="K14" s="4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" t="s">
        <v>25</v>
      </c>
      <c r="B15" s="5">
        <v>79887.0</v>
      </c>
      <c r="C15" s="6" t="s">
        <v>21</v>
      </c>
      <c r="D15" s="7">
        <v>273962.0</v>
      </c>
      <c r="E15" s="8">
        <f t="shared" si="2"/>
        <v>21886002294</v>
      </c>
      <c r="F15" s="9"/>
      <c r="G15" s="4"/>
      <c r="H15" s="4"/>
      <c r="I15" s="4"/>
      <c r="J15" s="4"/>
      <c r="K15" s="4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" t="s">
        <v>26</v>
      </c>
      <c r="B16" s="5">
        <v>71902.0</v>
      </c>
      <c r="C16" s="6" t="s">
        <v>21</v>
      </c>
      <c r="D16" s="7">
        <v>847263.0</v>
      </c>
      <c r="E16" s="8">
        <f t="shared" si="2"/>
        <v>60919904226</v>
      </c>
      <c r="F16" s="9"/>
      <c r="G16" s="4"/>
      <c r="H16" s="4"/>
      <c r="I16" s="4"/>
      <c r="J16" s="4"/>
      <c r="K16" s="4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" t="s">
        <v>27</v>
      </c>
      <c r="B17" s="5">
        <v>53956.0</v>
      </c>
      <c r="C17" s="6" t="s">
        <v>28</v>
      </c>
      <c r="D17" s="7">
        <v>984521.0</v>
      </c>
      <c r="E17" s="8">
        <f t="shared" si="2"/>
        <v>53120815076</v>
      </c>
      <c r="F17" s="9"/>
      <c r="G17" s="4"/>
      <c r="H17" s="4"/>
      <c r="I17" s="4"/>
      <c r="J17" s="4"/>
      <c r="K17" s="4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" t="s">
        <v>29</v>
      </c>
      <c r="B18" s="5">
        <v>52407.0</v>
      </c>
      <c r="C18" s="6" t="s">
        <v>28</v>
      </c>
      <c r="D18" s="7">
        <v>150691.0</v>
      </c>
      <c r="E18" s="8">
        <f t="shared" si="2"/>
        <v>7897263237</v>
      </c>
      <c r="F18" s="9"/>
      <c r="G18" s="4"/>
      <c r="H18" s="4"/>
      <c r="I18" s="4"/>
      <c r="J18" s="4"/>
      <c r="K18" s="4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" t="s">
        <v>30</v>
      </c>
      <c r="B19" s="5">
        <v>53280.0</v>
      </c>
      <c r="C19" s="6" t="s">
        <v>28</v>
      </c>
      <c r="D19" s="7">
        <v>155433.0</v>
      </c>
      <c r="E19" s="8">
        <f t="shared" si="2"/>
        <v>8281470240</v>
      </c>
      <c r="F19" s="9"/>
      <c r="G19" s="4"/>
      <c r="H19" s="4"/>
      <c r="I19" s="4"/>
      <c r="J19" s="4"/>
      <c r="K19" s="4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" t="s">
        <v>31</v>
      </c>
      <c r="B20" s="5">
        <v>51400.0</v>
      </c>
      <c r="C20" s="6" t="s">
        <v>28</v>
      </c>
      <c r="D20" s="7">
        <v>461898.0</v>
      </c>
      <c r="E20" s="8">
        <f t="shared" si="2"/>
        <v>23741557200</v>
      </c>
      <c r="F20" s="9"/>
      <c r="G20" s="4"/>
      <c r="H20" s="4"/>
      <c r="I20" s="4"/>
      <c r="J20" s="4"/>
      <c r="K20" s="4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1" t="s">
        <v>32</v>
      </c>
      <c r="B21" s="5">
        <v>56999.0</v>
      </c>
      <c r="C21" s="6" t="s">
        <v>33</v>
      </c>
      <c r="D21" s="7">
        <v>1039.0</v>
      </c>
      <c r="E21" s="8">
        <f t="shared" si="2"/>
        <v>59221961</v>
      </c>
      <c r="F21" s="11"/>
      <c r="G21" s="4"/>
      <c r="H21" s="4"/>
      <c r="I21" s="4"/>
      <c r="J21" s="4"/>
      <c r="K21" s="4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" t="s">
        <v>34</v>
      </c>
      <c r="B22" s="5">
        <v>56999.0</v>
      </c>
      <c r="C22" s="6" t="s">
        <v>33</v>
      </c>
      <c r="D22" s="7">
        <v>38429.0</v>
      </c>
      <c r="E22" s="8">
        <f t="shared" si="2"/>
        <v>2190414571</v>
      </c>
      <c r="F22" s="9"/>
      <c r="G22" s="4"/>
      <c r="H22" s="4"/>
      <c r="I22" s="4"/>
      <c r="J22" s="4"/>
      <c r="K22" s="4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1" t="s">
        <v>35</v>
      </c>
      <c r="B23" s="5">
        <v>56999.0</v>
      </c>
      <c r="C23" s="6" t="s">
        <v>33</v>
      </c>
      <c r="D23" s="7">
        <v>45514.0</v>
      </c>
      <c r="E23" s="8">
        <f t="shared" si="2"/>
        <v>2594252486</v>
      </c>
      <c r="F23" s="9"/>
      <c r="G23" s="4"/>
      <c r="H23" s="4"/>
      <c r="I23" s="4"/>
      <c r="J23" s="4"/>
      <c r="K23" s="4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1" t="s">
        <v>36</v>
      </c>
      <c r="B24" s="5">
        <v>56999.0</v>
      </c>
      <c r="C24" s="6" t="s">
        <v>33</v>
      </c>
      <c r="D24" s="7">
        <v>17977.0</v>
      </c>
      <c r="E24" s="8">
        <f t="shared" si="2"/>
        <v>1024671023</v>
      </c>
      <c r="F24" s="9"/>
      <c r="G24" s="4"/>
      <c r="H24" s="4"/>
      <c r="I24" s="4"/>
      <c r="J24" s="4"/>
      <c r="K24" s="4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1" t="s">
        <v>37</v>
      </c>
      <c r="B25" s="5">
        <v>56999.0</v>
      </c>
      <c r="C25" s="6" t="s">
        <v>33</v>
      </c>
      <c r="D25" s="7">
        <v>17420.0</v>
      </c>
      <c r="E25" s="8">
        <f t="shared" si="2"/>
        <v>992922580</v>
      </c>
      <c r="F25" s="9"/>
      <c r="G25" s="4"/>
      <c r="H25" s="4"/>
      <c r="I25" s="4"/>
      <c r="J25" s="4"/>
      <c r="K25" s="4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1" t="s">
        <v>38</v>
      </c>
      <c r="B26" s="5">
        <v>56999.0</v>
      </c>
      <c r="C26" s="6" t="s">
        <v>33</v>
      </c>
      <c r="D26" s="7">
        <v>14310.0</v>
      </c>
      <c r="E26" s="8">
        <f t="shared" si="2"/>
        <v>815655690</v>
      </c>
      <c r="F26" s="9"/>
      <c r="G26" s="4"/>
      <c r="H26" s="4"/>
      <c r="I26" s="4"/>
      <c r="J26" s="4"/>
      <c r="K26" s="4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1" t="s">
        <v>39</v>
      </c>
      <c r="B27" s="5">
        <v>56999.0</v>
      </c>
      <c r="C27" s="6" t="s">
        <v>33</v>
      </c>
      <c r="D27" s="7">
        <v>54045.0</v>
      </c>
      <c r="E27" s="8">
        <f t="shared" si="2"/>
        <v>3080510955</v>
      </c>
      <c r="F27" s="9"/>
      <c r="G27" s="4"/>
      <c r="H27" s="4"/>
      <c r="I27" s="4"/>
      <c r="J27" s="4"/>
      <c r="K27" s="4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1" t="s">
        <v>40</v>
      </c>
      <c r="B28" s="5">
        <v>61433.0</v>
      </c>
      <c r="C28" s="6" t="s">
        <v>41</v>
      </c>
      <c r="D28" s="7">
        <v>2411439.0</v>
      </c>
      <c r="E28" s="8">
        <f t="shared" si="2"/>
        <v>148141932087</v>
      </c>
      <c r="F28" s="9"/>
      <c r="G28" s="4"/>
      <c r="H28" s="4"/>
      <c r="I28" s="4"/>
      <c r="J28" s="4"/>
      <c r="K28" s="4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1" t="s">
        <v>42</v>
      </c>
      <c r="B29" s="5">
        <v>60443.0</v>
      </c>
      <c r="C29" s="6" t="s">
        <v>41</v>
      </c>
      <c r="D29" s="7">
        <v>2149031.0</v>
      </c>
      <c r="E29" s="8">
        <f t="shared" si="2"/>
        <v>129893880733</v>
      </c>
      <c r="F29" s="9"/>
      <c r="G29" s="4"/>
      <c r="H29" s="4"/>
      <c r="I29" s="4"/>
      <c r="J29" s="4"/>
      <c r="K29" s="4"/>
      <c r="L29" s="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1" t="s">
        <v>43</v>
      </c>
      <c r="B30" s="5">
        <v>53018.0</v>
      </c>
      <c r="C30" s="6" t="s">
        <v>43</v>
      </c>
      <c r="D30" s="7">
        <v>887641.0</v>
      </c>
      <c r="E30" s="8">
        <f t="shared" si="2"/>
        <v>47060950538</v>
      </c>
      <c r="F30" s="9"/>
      <c r="G30" s="4"/>
      <c r="H30" s="4"/>
      <c r="I30" s="4"/>
      <c r="J30" s="4"/>
      <c r="K30" s="4"/>
      <c r="L30" s="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1" t="s">
        <v>44</v>
      </c>
      <c r="B31" s="5">
        <v>72636.0</v>
      </c>
      <c r="C31" s="6" t="s">
        <v>44</v>
      </c>
      <c r="D31" s="7">
        <v>1.008157E7</v>
      </c>
      <c r="E31" s="8">
        <f t="shared" si="2"/>
        <v>732284918520</v>
      </c>
      <c r="F31" s="9"/>
      <c r="G31" s="4"/>
      <c r="H31" s="4"/>
      <c r="I31" s="4"/>
      <c r="J31" s="4"/>
      <c r="K31" s="4"/>
      <c r="L31" s="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1" t="s">
        <v>45</v>
      </c>
      <c r="B32" s="5">
        <v>53314.0</v>
      </c>
      <c r="C32" s="6" t="s">
        <v>46</v>
      </c>
      <c r="D32" s="7">
        <v>225817.0</v>
      </c>
      <c r="E32" s="8">
        <f t="shared" si="2"/>
        <v>12039207538</v>
      </c>
      <c r="F32" s="9"/>
      <c r="G32" s="4"/>
      <c r="H32" s="4"/>
      <c r="I32" s="4"/>
      <c r="J32" s="4"/>
      <c r="K32" s="4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1" t="s">
        <v>47</v>
      </c>
      <c r="B33" s="5">
        <v>51420.0</v>
      </c>
      <c r="C33" s="6" t="s">
        <v>46</v>
      </c>
      <c r="D33" s="7">
        <v>27976.0</v>
      </c>
      <c r="E33" s="8">
        <f t="shared" si="2"/>
        <v>1438525920</v>
      </c>
      <c r="F33" s="9"/>
      <c r="G33" s="4"/>
      <c r="H33" s="4"/>
      <c r="I33" s="4"/>
      <c r="J33" s="4"/>
      <c r="K33" s="4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1" t="s">
        <v>48</v>
      </c>
      <c r="B34" s="5">
        <v>52325.0</v>
      </c>
      <c r="C34" s="6" t="s">
        <v>46</v>
      </c>
      <c r="D34" s="7">
        <v>30818.0</v>
      </c>
      <c r="E34" s="8">
        <f t="shared" si="2"/>
        <v>1612551850</v>
      </c>
      <c r="F34" s="9"/>
      <c r="G34" s="4"/>
      <c r="H34" s="4"/>
      <c r="I34" s="4"/>
      <c r="J34" s="4"/>
      <c r="K34" s="4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1" t="s">
        <v>49</v>
      </c>
      <c r="B35" s="5">
        <v>52325.0</v>
      </c>
      <c r="C35" s="6" t="s">
        <v>46</v>
      </c>
      <c r="D35" s="7">
        <v>8907.0</v>
      </c>
      <c r="E35" s="8">
        <f t="shared" si="2"/>
        <v>466058775</v>
      </c>
      <c r="F35" s="9"/>
      <c r="G35" s="4"/>
      <c r="H35" s="4"/>
      <c r="I35" s="4"/>
      <c r="J35" s="4"/>
      <c r="K35" s="4"/>
      <c r="L35" s="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1" t="s">
        <v>50</v>
      </c>
      <c r="B36" s="5">
        <v>62092.0</v>
      </c>
      <c r="C36" s="6" t="s">
        <v>46</v>
      </c>
      <c r="D36" s="7">
        <v>99244.0</v>
      </c>
      <c r="E36" s="8">
        <f t="shared" si="2"/>
        <v>6162258448</v>
      </c>
      <c r="F36" s="9"/>
      <c r="G36" s="4"/>
      <c r="H36" s="4"/>
      <c r="I36" s="4"/>
      <c r="J36" s="4"/>
      <c r="K36" s="4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1" t="s">
        <v>51</v>
      </c>
      <c r="B37" s="5">
        <v>52325.0</v>
      </c>
      <c r="C37" s="6" t="s">
        <v>46</v>
      </c>
      <c r="D37" s="7">
        <v>18660.0</v>
      </c>
      <c r="E37" s="8">
        <f t="shared" si="2"/>
        <v>976384500</v>
      </c>
      <c r="F37" s="9"/>
      <c r="G37" s="4"/>
      <c r="H37" s="4"/>
      <c r="I37" s="4"/>
      <c r="J37" s="4"/>
      <c r="K37" s="4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1" t="s">
        <v>52</v>
      </c>
      <c r="B38" s="5">
        <v>53644.0</v>
      </c>
      <c r="C38" s="6" t="s">
        <v>46</v>
      </c>
      <c r="D38" s="7">
        <v>179212.0</v>
      </c>
      <c r="E38" s="8">
        <f t="shared" si="2"/>
        <v>9613648528</v>
      </c>
      <c r="F38" s="9"/>
      <c r="G38" s="4"/>
      <c r="H38" s="4"/>
      <c r="I38" s="4"/>
      <c r="J38" s="4"/>
      <c r="K38" s="4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1" t="s">
        <v>53</v>
      </c>
      <c r="B39" s="5">
        <v>62092.0</v>
      </c>
      <c r="C39" s="6" t="s">
        <v>46</v>
      </c>
      <c r="D39" s="7">
        <v>3040.0</v>
      </c>
      <c r="E39" s="8">
        <f t="shared" si="2"/>
        <v>188759680</v>
      </c>
      <c r="F39" s="11"/>
      <c r="G39" s="4"/>
      <c r="H39" s="4"/>
      <c r="I39" s="4"/>
      <c r="J39" s="4"/>
      <c r="K39" s="4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1" t="s">
        <v>54</v>
      </c>
      <c r="B40" s="5">
        <v>52325.0</v>
      </c>
      <c r="C40" s="6" t="s">
        <v>46</v>
      </c>
      <c r="D40" s="7">
        <v>43468.0</v>
      </c>
      <c r="E40" s="8">
        <f t="shared" si="2"/>
        <v>2274463100</v>
      </c>
      <c r="F40" s="9"/>
      <c r="G40" s="4"/>
      <c r="H40" s="4"/>
      <c r="I40" s="4"/>
      <c r="J40" s="4"/>
      <c r="K40" s="4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1" t="s">
        <v>55</v>
      </c>
      <c r="B41" s="5">
        <v>51420.0</v>
      </c>
      <c r="C41" s="6" t="s">
        <v>46</v>
      </c>
      <c r="D41" s="7">
        <v>63912.0</v>
      </c>
      <c r="E41" s="8">
        <f t="shared" si="2"/>
        <v>3286355040</v>
      </c>
      <c r="F41" s="9"/>
      <c r="G41" s="4"/>
      <c r="H41" s="4"/>
      <c r="I41" s="4"/>
      <c r="J41" s="4"/>
      <c r="K41" s="4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1" t="s">
        <v>56</v>
      </c>
      <c r="B42" s="5">
        <v>51420.0</v>
      </c>
      <c r="C42" s="6" t="s">
        <v>46</v>
      </c>
      <c r="D42" s="7">
        <v>12700.0</v>
      </c>
      <c r="E42" s="8">
        <f t="shared" si="2"/>
        <v>653034000</v>
      </c>
      <c r="F42" s="9"/>
      <c r="G42" s="4"/>
      <c r="H42" s="4"/>
      <c r="I42" s="4"/>
      <c r="J42" s="4"/>
      <c r="K42" s="4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1" t="s">
        <v>57</v>
      </c>
      <c r="B43" s="5">
        <v>51303.0</v>
      </c>
      <c r="C43" s="6" t="s">
        <v>58</v>
      </c>
      <c r="D43" s="7">
        <v>271382.0</v>
      </c>
      <c r="E43" s="8">
        <f t="shared" si="2"/>
        <v>13922710746</v>
      </c>
      <c r="F43" s="9"/>
      <c r="G43" s="4"/>
      <c r="H43" s="4"/>
      <c r="I43" s="4"/>
      <c r="J43" s="4"/>
      <c r="K43" s="4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1" t="s">
        <v>59</v>
      </c>
      <c r="B44" s="5">
        <v>56661.0</v>
      </c>
      <c r="C44" s="6" t="s">
        <v>58</v>
      </c>
      <c r="D44" s="7">
        <v>742603.0</v>
      </c>
      <c r="E44" s="8">
        <f t="shared" si="2"/>
        <v>42076628583</v>
      </c>
      <c r="F44" s="9"/>
      <c r="G44" s="4"/>
      <c r="H44" s="4"/>
      <c r="I44" s="4"/>
      <c r="J44" s="4"/>
      <c r="K44" s="4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1" t="s">
        <v>60</v>
      </c>
      <c r="B45" s="5">
        <v>54335.0</v>
      </c>
      <c r="C45" s="6" t="s">
        <v>58</v>
      </c>
      <c r="D45" s="7">
        <v>543194.0</v>
      </c>
      <c r="E45" s="8">
        <f t="shared" si="2"/>
        <v>29514445990</v>
      </c>
      <c r="F45" s="9"/>
      <c r="G45" s="4"/>
      <c r="H45" s="4"/>
      <c r="I45" s="4"/>
      <c r="J45" s="4"/>
      <c r="K45" s="4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1" t="s">
        <v>61</v>
      </c>
      <c r="B46" s="5">
        <v>76238.0</v>
      </c>
      <c r="C46" s="6" t="s">
        <v>61</v>
      </c>
      <c r="D46" s="7">
        <v>3168044.0</v>
      </c>
      <c r="E46" s="8">
        <f t="shared" si="2"/>
        <v>241525338472</v>
      </c>
      <c r="F46" s="9"/>
      <c r="G46" s="4"/>
      <c r="H46" s="4"/>
      <c r="I46" s="4"/>
      <c r="J46" s="4"/>
      <c r="K46" s="4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1" t="s">
        <v>62</v>
      </c>
      <c r="B47" s="5">
        <v>52325.0</v>
      </c>
      <c r="C47" s="6" t="s">
        <v>63</v>
      </c>
      <c r="D47" s="7">
        <v>27495.0</v>
      </c>
      <c r="E47" s="8">
        <f t="shared" si="2"/>
        <v>1438675875</v>
      </c>
      <c r="F47" s="9"/>
      <c r="G47" s="4"/>
      <c r="H47" s="4"/>
      <c r="I47" s="4"/>
      <c r="J47" s="4"/>
      <c r="K47" s="4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1" t="s">
        <v>64</v>
      </c>
      <c r="B48" s="5">
        <v>54683.0</v>
      </c>
      <c r="C48" s="6" t="s">
        <v>63</v>
      </c>
      <c r="D48" s="7">
        <v>135940.0</v>
      </c>
      <c r="E48" s="8">
        <f t="shared" si="2"/>
        <v>7433607020</v>
      </c>
      <c r="F48" s="9"/>
      <c r="G48" s="4"/>
      <c r="H48" s="4"/>
      <c r="I48" s="4"/>
      <c r="J48" s="4"/>
      <c r="K48" s="4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1" t="s">
        <v>65</v>
      </c>
      <c r="B49" s="5">
        <v>56894.0</v>
      </c>
      <c r="C49" s="6" t="s">
        <v>63</v>
      </c>
      <c r="D49" s="7">
        <v>64195.0</v>
      </c>
      <c r="E49" s="8">
        <f t="shared" si="2"/>
        <v>3652310330</v>
      </c>
      <c r="F49" s="9"/>
      <c r="G49" s="4"/>
      <c r="H49" s="4"/>
      <c r="I49" s="4"/>
      <c r="J49" s="4"/>
      <c r="K49" s="4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1" t="s">
        <v>66</v>
      </c>
      <c r="B50" s="5">
        <v>56894.0</v>
      </c>
      <c r="C50" s="6" t="s">
        <v>63</v>
      </c>
      <c r="D50" s="7">
        <v>87224.0</v>
      </c>
      <c r="E50" s="8">
        <f t="shared" si="2"/>
        <v>4962522256</v>
      </c>
      <c r="F50" s="9"/>
      <c r="G50" s="4"/>
      <c r="H50" s="4"/>
      <c r="I50" s="4"/>
      <c r="J50" s="4"/>
      <c r="K50" s="4"/>
      <c r="L50" s="9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1" t="s">
        <v>67</v>
      </c>
      <c r="B51" s="5">
        <v>51420.0</v>
      </c>
      <c r="C51" s="6" t="s">
        <v>68</v>
      </c>
      <c r="D51" s="7">
        <v>21454.0</v>
      </c>
      <c r="E51" s="8">
        <f t="shared" si="2"/>
        <v>1103164680</v>
      </c>
      <c r="F51" s="9"/>
      <c r="G51" s="4"/>
      <c r="H51" s="4"/>
      <c r="I51" s="4"/>
      <c r="J51" s="4"/>
      <c r="K51" s="4"/>
      <c r="L51" s="9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1" t="s">
        <v>69</v>
      </c>
      <c r="B52" s="5">
        <v>60753.0</v>
      </c>
      <c r="C52" s="6" t="s">
        <v>68</v>
      </c>
      <c r="D52" s="7">
        <v>188563.0</v>
      </c>
      <c r="E52" s="8">
        <f t="shared" si="2"/>
        <v>11455767939</v>
      </c>
      <c r="F52" s="9"/>
      <c r="G52" s="4"/>
      <c r="H52" s="4"/>
      <c r="I52" s="4"/>
      <c r="J52" s="4"/>
      <c r="K52" s="4"/>
      <c r="L52" s="9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1" t="s">
        <v>70</v>
      </c>
      <c r="B53" s="5">
        <v>61166.0</v>
      </c>
      <c r="C53" s="6" t="s">
        <v>68</v>
      </c>
      <c r="D53" s="7">
        <v>385512.0</v>
      </c>
      <c r="E53" s="8">
        <f t="shared" si="2"/>
        <v>23580226992</v>
      </c>
      <c r="F53" s="9"/>
      <c r="G53" s="4"/>
      <c r="H53" s="4"/>
      <c r="I53" s="4"/>
      <c r="J53" s="4"/>
      <c r="K53" s="4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1" t="s">
        <v>68</v>
      </c>
      <c r="B54" s="5">
        <v>59428.0</v>
      </c>
      <c r="C54" s="6" t="s">
        <v>68</v>
      </c>
      <c r="D54" s="7">
        <v>1524553.0</v>
      </c>
      <c r="E54" s="8">
        <f t="shared" si="2"/>
        <v>90601135684</v>
      </c>
      <c r="F54" s="9"/>
      <c r="G54" s="4"/>
      <c r="H54" s="4"/>
      <c r="I54" s="4"/>
      <c r="J54" s="4"/>
      <c r="K54" s="4"/>
      <c r="L54" s="9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1" t="s">
        <v>71</v>
      </c>
      <c r="B55" s="5">
        <v>53240.0</v>
      </c>
      <c r="C55" s="6" t="s">
        <v>68</v>
      </c>
      <c r="D55" s="7">
        <v>96109.0</v>
      </c>
      <c r="E55" s="8">
        <f t="shared" si="2"/>
        <v>5116843160</v>
      </c>
      <c r="F55" s="9"/>
      <c r="G55" s="4"/>
      <c r="H55" s="4"/>
      <c r="I55" s="4"/>
      <c r="J55" s="4"/>
      <c r="K55" s="4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1" t="s">
        <v>72</v>
      </c>
      <c r="B56" s="5">
        <v>61810.0</v>
      </c>
      <c r="C56" s="6" t="s">
        <v>68</v>
      </c>
      <c r="D56" s="7">
        <v>217352.0</v>
      </c>
      <c r="E56" s="8">
        <f t="shared" si="2"/>
        <v>13434527120</v>
      </c>
      <c r="F56" s="9"/>
      <c r="G56" s="4"/>
      <c r="H56" s="4"/>
      <c r="I56" s="4"/>
      <c r="J56" s="4"/>
      <c r="K56" s="4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1" t="s">
        <v>73</v>
      </c>
      <c r="B57" s="5">
        <v>53240.0</v>
      </c>
      <c r="C57" s="6" t="s">
        <v>68</v>
      </c>
      <c r="D57" s="7">
        <v>76360.0</v>
      </c>
      <c r="E57" s="8">
        <f t="shared" si="2"/>
        <v>4065406400</v>
      </c>
      <c r="F57" s="9"/>
      <c r="G57" s="4"/>
      <c r="H57" s="4"/>
      <c r="I57" s="4"/>
      <c r="J57" s="4"/>
      <c r="K57" s="4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1" t="s">
        <v>74</v>
      </c>
      <c r="B58" s="5">
        <v>50297.0</v>
      </c>
      <c r="C58" s="6" t="s">
        <v>75</v>
      </c>
      <c r="D58" s="7">
        <v>180701.0</v>
      </c>
      <c r="E58" s="8">
        <f t="shared" si="2"/>
        <v>9088718197</v>
      </c>
      <c r="F58" s="9"/>
      <c r="G58" s="4"/>
      <c r="H58" s="4"/>
      <c r="I58" s="4"/>
      <c r="J58" s="4"/>
      <c r="K58" s="4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1" t="s">
        <v>76</v>
      </c>
      <c r="B59" s="5">
        <v>69527.0</v>
      </c>
      <c r="C59" s="6" t="s">
        <v>75</v>
      </c>
      <c r="D59" s="7">
        <v>3316073.0</v>
      </c>
      <c r="E59" s="8">
        <f t="shared" si="2"/>
        <v>230556607471</v>
      </c>
      <c r="F59" s="9"/>
      <c r="G59" s="4"/>
      <c r="H59" s="4"/>
      <c r="I59" s="4"/>
      <c r="J59" s="4"/>
      <c r="K59" s="4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</sheetData>
  <drawing r:id="rId1"/>
</worksheet>
</file>