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BuÇalışmaKitabı" defaultThemeVersion="166925"/>
  <mc:AlternateContent xmlns:mc="http://schemas.openxmlformats.org/markup-compatibility/2006">
    <mc:Choice Requires="x15">
      <x15ac:absPath xmlns:x15ac="http://schemas.microsoft.com/office/spreadsheetml/2010/11/ac" url="C:\Users\Çağan Demir\Downloads\"/>
    </mc:Choice>
  </mc:AlternateContent>
  <xr:revisionPtr revIDLastSave="0" documentId="13_ncr:1_{FE3B5084-2FBE-4401-A968-1ADA9D383D18}" xr6:coauthVersionLast="47" xr6:coauthVersionMax="47" xr10:uidLastSave="{00000000-0000-0000-0000-000000000000}"/>
  <bookViews>
    <workbookView xWindow="-108" yWindow="-108" windowWidth="23256" windowHeight="12576" activeTab="2" xr2:uid="{BED979DA-08EF-4F24-954A-4F22356E7B6A}"/>
  </bookViews>
  <sheets>
    <sheet name="DATA" sheetId="1" r:id="rId1"/>
    <sheet name="Parameters" sheetId="4" r:id="rId2"/>
    <sheet name="Dashboard" sheetId="5" r:id="rId3"/>
    <sheet name="Sellers" sheetId="2" r:id="rId4"/>
    <sheet name="images" sheetId="3" r:id="rId5"/>
  </sheets>
  <externalReferences>
    <externalReference r:id="rId6"/>
    <externalReference r:id="rId7"/>
  </externalReferences>
  <definedNames>
    <definedName name="_xlnm._FilterDatabase" localSheetId="0" hidden="1">DATA!$A$1:$H$886</definedName>
    <definedName name="_xlnm._FilterDatabase" localSheetId="3" hidden="1">Sellers!#REF!</definedName>
    <definedName name="_xlchart.v5.0" hidden="1">Parameters!$A$1:$A$50</definedName>
    <definedName name="_xlchart.v5.1" hidden="1">Parameters!$B$1:$B$50</definedName>
    <definedName name="Bilgi">'[1]Veri Doğrulama'!$C$2:$C$16</definedName>
    <definedName name="Bolge">Parameters!$A:$A</definedName>
    <definedName name="Bölgeler">DATA!$B:$B</definedName>
    <definedName name="dinamik_satici">OFFSET(Parameters!$Q$3,0,0,COUNTIF(Parameters!$Q:$Q,"&lt;&gt;")-1,1)</definedName>
    <definedName name="Dönemler">Parameters!$D$1:$D$3</definedName>
    <definedName name="Matematik">'[1]Veri Doğrulama'!$A$2:$A$10</definedName>
    <definedName name="photo">INDEX(#REF!,MATCH([2]Sheet1!$A$1,#REF!,0),0)</definedName>
    <definedName name="resim">_xlfn.XLOOKUP(Dashboard!$W$2,Sellers!$C:$C,Sellers!$D:$D,,0,1)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2" i="4" l="1" a="1"/>
  <c r="N22" i="4" s="1"/>
  <c r="J18" i="4"/>
  <c r="H20" i="4" a="1"/>
  <c r="H20" i="4" s="1"/>
  <c r="I18" i="4"/>
  <c r="I21" i="4" s="1"/>
  <c r="Q3" i="4" a="1"/>
  <c r="Q3" i="4" s="1"/>
  <c r="Q2" i="4"/>
  <c r="I10" i="4"/>
  <c r="I9" i="4"/>
  <c r="H12" i="4" a="1"/>
  <c r="H12" i="4" s="1"/>
  <c r="N3" i="4"/>
  <c r="N4" i="4"/>
  <c r="N5" i="4"/>
  <c r="N6" i="4"/>
  <c r="N2" i="4"/>
  <c r="K1" i="4" a="1"/>
  <c r="K1" i="4" s="1"/>
  <c r="L3" i="4"/>
  <c r="M3" i="4"/>
  <c r="L4" i="4"/>
  <c r="M4" i="4"/>
  <c r="L5" i="4"/>
  <c r="M5" i="4"/>
  <c r="L6" i="4"/>
  <c r="M6" i="4"/>
  <c r="L2" i="4"/>
  <c r="M2" i="4"/>
  <c r="J2" i="4" a="1"/>
  <c r="J2" i="4" s="1"/>
  <c r="G1" i="4" a="1"/>
  <c r="G1" i="4" s="1"/>
  <c r="C1" i="4"/>
  <c r="B2" i="4" s="1"/>
  <c r="D1" i="4" a="1"/>
  <c r="D1" i="4" s="1"/>
  <c r="A1" i="4" a="1"/>
  <c r="A1" i="4" s="1"/>
  <c r="G886" i="1"/>
  <c r="G885" i="1"/>
  <c r="G884" i="1"/>
  <c r="G883" i="1"/>
  <c r="G882" i="1"/>
  <c r="G881" i="1"/>
  <c r="G880" i="1"/>
  <c r="G879" i="1"/>
  <c r="G878" i="1"/>
  <c r="G877" i="1"/>
  <c r="G876" i="1"/>
  <c r="G875" i="1"/>
  <c r="G874" i="1"/>
  <c r="G873" i="1"/>
  <c r="G872" i="1"/>
  <c r="G871" i="1"/>
  <c r="G870" i="1"/>
  <c r="G869" i="1"/>
  <c r="G868" i="1"/>
  <c r="G867" i="1"/>
  <c r="G866" i="1"/>
  <c r="G865" i="1"/>
  <c r="G864" i="1"/>
  <c r="G863" i="1"/>
  <c r="G862" i="1"/>
  <c r="G861" i="1"/>
  <c r="G860" i="1"/>
  <c r="G859" i="1"/>
  <c r="G858" i="1"/>
  <c r="G857" i="1"/>
  <c r="G856" i="1"/>
  <c r="G855" i="1"/>
  <c r="G854" i="1"/>
  <c r="G853" i="1"/>
  <c r="G852" i="1"/>
  <c r="G851" i="1"/>
  <c r="G850" i="1"/>
  <c r="G849" i="1"/>
  <c r="G848" i="1"/>
  <c r="G847" i="1"/>
  <c r="G846" i="1"/>
  <c r="G845" i="1"/>
  <c r="G844" i="1"/>
  <c r="G843" i="1"/>
  <c r="G842" i="1"/>
  <c r="G841" i="1"/>
  <c r="G840" i="1"/>
  <c r="G839" i="1"/>
  <c r="G838" i="1"/>
  <c r="G837" i="1"/>
  <c r="G836" i="1"/>
  <c r="G835" i="1"/>
  <c r="G834" i="1"/>
  <c r="G833" i="1"/>
  <c r="G832" i="1"/>
  <c r="G831" i="1"/>
  <c r="G830" i="1"/>
  <c r="G829" i="1"/>
  <c r="G828" i="1"/>
  <c r="G827" i="1"/>
  <c r="G826" i="1"/>
  <c r="G825" i="1"/>
  <c r="G824" i="1"/>
  <c r="G823" i="1"/>
  <c r="G822" i="1"/>
  <c r="G821" i="1"/>
  <c r="G820" i="1"/>
  <c r="G819" i="1"/>
  <c r="G818" i="1"/>
  <c r="G817" i="1"/>
  <c r="G816" i="1"/>
  <c r="G815" i="1"/>
  <c r="G814" i="1"/>
  <c r="G813" i="1"/>
  <c r="G812" i="1"/>
  <c r="G811" i="1"/>
  <c r="G810" i="1"/>
  <c r="G809" i="1"/>
  <c r="G808" i="1"/>
  <c r="G807" i="1"/>
  <c r="G806" i="1"/>
  <c r="G805" i="1"/>
  <c r="G804" i="1"/>
  <c r="G803" i="1"/>
  <c r="G802" i="1"/>
  <c r="G801" i="1"/>
  <c r="G800" i="1"/>
  <c r="G799" i="1"/>
  <c r="G798" i="1"/>
  <c r="G797" i="1"/>
  <c r="G796" i="1"/>
  <c r="G795" i="1"/>
  <c r="G794" i="1"/>
  <c r="G793" i="1"/>
  <c r="G792" i="1"/>
  <c r="G791" i="1"/>
  <c r="G790" i="1"/>
  <c r="G789" i="1"/>
  <c r="G788" i="1"/>
  <c r="G787" i="1"/>
  <c r="G786" i="1"/>
  <c r="G785" i="1"/>
  <c r="G784" i="1"/>
  <c r="G783" i="1"/>
  <c r="G782" i="1"/>
  <c r="G781" i="1"/>
  <c r="G780" i="1"/>
  <c r="G779" i="1"/>
  <c r="G778" i="1"/>
  <c r="G777" i="1"/>
  <c r="G776" i="1"/>
  <c r="G775" i="1"/>
  <c r="G774" i="1"/>
  <c r="G773" i="1"/>
  <c r="G772" i="1"/>
  <c r="G771" i="1"/>
  <c r="G770" i="1"/>
  <c r="G769" i="1"/>
  <c r="G768" i="1"/>
  <c r="G767" i="1"/>
  <c r="G766" i="1"/>
  <c r="G765" i="1"/>
  <c r="G764" i="1"/>
  <c r="G763" i="1"/>
  <c r="G762" i="1"/>
  <c r="G761" i="1"/>
  <c r="G760" i="1"/>
  <c r="G759" i="1"/>
  <c r="G758" i="1"/>
  <c r="G757" i="1"/>
  <c r="G756" i="1"/>
  <c r="G755" i="1"/>
  <c r="G754" i="1"/>
  <c r="G753" i="1"/>
  <c r="G752" i="1"/>
  <c r="G751" i="1"/>
  <c r="G750" i="1"/>
  <c r="G749" i="1"/>
  <c r="G748" i="1"/>
  <c r="G747" i="1"/>
  <c r="G746" i="1"/>
  <c r="G745" i="1"/>
  <c r="G744" i="1"/>
  <c r="G743" i="1"/>
  <c r="G742" i="1"/>
  <c r="G741" i="1"/>
  <c r="G740" i="1"/>
  <c r="G739" i="1"/>
  <c r="G738" i="1"/>
  <c r="G737" i="1"/>
  <c r="G736" i="1"/>
  <c r="G735" i="1"/>
  <c r="G734" i="1"/>
  <c r="G733" i="1"/>
  <c r="G732" i="1"/>
  <c r="G731" i="1"/>
  <c r="G730" i="1"/>
  <c r="G729" i="1"/>
  <c r="G728" i="1"/>
  <c r="G727" i="1"/>
  <c r="G726" i="1"/>
  <c r="G725" i="1"/>
  <c r="G724" i="1"/>
  <c r="G723" i="1"/>
  <c r="G722" i="1"/>
  <c r="G721" i="1"/>
  <c r="G720" i="1"/>
  <c r="G719" i="1"/>
  <c r="G718" i="1"/>
  <c r="G717" i="1"/>
  <c r="G716" i="1"/>
  <c r="G715" i="1"/>
  <c r="G714" i="1"/>
  <c r="G713" i="1"/>
  <c r="G712" i="1"/>
  <c r="G711" i="1"/>
  <c r="G710" i="1"/>
  <c r="G709" i="1"/>
  <c r="G708" i="1"/>
  <c r="G707" i="1"/>
  <c r="G706" i="1"/>
  <c r="G705" i="1"/>
  <c r="G704" i="1"/>
  <c r="G703" i="1"/>
  <c r="G702" i="1"/>
  <c r="G701" i="1"/>
  <c r="G700" i="1"/>
  <c r="G699" i="1"/>
  <c r="G698" i="1"/>
  <c r="G697" i="1"/>
  <c r="G696" i="1"/>
  <c r="G695" i="1"/>
  <c r="G694" i="1"/>
  <c r="G693" i="1"/>
  <c r="G692" i="1"/>
  <c r="G691" i="1"/>
  <c r="G690" i="1"/>
  <c r="G689" i="1"/>
  <c r="G688" i="1"/>
  <c r="G687" i="1"/>
  <c r="G686" i="1"/>
  <c r="G685" i="1"/>
  <c r="G684" i="1"/>
  <c r="G683" i="1"/>
  <c r="G682" i="1"/>
  <c r="G681" i="1"/>
  <c r="G680" i="1"/>
  <c r="G679" i="1"/>
  <c r="G678" i="1"/>
  <c r="G677" i="1"/>
  <c r="G676" i="1"/>
  <c r="G675" i="1"/>
  <c r="G674" i="1"/>
  <c r="G673" i="1"/>
  <c r="G672" i="1"/>
  <c r="G671" i="1"/>
  <c r="G670" i="1"/>
  <c r="G669" i="1"/>
  <c r="G668" i="1"/>
  <c r="G667" i="1"/>
  <c r="G666" i="1"/>
  <c r="G665" i="1"/>
  <c r="G664" i="1"/>
  <c r="G663" i="1"/>
  <c r="G662" i="1"/>
  <c r="G661" i="1"/>
  <c r="G660" i="1"/>
  <c r="G659" i="1"/>
  <c r="G658" i="1"/>
  <c r="G657" i="1"/>
  <c r="G656" i="1"/>
  <c r="G655" i="1"/>
  <c r="G654" i="1"/>
  <c r="G653" i="1"/>
  <c r="G652" i="1"/>
  <c r="G651" i="1"/>
  <c r="G650" i="1"/>
  <c r="G649" i="1"/>
  <c r="G648" i="1"/>
  <c r="G647" i="1"/>
  <c r="G646" i="1"/>
  <c r="G645" i="1"/>
  <c r="G644" i="1"/>
  <c r="G643" i="1"/>
  <c r="G642" i="1"/>
  <c r="G641" i="1"/>
  <c r="G640" i="1"/>
  <c r="G639" i="1"/>
  <c r="G638" i="1"/>
  <c r="G637" i="1"/>
  <c r="G636" i="1"/>
  <c r="G635" i="1"/>
  <c r="G634" i="1"/>
  <c r="G633" i="1"/>
  <c r="G632" i="1"/>
  <c r="G631" i="1"/>
  <c r="G630" i="1"/>
  <c r="G629" i="1"/>
  <c r="G628" i="1"/>
  <c r="G627" i="1"/>
  <c r="G626" i="1"/>
  <c r="G625" i="1"/>
  <c r="G624" i="1"/>
  <c r="G623" i="1"/>
  <c r="G622" i="1"/>
  <c r="G621" i="1"/>
  <c r="G620" i="1"/>
  <c r="G619" i="1"/>
  <c r="G618" i="1"/>
  <c r="G617" i="1"/>
  <c r="G616" i="1"/>
  <c r="G615" i="1"/>
  <c r="G614" i="1"/>
  <c r="G613" i="1"/>
  <c r="G612" i="1"/>
  <c r="G611" i="1"/>
  <c r="G610" i="1"/>
  <c r="G609" i="1"/>
  <c r="G608" i="1"/>
  <c r="G607" i="1"/>
  <c r="G606" i="1"/>
  <c r="G605" i="1"/>
  <c r="G604" i="1"/>
  <c r="G603" i="1"/>
  <c r="G602" i="1"/>
  <c r="G601" i="1"/>
  <c r="G600" i="1"/>
  <c r="G599" i="1"/>
  <c r="G598" i="1"/>
  <c r="G597" i="1"/>
  <c r="G596" i="1"/>
  <c r="G595" i="1"/>
  <c r="G594" i="1"/>
  <c r="G593" i="1"/>
  <c r="G592" i="1"/>
  <c r="G591" i="1"/>
  <c r="G590" i="1"/>
  <c r="G589" i="1"/>
  <c r="G588" i="1"/>
  <c r="G587" i="1"/>
  <c r="G586" i="1"/>
  <c r="G585" i="1"/>
  <c r="G584" i="1"/>
  <c r="G583" i="1"/>
  <c r="G582" i="1"/>
  <c r="G581" i="1"/>
  <c r="G580" i="1"/>
  <c r="G579" i="1"/>
  <c r="G578" i="1"/>
  <c r="G577" i="1"/>
  <c r="G576" i="1"/>
  <c r="G575" i="1"/>
  <c r="G574" i="1"/>
  <c r="G573" i="1"/>
  <c r="G572" i="1"/>
  <c r="G571" i="1"/>
  <c r="G570" i="1"/>
  <c r="G569" i="1"/>
  <c r="G568" i="1"/>
  <c r="G567" i="1"/>
  <c r="G566" i="1"/>
  <c r="G565" i="1"/>
  <c r="G564" i="1"/>
  <c r="G563" i="1"/>
  <c r="G562" i="1"/>
  <c r="G561" i="1"/>
  <c r="G560" i="1"/>
  <c r="G559" i="1"/>
  <c r="G558" i="1"/>
  <c r="G557" i="1"/>
  <c r="G556" i="1"/>
  <c r="G555" i="1"/>
  <c r="G554" i="1"/>
  <c r="G553" i="1"/>
  <c r="G552" i="1"/>
  <c r="G551" i="1"/>
  <c r="G550" i="1"/>
  <c r="G549" i="1"/>
  <c r="G548" i="1"/>
  <c r="G547" i="1"/>
  <c r="G546" i="1"/>
  <c r="G545" i="1"/>
  <c r="G544" i="1"/>
  <c r="G543" i="1"/>
  <c r="G542" i="1"/>
  <c r="G541" i="1"/>
  <c r="G540" i="1"/>
  <c r="G539" i="1"/>
  <c r="G538" i="1"/>
  <c r="G537" i="1"/>
  <c r="G536" i="1"/>
  <c r="G535" i="1"/>
  <c r="G534" i="1"/>
  <c r="G533" i="1"/>
  <c r="G532" i="1"/>
  <c r="G531" i="1"/>
  <c r="G530" i="1"/>
  <c r="G529" i="1"/>
  <c r="G528" i="1"/>
  <c r="G527" i="1"/>
  <c r="G526" i="1"/>
  <c r="G525" i="1"/>
  <c r="G524" i="1"/>
  <c r="G523" i="1"/>
  <c r="G522" i="1"/>
  <c r="G521" i="1"/>
  <c r="G520" i="1"/>
  <c r="G519" i="1"/>
  <c r="G518" i="1"/>
  <c r="G517" i="1"/>
  <c r="G516" i="1"/>
  <c r="G515" i="1"/>
  <c r="G514" i="1"/>
  <c r="G513" i="1"/>
  <c r="G512" i="1"/>
  <c r="G511" i="1"/>
  <c r="G510" i="1"/>
  <c r="G509" i="1"/>
  <c r="G508" i="1"/>
  <c r="G507" i="1"/>
  <c r="G506" i="1"/>
  <c r="G505" i="1"/>
  <c r="G504" i="1"/>
  <c r="G503" i="1"/>
  <c r="G502" i="1"/>
  <c r="G501" i="1"/>
  <c r="G500" i="1"/>
  <c r="G499" i="1"/>
  <c r="G498" i="1"/>
  <c r="G497" i="1"/>
  <c r="G496" i="1"/>
  <c r="G495" i="1"/>
  <c r="G494" i="1"/>
  <c r="G493" i="1"/>
  <c r="G492" i="1"/>
  <c r="G491" i="1"/>
  <c r="G490" i="1"/>
  <c r="G489" i="1"/>
  <c r="G488" i="1"/>
  <c r="G487" i="1"/>
  <c r="G486" i="1"/>
  <c r="G485" i="1"/>
  <c r="G484" i="1"/>
  <c r="G483" i="1"/>
  <c r="G482" i="1"/>
  <c r="G481" i="1"/>
  <c r="G480" i="1"/>
  <c r="G479" i="1"/>
  <c r="G478" i="1"/>
  <c r="G477" i="1"/>
  <c r="G476" i="1"/>
  <c r="G475" i="1"/>
  <c r="G474" i="1"/>
  <c r="G473" i="1"/>
  <c r="G472" i="1"/>
  <c r="G471" i="1"/>
  <c r="G470" i="1"/>
  <c r="G469" i="1"/>
  <c r="G468" i="1"/>
  <c r="G467" i="1"/>
  <c r="G466" i="1"/>
  <c r="G465" i="1"/>
  <c r="G464" i="1"/>
  <c r="G463" i="1"/>
  <c r="G462" i="1"/>
  <c r="G461" i="1"/>
  <c r="G460" i="1"/>
  <c r="G459" i="1"/>
  <c r="G458" i="1"/>
  <c r="G457" i="1"/>
  <c r="G456" i="1"/>
  <c r="G455" i="1"/>
  <c r="G454" i="1"/>
  <c r="G453" i="1"/>
  <c r="G452" i="1"/>
  <c r="G451" i="1"/>
  <c r="G450" i="1"/>
  <c r="G449" i="1"/>
  <c r="G448" i="1"/>
  <c r="G447" i="1"/>
  <c r="G446" i="1"/>
  <c r="G445" i="1"/>
  <c r="G444" i="1"/>
  <c r="G443" i="1"/>
  <c r="G442" i="1"/>
  <c r="G441" i="1"/>
  <c r="G440" i="1"/>
  <c r="G439" i="1"/>
  <c r="G438" i="1"/>
  <c r="G437" i="1"/>
  <c r="G436" i="1"/>
  <c r="G435" i="1"/>
  <c r="G434" i="1"/>
  <c r="G433" i="1"/>
  <c r="G432" i="1"/>
  <c r="G431" i="1"/>
  <c r="G430" i="1"/>
  <c r="G429" i="1"/>
  <c r="G428" i="1"/>
  <c r="G427" i="1"/>
  <c r="G426" i="1"/>
  <c r="G425" i="1"/>
  <c r="G424" i="1"/>
  <c r="G423" i="1"/>
  <c r="G422" i="1"/>
  <c r="G421" i="1"/>
  <c r="G420" i="1"/>
  <c r="G419" i="1"/>
  <c r="G418" i="1"/>
  <c r="G417" i="1"/>
  <c r="G416" i="1"/>
  <c r="G415" i="1"/>
  <c r="G414" i="1"/>
  <c r="G413" i="1"/>
  <c r="G412" i="1"/>
  <c r="G411" i="1"/>
  <c r="G410" i="1"/>
  <c r="G409" i="1"/>
  <c r="G408" i="1"/>
  <c r="G407" i="1"/>
  <c r="G406" i="1"/>
  <c r="G405" i="1"/>
  <c r="G404" i="1"/>
  <c r="G403" i="1"/>
  <c r="G402" i="1"/>
  <c r="G401" i="1"/>
  <c r="G400" i="1"/>
  <c r="G399" i="1"/>
  <c r="G398" i="1"/>
  <c r="G397" i="1"/>
  <c r="G396" i="1"/>
  <c r="G395" i="1"/>
  <c r="G394" i="1"/>
  <c r="G393" i="1"/>
  <c r="G392" i="1"/>
  <c r="G391" i="1"/>
  <c r="G390" i="1"/>
  <c r="G389" i="1"/>
  <c r="G388" i="1"/>
  <c r="G387" i="1"/>
  <c r="G386" i="1"/>
  <c r="G385" i="1"/>
  <c r="G384" i="1"/>
  <c r="G383" i="1"/>
  <c r="G382" i="1"/>
  <c r="G381" i="1"/>
  <c r="G380" i="1"/>
  <c r="G379" i="1"/>
  <c r="G378" i="1"/>
  <c r="G377" i="1"/>
  <c r="G376" i="1"/>
  <c r="G375" i="1"/>
  <c r="G374" i="1"/>
  <c r="G373" i="1"/>
  <c r="G372" i="1"/>
  <c r="G371" i="1"/>
  <c r="G370" i="1"/>
  <c r="G369" i="1"/>
  <c r="G368" i="1"/>
  <c r="G367" i="1"/>
  <c r="G366" i="1"/>
  <c r="G365" i="1"/>
  <c r="G364" i="1"/>
  <c r="G363" i="1"/>
  <c r="G362" i="1"/>
  <c r="G361" i="1"/>
  <c r="G360" i="1"/>
  <c r="G359" i="1"/>
  <c r="G358" i="1"/>
  <c r="G357" i="1"/>
  <c r="G356" i="1"/>
  <c r="G355" i="1"/>
  <c r="G354" i="1"/>
  <c r="G353" i="1"/>
  <c r="G352" i="1"/>
  <c r="G351" i="1"/>
  <c r="G350" i="1"/>
  <c r="G349" i="1"/>
  <c r="G348" i="1"/>
  <c r="G347" i="1"/>
  <c r="G346" i="1"/>
  <c r="G345" i="1"/>
  <c r="G344" i="1"/>
  <c r="G343" i="1"/>
  <c r="G342" i="1"/>
  <c r="G341" i="1"/>
  <c r="G340" i="1"/>
  <c r="G339" i="1"/>
  <c r="G338" i="1"/>
  <c r="G337" i="1"/>
  <c r="G336" i="1"/>
  <c r="G335" i="1"/>
  <c r="G334" i="1"/>
  <c r="G333" i="1"/>
  <c r="G332" i="1"/>
  <c r="G331" i="1"/>
  <c r="G330" i="1"/>
  <c r="G329" i="1"/>
  <c r="G328" i="1"/>
  <c r="G327" i="1"/>
  <c r="G326" i="1"/>
  <c r="G325" i="1"/>
  <c r="G324" i="1"/>
  <c r="G323" i="1"/>
  <c r="G322" i="1"/>
  <c r="G321" i="1"/>
  <c r="G320" i="1"/>
  <c r="G319" i="1"/>
  <c r="G318" i="1"/>
  <c r="G317" i="1"/>
  <c r="G316" i="1"/>
  <c r="G315" i="1"/>
  <c r="G314" i="1"/>
  <c r="G313" i="1"/>
  <c r="G312" i="1"/>
  <c r="G311" i="1"/>
  <c r="G310" i="1"/>
  <c r="G309" i="1"/>
  <c r="G308" i="1"/>
  <c r="G307" i="1"/>
  <c r="G306" i="1"/>
  <c r="G305" i="1"/>
  <c r="G304" i="1"/>
  <c r="G303" i="1"/>
  <c r="G302" i="1"/>
  <c r="G301" i="1"/>
  <c r="G300" i="1"/>
  <c r="G299" i="1"/>
  <c r="G298" i="1"/>
  <c r="G297" i="1"/>
  <c r="G296" i="1"/>
  <c r="G295" i="1"/>
  <c r="G294" i="1"/>
  <c r="G293" i="1"/>
  <c r="G292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5" i="1"/>
  <c r="G274" i="1"/>
  <c r="G273" i="1"/>
  <c r="G272" i="1"/>
  <c r="G271" i="1"/>
  <c r="G270" i="1"/>
  <c r="G269" i="1"/>
  <c r="G268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  <c r="O19" i="4" l="1"/>
  <c r="J22" i="4"/>
  <c r="J24" i="4"/>
  <c r="J23" i="4"/>
  <c r="J21" i="4"/>
  <c r="K21" i="4" s="1"/>
  <c r="L21" i="4" s="1"/>
  <c r="J20" i="4"/>
  <c r="I20" i="4"/>
  <c r="I24" i="4"/>
  <c r="I23" i="4"/>
  <c r="I22" i="4"/>
  <c r="I13" i="4"/>
  <c r="J13" i="4"/>
  <c r="I16" i="4"/>
  <c r="I12" i="4"/>
  <c r="J14" i="4"/>
  <c r="J12" i="4"/>
  <c r="J16" i="4"/>
  <c r="J15" i="4"/>
  <c r="I15" i="4"/>
  <c r="I14" i="4"/>
  <c r="F12" i="4"/>
  <c r="F13" i="4"/>
  <c r="K5" i="4"/>
  <c r="K2" i="4"/>
  <c r="K3" i="4"/>
  <c r="K6" i="4"/>
  <c r="K4" i="4"/>
  <c r="H1" i="4"/>
  <c r="H5" i="4"/>
  <c r="H4" i="4"/>
  <c r="H3" i="4"/>
  <c r="H2" i="4"/>
  <c r="B48" i="4"/>
  <c r="B46" i="4"/>
  <c r="B40" i="4"/>
  <c r="B42" i="4"/>
  <c r="B32" i="4"/>
  <c r="B30" i="4"/>
  <c r="B26" i="4"/>
  <c r="B41" i="4"/>
  <c r="B25" i="4"/>
  <c r="B24" i="4"/>
  <c r="B38" i="4"/>
  <c r="B17" i="4"/>
  <c r="B50" i="4"/>
  <c r="B34" i="4"/>
  <c r="B16" i="4"/>
  <c r="B49" i="4"/>
  <c r="B33" i="4"/>
  <c r="B9" i="4"/>
  <c r="B8" i="4"/>
  <c r="B47" i="4"/>
  <c r="B39" i="4"/>
  <c r="B31" i="4"/>
  <c r="B23" i="4"/>
  <c r="B15" i="4"/>
  <c r="B7" i="4"/>
  <c r="B22" i="4"/>
  <c r="B14" i="4"/>
  <c r="B6" i="4"/>
  <c r="B45" i="4"/>
  <c r="B37" i="4"/>
  <c r="B29" i="4"/>
  <c r="B21" i="4"/>
  <c r="B13" i="4"/>
  <c r="B5" i="4"/>
  <c r="B44" i="4"/>
  <c r="B36" i="4"/>
  <c r="B28" i="4"/>
  <c r="B20" i="4"/>
  <c r="B12" i="4"/>
  <c r="B4" i="4"/>
  <c r="B1" i="4"/>
  <c r="B43" i="4"/>
  <c r="B35" i="4"/>
  <c r="B27" i="4"/>
  <c r="B19" i="4"/>
  <c r="B11" i="4"/>
  <c r="B3" i="4"/>
  <c r="B18" i="4"/>
  <c r="B10" i="4"/>
  <c r="T22" i="4" l="1"/>
  <c r="T23" i="4"/>
  <c r="T24" i="4"/>
  <c r="T25" i="4"/>
  <c r="T26" i="4"/>
  <c r="S22" i="4"/>
  <c r="S23" i="4"/>
  <c r="S24" i="4"/>
  <c r="S25" i="4"/>
  <c r="S26" i="4"/>
  <c r="R22" i="4"/>
  <c r="R23" i="4"/>
  <c r="R24" i="4"/>
  <c r="R25" i="4"/>
  <c r="R26" i="4"/>
  <c r="Q22" i="4"/>
  <c r="Q23" i="4"/>
  <c r="Q24" i="4"/>
  <c r="Q25" i="4"/>
  <c r="Q26" i="4"/>
  <c r="O23" i="4"/>
  <c r="P23" i="4"/>
  <c r="O24" i="4"/>
  <c r="P24" i="4"/>
  <c r="O25" i="4"/>
  <c r="P25" i="4"/>
  <c r="O26" i="4"/>
  <c r="P26" i="4"/>
  <c r="P22" i="4"/>
  <c r="O22" i="4"/>
  <c r="K24" i="4"/>
  <c r="L24" i="4" s="1"/>
  <c r="K23" i="4"/>
  <c r="L23" i="4" s="1"/>
  <c r="K22" i="4"/>
  <c r="L22" i="4" s="1"/>
  <c r="K20" i="4"/>
  <c r="L20" i="4" s="1"/>
  <c r="K13" i="4"/>
  <c r="K15" i="4"/>
  <c r="K16" i="4"/>
  <c r="K12" i="4"/>
  <c r="K14" i="4"/>
  <c r="F14" i="4"/>
  <c r="F16" i="4" l="1"/>
  <c r="T16" i="5" s="1"/>
  <c r="T15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Çağan Demir</author>
  </authors>
  <commentList>
    <comment ref="K1" authorId="0" shapeId="0" xr:uid="{755A144C-CE27-432D-A7DB-41F4DF167AC0}">
      <text>
        <r>
          <rPr>
            <b/>
            <sz val="9"/>
            <color indexed="81"/>
            <rFont val="Tahoma"/>
            <charset val="1"/>
          </rPr>
          <t>Çağan Demir:</t>
        </r>
        <r>
          <rPr>
            <sz val="9"/>
            <color indexed="81"/>
            <rFont val="Tahoma"/>
            <charset val="1"/>
          </rPr>
          <t xml:space="preserve">
Devrik Dönüşüm Uygulandı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<sst xmlns="http://schemas.openxmlformats.org/spreadsheetml/2006/main" count="3745" uniqueCount="181">
  <si>
    <t>CODE</t>
  </si>
  <si>
    <t>STATE</t>
  </si>
  <si>
    <t>SALERS</t>
  </si>
  <si>
    <t>PRODUCTS</t>
  </si>
  <si>
    <t>NET SALE AMOUNT</t>
  </si>
  <si>
    <t>TARGET SALE AMOUNT</t>
  </si>
  <si>
    <t>TARGET REALIZATION</t>
  </si>
  <si>
    <t>YEAR</t>
  </si>
  <si>
    <t>AK</t>
  </si>
  <si>
    <t>Alaska</t>
  </si>
  <si>
    <t>Jenny Hhapman</t>
  </si>
  <si>
    <t>MERCEDES</t>
  </si>
  <si>
    <t>AL</t>
  </si>
  <si>
    <t>Alabama</t>
  </si>
  <si>
    <t>Graham Grady</t>
  </si>
  <si>
    <t>AR</t>
  </si>
  <si>
    <t>Arkansas</t>
  </si>
  <si>
    <t>Alex Funning</t>
  </si>
  <si>
    <t>AZ</t>
  </si>
  <si>
    <t>Arizona</t>
  </si>
  <si>
    <t>Julie El</t>
  </si>
  <si>
    <t>CA</t>
  </si>
  <si>
    <t>California</t>
  </si>
  <si>
    <t>David Craus</t>
  </si>
  <si>
    <t>Simon Dan</t>
  </si>
  <si>
    <t>Peter Do</t>
  </si>
  <si>
    <t>Graham Eva</t>
  </si>
  <si>
    <t>CO</t>
  </si>
  <si>
    <t>Colorado</t>
  </si>
  <si>
    <t>Jim Farron</t>
  </si>
  <si>
    <t>CT</t>
  </si>
  <si>
    <t>Connecticut</t>
  </si>
  <si>
    <t>Krank Field</t>
  </si>
  <si>
    <t>DE</t>
  </si>
  <si>
    <t>Delaware</t>
  </si>
  <si>
    <t>Andrew Gwy</t>
  </si>
  <si>
    <t>FL</t>
  </si>
  <si>
    <t>Florida</t>
  </si>
  <si>
    <t>Mark Hen</t>
  </si>
  <si>
    <t>Pat Gla</t>
  </si>
  <si>
    <t>GA</t>
  </si>
  <si>
    <t>Georgia</t>
  </si>
  <si>
    <t>George How</t>
  </si>
  <si>
    <t>HI</t>
  </si>
  <si>
    <t>Hawaii</t>
  </si>
  <si>
    <t>Gra Jones</t>
  </si>
  <si>
    <t>IA</t>
  </si>
  <si>
    <t>Iowa</t>
  </si>
  <si>
    <t>Mike Ka</t>
  </si>
  <si>
    <t>ID</t>
  </si>
  <si>
    <t>Idaho</t>
  </si>
  <si>
    <t>Justin Mad</t>
  </si>
  <si>
    <t>IL</t>
  </si>
  <si>
    <t>Illinois</t>
  </si>
  <si>
    <t>Anna Tu</t>
  </si>
  <si>
    <t>Chi Onw</t>
  </si>
  <si>
    <t>IN</t>
  </si>
  <si>
    <t>Indiana</t>
  </si>
  <si>
    <t>Raul May</t>
  </si>
  <si>
    <t>KS</t>
  </si>
  <si>
    <t>Kansas</t>
  </si>
  <si>
    <t>Conor Mcman</t>
  </si>
  <si>
    <t>KY</t>
  </si>
  <si>
    <t>Kentucky</t>
  </si>
  <si>
    <t>Bridget Phillip</t>
  </si>
  <si>
    <t>LA</t>
  </si>
  <si>
    <t>Louisiana</t>
  </si>
  <si>
    <t>Mark Men</t>
  </si>
  <si>
    <t>MA</t>
  </si>
  <si>
    <t>Massachusetts</t>
  </si>
  <si>
    <t>David Mor</t>
  </si>
  <si>
    <t>MD</t>
  </si>
  <si>
    <t>Maryland</t>
  </si>
  <si>
    <t>Anne Trevel</t>
  </si>
  <si>
    <t>David Nut</t>
  </si>
  <si>
    <t>ME</t>
  </si>
  <si>
    <t>Maine</t>
  </si>
  <si>
    <t>George Os</t>
  </si>
  <si>
    <t>MI</t>
  </si>
  <si>
    <t>Michigan</t>
  </si>
  <si>
    <t>John Pu</t>
  </si>
  <si>
    <t>MN</t>
  </si>
  <si>
    <t>Minnesota</t>
  </si>
  <si>
    <t>Mary Glin</t>
  </si>
  <si>
    <t>MO</t>
  </si>
  <si>
    <t>Missouri</t>
  </si>
  <si>
    <t>Helen Goo</t>
  </si>
  <si>
    <t>MS</t>
  </si>
  <si>
    <t>Mississippi</t>
  </si>
  <si>
    <t>Sharon Ho</t>
  </si>
  <si>
    <t>MT</t>
  </si>
  <si>
    <t>Montana</t>
  </si>
  <si>
    <t>Nigel Eva</t>
  </si>
  <si>
    <t>NC</t>
  </si>
  <si>
    <t>North Carolina</t>
  </si>
  <si>
    <t>John Steven</t>
  </si>
  <si>
    <t>ND</t>
  </si>
  <si>
    <t>North Dakota</t>
  </si>
  <si>
    <t>Emma Buckel</t>
  </si>
  <si>
    <t>NE</t>
  </si>
  <si>
    <t>Nebraska</t>
  </si>
  <si>
    <t>Cathe McKin</t>
  </si>
  <si>
    <t>NH</t>
  </si>
  <si>
    <t>New Hampshire</t>
  </si>
  <si>
    <t>Marianne Eagle</t>
  </si>
  <si>
    <t>NJ</t>
  </si>
  <si>
    <t>New Jersey</t>
  </si>
  <si>
    <t>Will Woodcock</t>
  </si>
  <si>
    <t>NM</t>
  </si>
  <si>
    <t>New Mexico</t>
  </si>
  <si>
    <t>Bill Wraggen</t>
  </si>
  <si>
    <t>NV</t>
  </si>
  <si>
    <t>Nevada</t>
  </si>
  <si>
    <t>Tom Ble</t>
  </si>
  <si>
    <t>NY</t>
  </si>
  <si>
    <t>New York</t>
  </si>
  <si>
    <t>Nickister Brown</t>
  </si>
  <si>
    <t>Alanovic Camp</t>
  </si>
  <si>
    <t>Stepy Hep</t>
  </si>
  <si>
    <t>OH</t>
  </si>
  <si>
    <t>Ohio</t>
  </si>
  <si>
    <t>Andy Garci</t>
  </si>
  <si>
    <t>OK</t>
  </si>
  <si>
    <t>Oklahoma</t>
  </si>
  <si>
    <t>Lucia Berg</t>
  </si>
  <si>
    <t>OR</t>
  </si>
  <si>
    <t>Oregon</t>
  </si>
  <si>
    <t>Bill Est</t>
  </si>
  <si>
    <t>PA</t>
  </si>
  <si>
    <t>Pennsylvania</t>
  </si>
  <si>
    <t>Fionalla Bru</t>
  </si>
  <si>
    <t>RI</t>
  </si>
  <si>
    <t>Rhode Island</t>
  </si>
  <si>
    <t>Julietta Co</t>
  </si>
  <si>
    <t>SC</t>
  </si>
  <si>
    <t>South Carolina</t>
  </si>
  <si>
    <t>Jimmy Mahon</t>
  </si>
  <si>
    <t>SD</t>
  </si>
  <si>
    <t>South Dakota</t>
  </si>
  <si>
    <t>David Month</t>
  </si>
  <si>
    <t>TN</t>
  </si>
  <si>
    <t>Tennessee</t>
  </si>
  <si>
    <t>Jonat Rey</t>
  </si>
  <si>
    <t>TX</t>
  </si>
  <si>
    <t>Texas</t>
  </si>
  <si>
    <t>Stevy Rot</t>
  </si>
  <si>
    <t>Rosy Coop</t>
  </si>
  <si>
    <t>UT</t>
  </si>
  <si>
    <t>Utah</t>
  </si>
  <si>
    <t>Angela Falcon</t>
  </si>
  <si>
    <t>VA</t>
  </si>
  <si>
    <t>Virginia</t>
  </si>
  <si>
    <t>Ed Simpson</t>
  </si>
  <si>
    <t>VT</t>
  </si>
  <si>
    <t>Vermont</t>
  </si>
  <si>
    <t>Derek Crag</t>
  </si>
  <si>
    <t>WA</t>
  </si>
  <si>
    <t>Washington</t>
  </si>
  <si>
    <t>William Wallace</t>
  </si>
  <si>
    <t>WI</t>
  </si>
  <si>
    <t>Wisconsin</t>
  </si>
  <si>
    <t>Andrey Sheva</t>
  </si>
  <si>
    <t>WV</t>
  </si>
  <si>
    <t>West Virginia</t>
  </si>
  <si>
    <t>Ivan Dragon</t>
  </si>
  <si>
    <t>WY</t>
  </si>
  <si>
    <t>Wyoming</t>
  </si>
  <si>
    <t>Gordon Kayis</t>
  </si>
  <si>
    <t>BMW</t>
  </si>
  <si>
    <t>FORD</t>
  </si>
  <si>
    <t>MAZDA</t>
  </si>
  <si>
    <t>CHEVROLET</t>
  </si>
  <si>
    <t>Total Sales</t>
  </si>
  <si>
    <t>Total Target</t>
  </si>
  <si>
    <t>H/G ratio</t>
  </si>
  <si>
    <t>Toplam</t>
  </si>
  <si>
    <t>Real</t>
  </si>
  <si>
    <t>Target</t>
  </si>
  <si>
    <t>T/R Ratio</t>
  </si>
  <si>
    <t>2019</t>
  </si>
  <si>
    <t>Realization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</si>
</sst>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(&quot;$&quot;* #,##0_);_(&quot;$&quot;* \(#,##0\);_(&quot;$&quot;* &quot;-&quot;??_);_(@_)"/>
    <numFmt numFmtId="166" formatCode="_-* #,##0_-;\-* #,##0_-;_-* &quot;-&quot;??_-;_-@_-"/>
  </numFmts>
  <fonts count="6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6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34">
    <xf numFmtId="0" fontId="0" fillId="0" borderId="0" xfId="0"/>
    <xf numFmtId="0" fontId="1" fillId="0" borderId="0" xfId="1"/>
    <xf numFmtId="0" fontId="1" fillId="0" borderId="0" xfId="1" applyAlignment="1">
      <alignment horizontal="center" vertical="center"/>
    </xf>
    <xf numFmtId="0" fontId="1" fillId="0" borderId="0" xfId="1" applyAlignment="1">
      <alignment horizontal="left" vertical="center"/>
    </xf>
    <xf numFmtId="165" fontId="0" fillId="0" borderId="0" xfId="2" applyNumberFormat="1" applyFont="1"/>
    <xf numFmtId="164" fontId="0" fillId="0" borderId="0" xfId="2" applyFont="1"/>
    <xf numFmtId="9" fontId="0" fillId="0" borderId="0" xfId="3" applyFont="1"/>
    <xf numFmtId="2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66" fontId="0" fillId="0" borderId="0" xfId="4" applyNumberFormat="1" applyFont="1"/>
    <xf numFmtId="9" fontId="0" fillId="0" borderId="0" xfId="5" applyFont="1"/>
    <xf numFmtId="43" fontId="0" fillId="0" borderId="0" xfId="4" applyFont="1"/>
    <xf numFmtId="9" fontId="0" fillId="0" borderId="0" xfId="0" applyNumberFormat="1"/>
    <xf numFmtId="0" fontId="0" fillId="0" borderId="9" xfId="0" applyBorder="1"/>
    <xf numFmtId="0" fontId="3" fillId="2" borderId="9" xfId="0" applyFont="1" applyFill="1" applyBorder="1"/>
    <xf numFmtId="9" fontId="3" fillId="2" borderId="9" xfId="5" applyFont="1" applyFill="1" applyBorder="1"/>
    <xf numFmtId="9" fontId="0" fillId="0" borderId="9" xfId="5" applyFont="1" applyBorder="1"/>
    <xf numFmtId="10" fontId="0" fillId="0" borderId="9" xfId="5" applyNumberFormat="1" applyFont="1" applyBorder="1"/>
    <xf numFmtId="10" fontId="0" fillId="0" borderId="0" xfId="5" applyNumberFormat="1" applyFont="1"/>
    <xf numFmtId="10" fontId="3" fillId="2" borderId="9" xfId="5" applyNumberFormat="1" applyFont="1" applyFill="1" applyBorder="1"/>
    <xf numFmtId="0" fontId="0" fillId="3" borderId="0" xfId="0" applyFill="1"/>
    <xf numFmtId="2" fontId="0" fillId="0" borderId="9" xfId="0" applyNumberFormat="1" applyBorder="1"/>
    <xf numFmtId="0" fontId="3" fillId="4" borderId="10" xfId="0" applyFont="1" applyFill="1" applyBorder="1" applyAlignment="1">
      <alignment horizontal="center"/>
    </xf>
    <xf numFmtId="0" fontId="3" fillId="4" borderId="11" xfId="0" applyFont="1" applyFill="1" applyBorder="1" applyAlignment="1">
      <alignment horizontal="center"/>
    </xf>
    <xf numFmtId="0" fontId="0" fillId="5" borderId="9" xfId="0" applyFill="1" applyBorder="1"/>
    <xf numFmtId="2" fontId="0" fillId="5" borderId="9" xfId="0" applyNumberFormat="1" applyFill="1" applyBorder="1"/>
    <xf numFmtId="0" fontId="3" fillId="4" borderId="9" xfId="0" applyFont="1" applyFill="1" applyBorder="1"/>
  </cellXfs>
  <cellStyles count="6">
    <cellStyle name="Normal" xfId="0" builtinId="0"/>
    <cellStyle name="Normal 2" xfId="1" xr:uid="{28C05BB6-8C21-4ACF-8EF0-F5AE312DADC1}"/>
    <cellStyle name="ParaBirimi 2" xfId="2" xr:uid="{201688DA-7E4D-4A09-8B66-036AE54631A5}"/>
    <cellStyle name="Virgül" xfId="4" builtinId="3"/>
    <cellStyle name="Yüzde" xfId="5" builtinId="5"/>
    <cellStyle name="Yüzde 2" xfId="3" xr:uid="{71293E3E-974E-4203-96C7-FCCBBCE8606E}"/>
  </cellStyles>
  <dxfs count="9">
    <dxf>
      <fill>
        <patternFill>
          <bgColor theme="9" tint="0.59996337778862885"/>
        </patternFill>
      </fill>
    </dxf>
    <dxf>
      <fill>
        <patternFill>
          <bgColor rgb="FFFF7979"/>
        </patternFill>
      </fill>
    </dxf>
    <dxf>
      <fill>
        <patternFill>
          <bgColor rgb="FFFF7979"/>
        </patternFill>
      </fill>
    </dxf>
    <dxf>
      <fill>
        <patternFill>
          <bgColor theme="9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2"/>
        <scheme val="minor"/>
      </font>
      <numFmt numFmtId="165" formatCode="_(&quot;$&quot;* #,##0_);_(&quot;$&quot;* \(#,##0\);_(&quot;$&quot;* &quot;-&quot;??_);_(@_)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172C51"/>
      <color rgb="FFD9D9D9"/>
      <color rgb="FFFF7979"/>
      <color rgb="FFD1150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Parameters!$G$1:$G$5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Parameters!$H$1:$H$5</c:f>
              <c:numCache>
                <c:formatCode>_-* #,##0_-;\-* #,##0_-;_-* "-"??_-;_-@_-</c:formatCode>
                <c:ptCount val="5"/>
                <c:pt idx="0">
                  <c:v>30171771</c:v>
                </c:pt>
                <c:pt idx="1">
                  <c:v>17788458</c:v>
                </c:pt>
                <c:pt idx="2">
                  <c:v>38563077</c:v>
                </c:pt>
                <c:pt idx="3">
                  <c:v>22939296</c:v>
                </c:pt>
                <c:pt idx="4">
                  <c:v>35219513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BC-4782-8460-E5531B00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9055920"/>
        <c:axId val="499056640"/>
      </c:barChart>
      <c:catAx>
        <c:axId val="499055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499056640"/>
        <c:crosses val="autoZero"/>
        <c:auto val="1"/>
        <c:lblAlgn val="ctr"/>
        <c:lblOffset val="100"/>
        <c:noMultiLvlLbl val="0"/>
      </c:catAx>
      <c:valAx>
        <c:axId val="499056640"/>
        <c:scaling>
          <c:orientation val="minMax"/>
        </c:scaling>
        <c:delete val="1"/>
        <c:axPos val="l"/>
        <c:numFmt formatCode="_-* #,##0_-;\-* #,##0_-;_-* &quot;-&quot;??_-;_-@_-" sourceLinked="1"/>
        <c:majorTickMark val="none"/>
        <c:minorTickMark val="none"/>
        <c:tickLblPos val="nextTo"/>
        <c:crossAx val="499055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Parameters!$K$1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Parameters!$J$2:$J$6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Parameters!$K$2:$K$6</c:f>
              <c:numCache>
                <c:formatCode>General</c:formatCode>
                <c:ptCount val="5"/>
                <c:pt idx="0">
                  <c:v>11651494.895999998</c:v>
                </c:pt>
                <c:pt idx="1">
                  <c:v>7830346.9702500002</c:v>
                </c:pt>
                <c:pt idx="2">
                  <c:v>16905078.695250001</c:v>
                </c:pt>
                <c:pt idx="3">
                  <c:v>10361173.481999997</c:v>
                </c:pt>
                <c:pt idx="4">
                  <c:v>15846811.008750001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1D-487E-B510-49215EAE5871}"/>
            </c:ext>
          </c:extLst>
        </c:ser>
        <c:ser>
          <c:idx val="1"/>
          <c:order val="1"/>
          <c:tx>
            <c:strRef>
              <c:f>Parameters!$L$1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Parameters!$J$2:$J$6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Parameters!$L$2:$L$6</c:f>
              <c:numCache>
                <c:formatCode>General</c:formatCode>
                <c:ptCount val="5"/>
                <c:pt idx="0">
                  <c:v>17119042.839000005</c:v>
                </c:pt>
                <c:pt idx="1">
                  <c:v>9696997.8989999983</c:v>
                </c:pt>
                <c:pt idx="2">
                  <c:v>21034718.774999991</c:v>
                </c:pt>
                <c:pt idx="3">
                  <c:v>12920499.387000004</c:v>
                </c:pt>
                <c:pt idx="4">
                  <c:v>20032255.052999999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1D-487E-B510-49215EAE5871}"/>
            </c:ext>
          </c:extLst>
        </c:ser>
        <c:ser>
          <c:idx val="2"/>
          <c:order val="2"/>
          <c:tx>
            <c:strRef>
              <c:f>Parameters!$M$1</c:f>
              <c:strCache>
                <c:ptCount val="1"/>
                <c:pt idx="0">
                  <c:v>2020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Parameters!$J$2:$J$6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Parameters!$M$2:$M$6</c:f>
              <c:numCache>
                <c:formatCode>General</c:formatCode>
                <c:ptCount val="5"/>
                <c:pt idx="0">
                  <c:v>30171771</c:v>
                </c:pt>
                <c:pt idx="1">
                  <c:v>17788458</c:v>
                </c:pt>
                <c:pt idx="2">
                  <c:v>38563077</c:v>
                </c:pt>
                <c:pt idx="3">
                  <c:v>22939296</c:v>
                </c:pt>
                <c:pt idx="4">
                  <c:v>35219513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1D-487E-B510-49215EAE58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6187960"/>
        <c:axId val="676189760"/>
      </c:barChart>
      <c:lineChart>
        <c:grouping val="standard"/>
        <c:varyColors val="0"/>
        <c:ser>
          <c:idx val="3"/>
          <c:order val="3"/>
          <c:tx>
            <c:strRef>
              <c:f>Parameters!$N$1</c:f>
              <c:strCache>
                <c:ptCount val="1"/>
                <c:pt idx="0">
                  <c:v>Toplam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Parameters!$J$2:$J$6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Parameters!$N$2:$N$6</c:f>
              <c:numCache>
                <c:formatCode>General</c:formatCode>
                <c:ptCount val="5"/>
                <c:pt idx="0">
                  <c:v>58942308.734999999</c:v>
                </c:pt>
                <c:pt idx="1">
                  <c:v>35315802.86925</c:v>
                </c:pt>
                <c:pt idx="2">
                  <c:v>76502874.470249996</c:v>
                </c:pt>
                <c:pt idx="3">
                  <c:v>46220968.869000003</c:v>
                </c:pt>
                <c:pt idx="4">
                  <c:v>71098579.061749995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1D-487E-B510-49215EAE58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187960"/>
        <c:axId val="676189760"/>
      </c:lineChart>
      <c:catAx>
        <c:axId val="676187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676189760"/>
        <c:crosses val="autoZero"/>
        <c:auto val="1"/>
        <c:lblAlgn val="ctr"/>
        <c:lblOffset val="100"/>
        <c:noMultiLvlLbl val="0"/>
      </c:catAx>
      <c:valAx>
        <c:axId val="67618976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76187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3117283950617286E-2"/>
          <c:y val="5.9700854700854698E-2"/>
          <c:w val="0.91376543209876548"/>
          <c:h val="0.690242735042735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Parameters!$I$11</c:f>
              <c:strCache>
                <c:ptCount val="1"/>
                <c:pt idx="0">
                  <c:v>Real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Parameters!$H$12:$H$16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Parameters!$I$12:$I$16</c:f>
              <c:numCache>
                <c:formatCode>General</c:formatCode>
                <c:ptCount val="5"/>
                <c:pt idx="0">
                  <c:v>761522.32799999998</c:v>
                </c:pt>
                <c:pt idx="1">
                  <c:v>13320.269999999999</c:v>
                </c:pt>
                <c:pt idx="2">
                  <c:v>134103.22200000001</c:v>
                </c:pt>
                <c:pt idx="3">
                  <c:v>260171.02799999999</c:v>
                </c:pt>
                <c:pt idx="4">
                  <c:v>396166.17599999998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A-4E5A-8833-09DA9C37C6D7}"/>
            </c:ext>
          </c:extLst>
        </c:ser>
        <c:ser>
          <c:idx val="1"/>
          <c:order val="1"/>
          <c:tx>
            <c:strRef>
              <c:f>Parameters!$J$11</c:f>
              <c:strCache>
                <c:ptCount val="1"/>
                <c:pt idx="0">
                  <c:v>Target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Parameters!$H$12:$H$16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Parameters!$J$12:$J$16</c:f>
              <c:numCache>
                <c:formatCode>General</c:formatCode>
                <c:ptCount val="5"/>
                <c:pt idx="0">
                  <c:v>466238.16</c:v>
                </c:pt>
                <c:pt idx="1">
                  <c:v>32875.56</c:v>
                </c:pt>
                <c:pt idx="2">
                  <c:v>62987.877</c:v>
                </c:pt>
                <c:pt idx="3">
                  <c:v>301250.66400000005</c:v>
                </c:pt>
                <c:pt idx="4">
                  <c:v>897437.66400000011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7A-4E5A-8833-09DA9C37C6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8693216"/>
        <c:axId val="768694656"/>
      </c:barChart>
      <c:catAx>
        <c:axId val="76869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68694656"/>
        <c:crosses val="autoZero"/>
        <c:auto val="1"/>
        <c:lblAlgn val="ctr"/>
        <c:lblOffset val="100"/>
        <c:noMultiLvlLbl val="0"/>
      </c:catAx>
      <c:valAx>
        <c:axId val="7686946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6869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6800721784776904"/>
          <c:y val="0.17171296296296298"/>
          <c:w val="0.40287467191601051"/>
          <c:h val="0.671457786526684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D3A-4FFE-9D4C-7369A954BD6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D3A-4FFE-9D4C-7369A954BD6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D3A-4FFE-9D4C-7369A954BD6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D3A-4FFE-9D4C-7369A954BD6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D3A-4FFE-9D4C-7369A954BD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Parameters!$H$12:$H$16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Parameters!$I$12:$I$16</c:f>
              <c:numCache>
                <c:formatCode>General</c:formatCode>
                <c:ptCount val="5"/>
                <c:pt idx="0">
                  <c:v>761522.32799999998</c:v>
                </c:pt>
                <c:pt idx="1">
                  <c:v>13320.269999999999</c:v>
                </c:pt>
                <c:pt idx="2">
                  <c:v>134103.22200000001</c:v>
                </c:pt>
                <c:pt idx="3">
                  <c:v>260171.02799999999</c:v>
                </c:pt>
                <c:pt idx="4">
                  <c:v>396166.17599999998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D3A-4FFE-9D4C-7369A954BD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_xlchart.v5.0</cx:f>
      </cx:strDim>
      <cx:numDim type="colorVal">
        <cx:f>_xlchart.v5.1</cx:f>
      </cx:numDim>
    </cx:data>
  </cx:chartData>
  <cx:chart>
    <cx:title pos="t" align="ctr" overlay="0">
      <cx:tx>
        <cx:txData>
          <cx:v>Sales Density By States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600" b="1"/>
          </a:pPr>
          <a:r>
            <a:rPr lang="tr-TR" sz="16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Sales Density By States</a:t>
          </a:r>
        </a:p>
      </cx:txPr>
    </cx:title>
    <cx:plotArea>
      <cx:plotAreaRegion>
        <cx:plotSurface>
          <cx:spPr>
            <a:noFill/>
            <a:ln>
              <a:noFill/>
            </a:ln>
          </cx:spPr>
        </cx:plotSurface>
        <cx:series layoutId="regionMap" uniqueId="{7E4BAE33-032E-4D51-9227-79D0F11EDB3F}">
          <cx:dataLabels>
            <cx:visibility seriesName="0" categoryName="1" value="1"/>
            <cx:separator>
</cx:separator>
          </cx:dataLabels>
          <cx:dataId val="0"/>
          <cx:layoutPr>
            <cx:geography cultureLanguage="tr-TR" cultureRegion="TR" attribution="Bing ile güçlendirilmiştir">
              <cx:geoCache provider="{E9337A44-BEBE-4D9F-B70C-5C5E7DAFC167}">
                <cx:binary>7H3bctw6suWvOPw81MaNINDRuyM2WVepJFmyLVt+YZQlmQQv4P0C/sz5hnmft5nzXyepmyXu8pZ6
ts5EVMSoO6LbqkJVEguZWLmQSP3zqv/HVXKzLd/1aaKrf1z1v78P6zr/x2+/VVfhTbqtDlJ1VWZV
9qM+uMrS37IfP9TVzW/X5bZTOviNIMx+uwq3ZX3Tv//XP+HTgptsk11ta5Xps+amNOc3VZPU1V+8
tvOld9vrVOmZqupSXdX49/ezm2Tbbcub9+9udK1q88nkN7+/f/au9+9+m37Wn773XQKm1c01jKXy
ACHhcEJteffz/l2S6eD+ZcuxDxgXnFEs7l62H777ZJvC+NdYdGvP9vq6vKkqeKTb/3068pn98ML8
/burrNH1OG8BTOHv711VJjf/+R8qfje7aZObOrkp379TVebdvc3Lxkf5/PH22X97Pv//+ufkFzAb
k988gWg6dS+99CeE/ijVkOntwyS9AUDsgEhKiMDsDgDnOUAY4wPOmS25zdH4gx+++w6gVxi0G5/H
gRN4/vi2x/Acb5V+Q+9h9gFl4+w/eM8EHC4PCOaYIecePPYcnBfN2Q3N/bAJMMd77TfJtorf0G04
O8CMMQcRdOc2MPNP4xq2yQFxpGAcy+eY/PGiJbtBeRg3QeWPoz12l+VNVgbqDWGh5IAzQQST+DZY
jdHqKSyCHgBq1GFI3L1On4PzCoN2o/M4cALP8o89hgeW3Pdt+rbwOBDOCEfycfqfwcMPBEOUEkTu
vOrPvvOSQbvheXySCTx/bPYZnjLe6mpbPSzhNyEDQMMEovierYnn7iPJAaMS27Z97z4TtvbHKyz6
BUCPI6cIne8xQkdvjY84YII5RDrOzvAmxQEVCAOA9/gBX7hj8ndk7WV7dqPzMG6CzREw4r1l0l6W
ZOX2OnuYoTfwHnEAzmPbiJGd6GBkH9jMEZRPdp3XmLIbmJ8jJ9B4p3sMzZebqn53oYAa6DclBwLI
AbEdge93lwmbFuiAY+pQie7JwwQmd1v/n//5Krt2gzUdP4Hsy8UeQ/bpRmtIv2/eMPmhNpABQAqJ
+82GPN+MBIfkiBKbPZAJeP1psHuVSbuRejJ0AtKnkz0Gydsm6kdWvq1TOQcAAecS31O6CePGWIJX
OcTBDN9xuucoHT3YZP6SZ+7G6dngCVLePjNvLwN3uqrVVVM/TNff358YPrAdG9uU2jv3J4ccOBSS
J0wmtO6V1uzG6NngKUaf9tibFsAf1PVfrtp/Tysl4sCWto0JhbTnWVoEtFs4lBFBH9Omp5HuFZbs
xuZx4ASXxT6nRSuQsJV6O7e5DWCgYSPKn8MCedCBTZyR7bFbXCD0PYXlZUN2o/IwbgLKar3HznJy
0727zMr4YYbeIJqRA0klYaNacPsDbO2p08DJAodXbJBH7/YdQO8pOq+xaDc+P0dOEDq53GOE1ln3
hrGMkQMQpbntsDvXQBN0JD0YNyGO710HTdB5yZrdyNyNmqCy3mcisL7ehm+YojIGAoFEDnkgYxOB
B2N2wG1JHchhn7vLi4b8ApE7+6eQzPbZUZJE6UxVD/PzBqEMHWBAhIF0cBeqJqgICYcNglNb/DxE
fRrK1q+w6BfwPI6cIrTPDGCtr9X2TQ9J5QHkN9KR9/jIKUHjB0CbBeLynlnDadAzgF426Bf4PAyc
wrPPaegRTE1zFZuHOfr7DkSdkYhRAqUEz0mAsAEYEEsZ43eeNQHmNabsRubnyAk0R/tMAk7LmyDT
bwcMo0DSBBR40Pv5nzgOJugADhMwphPu/LIhu2F5GDcB5XSfTxFGvnl806urNyQClB0wAmInZndV
HVN+hhE/wEiAFiomyLzOmt3oPB07QejkeI8pwSZrVPXGWw46kAJ0aGFPmTM+EBILqNj5WXnwdK95
lS274XkydILOZp859PG2qrZXYVPd1PVbsjZyALom1BI496oMOMqzBBQKp5ANp9licgr3ant2ozQZ
PkHqeL+RKk2y1ddvtwFROJMbqYE92XgcfuAgOAei8l4dAC976kXH25ct+RU8DyOnyOxz0nOsrkIV
bN+SGrADAb4j4Thud9JjgxqNgHOPzHv8mSgEr7HoFwg9PssUofUe70HHajyBy+rtw0L++7SajSds
EkPJx/0J3CTCSSiCk6BJQ/now5fe1Rm8ypZfgfP4GFN09jnnOVZVlTWlepinvw8ORDbKHSjEYfen
1YDB0+1nrNVxHKg1sO8rq//kPy9b9CuIHkZOEdrnooPTUL0hv2bogMH5ALjPfaXOhMUJOGtDErAh
99EN9qen+89L1uxG5m7UBJXT1V5HtaoC11F5/pauA5NP4ETnUU6DyX/qOqC3QbU7AQ30/mhhh+u8
wqjdGI2R4HHwBKrjj/sMVabrN1XdmHMA7NnGEsp1d53wYAQ4MTgv5XQi6xy/bMovwHkYOAXm0x4D
c5KVdfjO25YZCNdvSA+gQMemcFZgA027/ZnUUzkgW0P6Kji/1xgmbnTUDDfm3dEr7NoN1nT8BLMT
b+8xm23jtyV0DpS/cwqaDr1DbBL4gEnAdazxOtDuXeluxl+26q/wehg9RWufs6OTm+/l294vGWt1
oGaKOs6970zZnTwAdQgqgR+o+aRk5zUW7Ubp58gpQvN99ifQUFfbNK9C9ZbXG0Hf5gJKDIDJ7dyi
nLHkCm4/wsHR3euTRGkURF9l1q+wejZ8Ctg+E7//hvJfOCQCxQcJuZtOOFAeDIX1gj2Ub09c6jUW
7Ybp58gJQhf7LNaNa/fwpqxuzEPq8veTWkibYGtC0qa7k1oHyhOAtsON6Pv9a0L8XmfTbpSejp3g
dHK416Gv3b5lmSJc6aY2Z3ApdXe1AsYc0ifgfc594TaoRk9T25Obl+z5FT5346bYXOwxNqdxAvU9
b3rFDki5oMDy7jek6Q1ICVEQzvUQckBZvf15js5rLNqNz8+RE4RO9/mK6nkIl//frau3PZYAeseJ
IPJBm5OTuoWRN2Bwn/Hi/e3P5HjitVbtRur56Ala5+s99qcPcA2lMkm7fdM7DrArCcnhvGg8kB1/
JmKe4xwIKsR4K+8OLUDzacQDqyo1GvV/c8fh2eAJVh/2mT98zJr/HlkCak4QnOsRvBstuOY1UkAo
Otl9sLT83/9L/y1d4k8fMEHt4z4LE3eoPSTxd6v8DXgflKNQqNSGZOnOgyZS0ihMEIrgMIpPGN/9
ZL9s0O5QOBk+RWqfRYlPN/2b3g3HIA1RwcBv7oIg0LqnorkEWgi1+BAE729XToLgp5v4hbvquxF6
GDeB5tPXPd6mPtfb8GGL+PvOMxJyqEMBmeGe8020otsWPg5UDBE+UWBfsmM3InejJnh8/rTHeFzc
lCko/28HCdTZI8cm8J8pVYAGJZxwyaG07vZnKjK8bMluUB4fYYLLxT7j8mULep0O6jctSQUNHOpN
4Rr4L7aa25JU6CLzcLA+SV9fZ9NukJ6OneD0ZZ+p3BdVXWXAcd+2PIiDi9gUesXc/TzfbuCMFgq+
4bqk3H0n8lUm/QKln08zBWmfc6MvJoNuf8EbBjm4gQdlWYT/olsMnE9AcTe0yYJt6QHCp2nRKwz6
BUAPTzKF53KP9qDXNE55Sq+fvf/f78IIhai2A7chn3sRkDbIaoG3PVzTmxCEnY0Rf23Vbrh2fsiz
x/l/2oHx190ZHxtZzrb1dn7bAfNJg8a/fvX20aEv52TovQ6wk+TdzeP6+vf3DtyPeALp+Bn3A+/q
6X62eZmOudlW9e/vLYzgviWDq31jwMQULiO9f9dBF5XblwBj0Gs5eKKQY/uT9+/0WBHw+3tQoaAG
Fmpj4QALmggCf3z/rhqzcujbycG34bREQImZDdcEkHzsPPohSwxcEnmcjvt/v9NN+iFTuq7gg9H7
d/nd28bHA8ERtOBxuwUWSm0mGdiQX23PIRzBu/H/QGmYI98arCNR+0UkF5CZC9N8LVvJdHkYodRR
hRtLIcJo6VQ1V/aGyiTt5kEqIWmsXTszLA8OmfRFTI+1BckiN65VhwGKclckpaqWTRzVvb+MhbKV
2thB1xahO8Bv/WblFwN812dkt10xBG7QpE0fbnCb2maI3U44lhsKq/OslgudHkLVN228mHaJMm7h
+y26JLr0ay/jdZmbj1ExAMeYCxZ0zpkI+yaUp0rV866WzE/cVBAr9exGU+0mTTlYxnWM5cdeYGeF
yN2njUafTfdVlptSBeF9r9fHf/7rU5bCf287j/785dgq9ue/oGD2rsfsX74LGtmNa66avmn0msfP
+tnjdFyqjw1PJ2v/rivtLxzjL198nddAHgrs+rEd7Z+85rHp20+nuRty7zQCKpChQyNcgcGg7HFw
gEenEdBoywHXcOCiBXQvASn20Wmg6gXEcxt6O6KxNycUMP90GhAp4EI6OCGUvEDAlfjfcprnPsPg
U0DIBysQgSvuoC8+95kI54RVlFkraVksclVkhlUjWQWE/3FOdvgm+PhT17z9GgeqeMaUBI3XSp5/
zYCr0rRDa62qgeFPcZaaGW2QOE271krvVupdR9wd3wUTOv0uCX4BnSyodMa2ps+/C7CIKtlSf2Vw
Jk8RL9tjCFv0kA2o/5DzVIUvfCE0rvvTV0JDJ2Ao0EMZql5Aw33+lX1c2QV2Sn+lTOkHrl9k9SYr
myBzMyvNbE/ITl4guMBGFqgJWjqzkyQyS551RC8LO2g8u21Z5za9Vss8UuVKZr2lXCNL9F33qtwU
spLLwg/kshtKtUy5IZ72e31oSpyeJXEil4lV1p9xzfWhbMt8YfmpOvFNrU5YENl6RgMdLk2B0rUK
KjMv6io9IxYbbmSkhoswZuWFkwfHqDFq3jmJ9po8QauB0PgYDrO58MKINmekatIfAx2y04F20WeC
VORq5CcLuwi1h1Xaek2muxXK/GxWDAVZihZlblmYbo7DPneTmlZHDq6zkzIXnVsnMd2iJLBWCe+K
2VBa3aowiRO4rJc+94RFsqtKpOmGD2l/JrMhbFxUdCJwS8EWqCLlpYot2cWzPiydqoAY2AVddQkX
NmxTbUKdRwtHO1J7nQ/r3ENhhnIX0VR/b0onv4yaQHyJZEzOZYBk6HWokteRqPLIxbJ0tJsSk8Wu
Fal+UbYCBS4cfIXf4zARtqc0S05R0orc4yzINk7TNUem0d2FMEPixb4qZ4QksPaiIahcpiL7VFF8
HvYKeX4fmfOwkHxeYVRepk7WLrIe1QvRcst2+4yn12WahstQh1emjPJZQIV9FEjR5C4e7DCdVzA5
ofaT4yJJhy/Qx8o6o1oNGzT4onKrHsdrrltkzWIV+ci1Musjg21v7TPEVm2nqzk1Kt6gKGiug4rX
32NsomQ+BAPXc6tW8hCmoJqFPr8q6sTrcFee6AS1bu8k14j2nctjduRbde/GcfBZVpaCRZonSysX
sCtaae9Vfae9jDDkSV9x18nro8gqGXX7OjAeRyLaQvm5D292vlG/obMw42beO7w497uEbHhYfbD7
rsMubP4MljZ4T2+T9pjGjMwj3N70qWMt7NKqj2Oih+91nxkPkLW/530cnyqpySwe6vq8sGvL07U4
Lwqp5o09fLWakp6QISRzYobqxHKGYd5J3n3UWjZegGW7MCk70136xaF+RlYqFl3L3DpoQ3OluYqJ
67dNk814E/dR4hqRk8gdqqidxUEa23NOGhN7Jin4sBFdYvp1IlFgUi8MCoRc37KC4SKuOtYGbk+a
qgtgIrJi1pi2ij6xMhJBnbg46kXbfXJMHc4lrpxgZpuwjD3Y7JXt2gXirqyF1suuHbjztbdYIBaO
iYm9TkVXoZlKLCMWVVSpgrlBWvNFEHdDcN7GNryT5qoNTnhRNqGbpaXuPgTcCgR1c15U4ZH0rTZT
buV39iXJw6aMXKR9K5x3ZS/JRdR0lr0oemk7104fAlBhHdbWYWzyoCk/xqmv02KJZRVfWnYef5Rt
qpYl0hCGs9SxVy2qkwvHN1bp+ZT4xu0aTg/tvs2Q2w1t17i2FcqlXVN62BG/2OC+t1cktZDj9rFR
ZpYOEn8iYRZEblWMv3Z87n80pumuONG+cDXW+YLFlK6zpIfvbZg2s7hJ2DqvkD5UfSfnddoM2kuB
hoGziy47KhirCs9pHbzAvMpmwP703M5l7ekKid61TJgCAr781pfw/4ra0h+HCvmRa2uryWdt26Vn
PWX5DQMdaAOGqGARE5Yd5Uamw6zhQRLOS9Nla4ESeZrYim+TtAD7aNLihV856ZnVxU7sxSIF2yye
w2u2Vac/iCiTC4rq/kMSR3yYiSHNPgZpqHJ3vFWBIXjEvAG/TWb/nwX++o8Q/KR0UKY/XrB8pDx/
ooHTq3xjRnI/6J4IQqsgBHdlENQpQ2kY1B/9JIJQw8wkgjJn6M0xNo4EenGfPIHq7gBbgmNfSK3G
JkRAZh6SJzgPhn5d2Bn73zgIOkf9OzzwT6QJ2uTA/Su47gsqCoHCm+cMRqMmKtMwHlZOgO0BohrT
m6APzOcU960XBLbtPZmeHSxt/MAnyRo8L3KoIxAUoALtvO2p8DRZqxMJQWLgZtX3UXmGrLb1OO/U
8q+/Rf75W+DEnIDyAMkphpsWzx+rtivUFnbYr0xdqGVH+uIszsrWUw7L58jqILZWZTdjRWSdV53T
f/7rr7eBjE8fE3PoMw0cWxB4ZgmnJk8fs2mMUK1x6lWW8KRf9F04LBInRKuW2WLTk7A87KO+rJbG
d1Ls5j71K7fMlaW8CsSWj5mwceBmvjDHVTf6d4BZ4oqhixeGxPDeJDNp6tHEGmBXziOuXduvjO3V
wpgfRW3icxqJeDb0YliFzG49H7bWw5TbxVdfFWbptykQzTzAJnWzghaFy4kzrFDR40/AV/OTsosh
uvZt/6GmjX/Y8SrfAh8DAlNlrfkRVvBErU7ai6TRZllFvd742Eq80lcCe11G9Cb0UfYtVCa/xAGC
gV2v5KYqejLHnPvnsnXSetZWOcrWMFU6ha0XTtY9H6oo6ZIELTwmcioydwZFPpnMiJnTZ+GpXQx6
kzFZJm4SkMTNHVWeZUlLA7d1utqLake4FQ+H44H2auWjtJtRoGSHcUOKsyqt/cOhcfolL3CyLuoB
zKF1ewFCQXtRRAP/COiQOcR0MtfETryG98WVyTrwBwfDGuq0+RzWfnbZoAGQKXKNVryT4ENd6R/S
WssNx5ZaFUVofnRNbj6jEoYYVFZfeCbExu8Dti6CGn9qkqH6EtWd3vRZJjdpKmBGZFRASsbSDlIk
3gzIjZMkn1e5D0xMt2SeFSQ+z3ko3QYH3ItIVl4xH/4ZxJAfeUFEhmBl9cAENWuKq74CdxZWDXmH
apJ1JgBc4+TdrG+iJJxVVJd6jniVwK4ohFsPdjxzmNUvLezH50GH4wUXYXECfyjC9hIZtDcxMsjV
dR0v0mRkMy3Ovqm+aC984OnHsmjho2holnkKmzDu4YllZ+Unfjw6u1XYp1aAWo9JeBbOIunWEjbS
No5hKbahbm9wrMzSKMJOAwZI+K0ULtM57PgWZeksyRuY1zjIt04iba/v/Cia1ZA36VkW+v45R35x
ZUs0HOsuNJ9JB8RDZ+AMSVnECyvW9TWKOP6kmOpmYZAMC2zB3FYB4Bg141SPSzTRfXsDWVa8GGJD
ArcYAAnGM7NkGNZ/Gbf5ZRI4/mECDKezquYQqsPT00D8QI0EqqyslIfAnlKyDiv7GyKm+Ep8v7kI
CKxNl1ixWhKUiRljyTfmO+1NzZz8JI9sWJQ9ab0+BKC4Y9ULv2D5aZ5Sdirrzj5tjI8/aVXll43N
s29WDYR4cOJhURI/+0ZBdTqKqGV/7AXwUshghPSE7rJtIJxKe4oay5WljGe3DydCcIIqq6zz3uS6
nvUqGo47YaoveWXF5yarsXDbAOYH19g/7JMo9XiH1KrO4IqB1/u9WtqQqV7lCZB6WLVx43gmFMVX
rGK5iZBxKNBhWpzUnASCfBGxxDG/bCFbrK9U2bBLhXUaB6uWDpqtVD1Yeg7HMl1zbIrOtw+7gDbs
nMYGxDLWm89YmFEqa0LtYrsvZ0Ux8AWsQxu5NSFSu1lfQ2hq9EmTSeLWsMIOmRV/qFFlnWUoObfs
5oSleboQoWOfDaUNsdPp6UlpBx992z9JrYLOkANOFECSsE5J/LmyGZ43id/MG2a+K5E2c9Y213FI
0rWlgyvTsHAdDjwAztnkmyxtu3lit5AG+UF9jVVVzANVHfV14S+SrsSH/RDLGTal4yWOHcyCPIB8
fWDm2JJ5C3nM4B/ySBxacV4Aiy/04ObSL9ZQXZ7MiNUzr0CB7aYqbjM3TZIfQT7UwqW2dpZNxYwH
0ue50Y6aA2GWR1EY5McVj7oFD8FhiyjFR8r4/byRIlgPBoAkuEVrpK12BQmp8fKainnWWcTLqQC3
1DhahsjJPdAe0VFnK7lqAvyRpr5ccOZUG6wlTeYE5v6qyruOe3YhrcFNB8DQDZK6XZFcOQuOu286
88tNU5HE0wQ166CTeAa8gMewhfFiZvzqimZdswzsAPY82MDFog1hmwtJX88jDRkilBBjF9dxtQja
JuzdMLYiV4r+m7DbyO1o3B/pPmhBuo3jS2n5mePxnpulVK3qPIfnYgbVkyGwfEZBXafFGbAzsWAN
qNXrHOIrmhkIIqFbxDmp3Bz86pglVX7UDf4wz0BUW5M+r2Y0DMGrqnkQxIWrM1iBpsb2Yc7L/vPQ
0cgrIxBGRKVXXTKjrZUd4pIPWxBY7DUx6fApj/Is8HAlV/1gy3Xa+OaDiukwa/2mOIzTnHmcJCks
97h1ky6I5xWj7MypWAzkwODGDcoudVEuFoXVpnNLJoPb2dTMmKTRV4cHyhXIdAvmm9ZtZGstijDJ
3CYA8QhbsJcr1K2Voj11WdvOAiuQF4kI8DJRsOI5zcK1aHt/LjufHWcyY8qNO+s8rXtxgovBHBpR
tokLlaYhmxe8TG9YUJyE/uBsZF8T7rGuKwM3AVVmlrIwPs6rAa/zMHUKT4W8PEoGn142kWOY69id
E7mkS6qj0ASx8CIcoZs8TdNkxhzN+xmKULseII/38tQqlw1O7MsuaZSaDaB0bFgdVFcpjTg6xhVr
QYpHIo4gew1hc+7CuFIugrOHyLV6HS+c0G6/ZxHOvDrpRl6QF2d9XyczXrQ6mwvIV4+sPkli1zdO
5MDyS8N1SdtyI4sqY17ZV1XidpmtVr0WfuVFKrNPDfHVagD56TvJhVV5IOjHIzbIvaVIUURhH0rw
sIrsSm8k8UEl1Hl9LZTf5V7QkSxeoLiCDSeHKPxDJ4mY5SDvn+exM/pADDTB8VHuzwK7AUIUKshB
w9w+HZSyzq0szy9lq2i4aGJQLWYB9ADyUiB54YzxPv/e582Qz0MbQMIgFrmmAVZ4R74KRfCnCJvq
Oo+cSMyIHcLz4dRPfLc3hsyBhvKPfVwALRsJo56TlsWzKCTJmjpcb5JyGFYMVd0szToIxmUEmXma
k8KfhXYFm7tMM+tcB7K5UIQGp0EKTEPbPD8B3Wm0QhZfqcWBlvpFMQblITU/6gg4iZIO0BNZFPgD
hEF9TXOetTMr4C3s2i2EygACkZuWYI6pcrMMsdVchAoBdriwhPZQWpplAOrpEWojeP6m7WZBAHt5
BmTrMq+C1KvMSH8lzy6duk/WpIJHoAGo1iLtzQ9hcrXsBz+b60hJF6uuMq6xfUTcLKfJOiayOPvr
JALvyiEwh+7mUH4FJcB4kkOURMZZEFj1KrBIcehLCIZAhx3tFVFRniUjoxloIWYtAPOtMqWY6U7D
ZDe1/VJCg0eh/nnadmcJXMgd7w2O/VKe5TMZzdI8KuoVU8D8PT409qnDazIP6s4/NAwIYShhZusA
xHYnyNJ5VNl0NdTZt8DXsDA1LQ4r2poj3eXF16Zh7LRVpP/cAeNevDBxo9I/NRb0eELh+pyE3nAT
Y+G8MHZai1YrS1HktpXmH00OjoZwFJ5aDaw62IpggeEWVnxcV2KGYJ86jHWfbaMceLMDui20FHuU
BXbkvbcp53Oj4IycMPgDHWJsXDs2E3w6g0FTwBoBCX6VprSgnpTUn1WiKTZDZ7XLEkS4GYTmYW4o
hY3Hb4BBRTkkr044uilr4/OoY8UhTTic1Ph2dp2rBI4HeZDPZV0MK98qs8Itatu6035+ea5i71iI
UA0jQLyA623QFgRNTLcbi+aJ6cpVX8CeZhyVR/MilWaRmR6ik9LdTIbU+dES066UoMHCwmQrovxL
pwM6VzbQJcvuglmTp9lxWxJ22ea5PlYDjY8QSuk3wuKwP86DXLdHZRiKtc9xPENMDQvVg0OnEEpW
gVT2KcJhPi/7FPhqksoNEMhhoXtqjlgIbL4smm6WjRGGsMY6b4OSf7Rsx/xIRYBsl2jGLJdWEGPh
TBt4b5cl66aBABb62ShviwHykiCGNw1sXCFlkEIkvuXqvR6KM50UY0yRI22PgdDL1AZ5Hyn+kdE4
n5Pez09i+HOUm6gpgINikBxAM24vgsEKQhfOJpJvJW1iflgng9NuCr8LYJKUCmBLqup+bgdxiOAE
hvqJtaI0amjp2aS2KjaDB9LkIvMZBrWT5vHa4UMSrGOgNDN/GH/hA6H3Z6iC40gPNHcsWhdkXnIk
EauunYT2OezGwOlLFEZ65vshPHGgZTbvIQiHbtIDlXd6DOcFBkg+pNNoBdk3hFjBqi9wVsA9orHt
VbaVlV4q8+H4VgEVIcu/m6iJF6Wq1bJpgV0hkJlX/lBDQhFq3lzUKvnmlJA/Dj3OL0ERp2pWGtVC
UglzJ+NOqMNhgMmHTcc6LyNC13BCCaINbdXSj0MIesKuk3Vti2zbGyvbMoOBG5KEEBfcNl7QWpQf
IBMVGzjrStymg6Sfwx9M/aJTyGX6HtM16iEa1WNup0OZeGFat53HhqRvXZN0zQIPQbouqwiyFu1Q
F7iTc5bSsrlAuIGjAk2yrV3BIRxikGHlGLLnWakH2AHqDFdfSASCUlEk+UntKAc8mEE0qX0tZlTU
kBn5jNWOl9kD+EiFGg1iLYYXazQUUP7Ww6ykQ+JWkB26tmLDSoewJxZ5Aaoc6WDL6eW4hYYphEvb
OCAApaT42hlHbHAHMkuVh3IT4Lw8VMbRGx7AxJWwgS41IraXCd1ewB+2g/S+M2opRgVICkg30xj0
IUdBmiw6PfwQ4KXDXIkhv4x5+qHtnfx73dSQbiM7OMWaVW7ahdzD8KdwPG2NxHm0umcSRCyhMlgY
WTJiAMUNazy6aj/GdxTH3SwHseSbXfTNoi/TiLsR6si8aRUoI2PyqnoECXzYs+IM6RKQySKgIrd7
ca4D7Y9ajzmKoSNEOJJe0HUoh6kaRYkscczREHBz3Legrt0uQ9KDBAPLu0CrvrHMMQtA8aCVKc5u
FR9NYfmkcN7pcQzKSZFCFpxorFYJA0KVQNfRTeNzG85rQB6wAgumgRWQ2YLgCFM/CnmDEmYR5yAI
dWH4oxSDOR7A3bTXmwDISNeDFiYCUK8QnEedFzn7L+7OazluXVvXT8Qq5nDLTsqSrbBs3bCcJsEI
EGB++vNR0tx7SvMcu9bt8YW7JHU3SRAYGOMPg3OTkgAn1CmkZIOM5rtuGAHn2p5bnE92fT6vXBF9
gF1AnJUlKJMJCC4LBfBfZQc7NVjykJRMwRbgbjq0DSsmn5vg1q3C4J6Ex9YAX6P5T19qEMHVr7ov
q+cDlAX91P3ISxAXY/fLY4voJ81cXZ9bG7iCrIawRkWfXbwgNVbMfh6TauhduxZ8U+MC9nQrIc5z
OPwLfvOySc4V2G0rhX9u2dYv2163dDmyuH11Q7LUGbs6vk7NAuhS+UBDrXSyz7ZTt1dKutW+C2BJ
4t50X6RDmu6YHExt2ODEqfHE7ehTae1yuye4W675KetEPs85yY62u+RqioizchIMoQg6/cNuPW5I
VQ3OwVA+HUxIet6XrOltPnd6C8Mmk+ayNjWIZFJE5LyV5uNsostl4ZHwiQ31Ji/ZdgEKtGcnZkr4
62B+Dl0mvwkny2+jQQEb6W3+VD4FAJEorUMuJ9vQr5f0Nk5ASPOqrT6jdgBF8tkmQxQZDy97g9MD
AQ9xLm4jQj64EyDqaAX+bZRbAVvFlMSQ/6QhHXzew4SMYpc0PviZJBP2KYd3IiydBxV6Ji0GbiQi
rPp8qe32avWG9ipwSWKb7R4I0sOvxkxoA/QqSc4nh2jm5+PTMpEmqwp8zpa1+2A1qBAy4tgXaWL1
VYR1dgF+Ee5eIMGxB7SMXZVdICiY9lCT1d4QTRRcvamOeTwzQ+RMctJT7DQs7BPUHSiorFkUiz3K
59q1AKgnMGOvyCgVehJnL+ymvQu4fGCzZ/K8hNk5YjRAjpZLLf38P1T1i0oXt9nqCTODQmlvvtOA
No8qImu31gnIYjQjg2kT3sTIOqoSj10rHBU1nsdcs+zs8zyBl7n13BTnrR90F5OqARG3UOmhZTvo
yqtu19ituJUQrGNuQZR3CfuDADJhTWrQ6baPlusIJcqD10XDrwg1xqnn1NOWBM/bFQlFiKql+m4a
TcrRmbU+L1sWWQGNd+tG7fM4BozaGlneuRsLlspYMQZ9bVMNoSD7QlZS+mhCloxN2ZYJecsQFDeT
ZRNkp450QsqMDHIZl/04cMOXuFohwYHUX358WZhLU7LFWM6gfwQTe6piUzlvV6jD2bWWYyPK4iQn
yYIuyCrzKCDIjAEz21fRGqRrUKzXKlypyKZoOc6m+mvwVxkehKGAfQGKI6OefZfKdNp40GXuKMmU
uw4ngASueDqP6nI6G2L/66pzsV83JqYHUIGCjzhYJYf4os96+arKeRNWvmXar/rAf0rG/qkg+/9Z
sPbjnw8X/1tu/cI6btzd/1Qk/yIq/6862X8Qndun3xjLEHlm5HnwixQrL9rNv6VrtKT9u82FF/Bg
rn8o1zAVs0tsLQHRh25M5htd6dAjleeoobl0wIPh5KL/hq703pd22xGRrCG58tyIVkI8T+p9FVU7
pW6dqQp+xU7WD8nBVb5io7XViJgpCAZVffMtHZhj2y1m8fe9O0MD7iyZ2d/zVvuthShlrqKLRATL
sK8Sq+3OpqSpzXUdNAotpazmQH0Pqr6c5d4Kw7pkN44i3/kF+bQMn2uBCOYbe7jKfniUcuFNHhad
8tIGmJdT8VUADSAcdqx2n9eBrlQqpwAlkxMtHaecN+Axl27jteVflhkln/nHjX1bAP8UxEJQq/+t
NGmxBN24Ke/8ZHtyGmz0+zGKnKYYRCjiX9kk27I76xu/9klsRqOjs9XkPRgouRiPc6vtrHCzP5Xf
Gy7x7vh0hqRgRDG8ieP+xX2upReb0A6Ln6VDQC12vfQCjy0tca2uPOp5ynW/14L9RKSWb62qvZt8
bzEuaeUaTt5FH4rWAHDCS2rnBqS242+/H6MNAvjHOcI9IxSMmULbE3y2afl+jGZRWLB8nvUztPRo
u/t8jfKoO9YxmxLclu7D8LkK7KzHtPE/i+7P92Y7LgpluP3ghR3+eFyYKxlJy4t/IgaqTZiOtqrN
F+FnbpunU1kMxW2bib7vUyEknrvX4Pj/rOXf8+LIBdAWx4gVXYTNyDGjD8hIHoyFZc/C+2lFdQQK
EUx2GHxjIVn9uVyLqL4pLEc6iKy6ZbivDAkd+ZIoagbl9wPx7zMBhqHIRuT1Yqj+wNALYA2kkLb+
6YcTS+64OOEK1xboCf6CCiTzw2c9MAQdGS32xGdpL6NODmOBjm/6w115r+NkWAKkDzxcNd46M2Kr
+zAbkITb5VK12Y8sWdtAn2QHdbkckFKaBCYy1jNT5PfX73yIZByTuptVwkJFWs+Tdd/PwDxZyyBR
vfUd2jBqLFJIsS2IBobbyN0wldBBu6Ixi6uo/VDxdtSFthjuGxWWC8WXo9v7pBEIt8ihpXY/N2PR
mu+/P833uB8CYQdjNKrAwAH4Y7V8iCXDlMXk2ev8fda9ZhLYQ2Vzf+x58gIrJQ8brXvlVt22aPpJ
bi8F+q8/3J9/DRZtX3jgE7J7JNXepul4P1hx55p+MaH83taBRQwviV7rlI4LxUxw6WUIzL6ZfOA5
0A2aVyKqVo12grPYKq2xSjtBtN0i/yL4FErJerz050rJ5g9hxfk4rbH9g5C59BFC34JS+8P+NHtT
q5J29b6bzA0tUNDeqHq469a+UEhRu6Xj5KyoQf58kEvXyGVP8rZY95NS2blB01DmuwaqeblsRNf2
WdqiKMIbMAS2VX8OmyRfmx0K6JmQ6Frl4rQX9prUfGsFg4CM4/f3/wP2R6QCJwJDDW1cjSFPEPwQ
MZiZLXTIqJ6jQAYlNSiEAlMRIjtJ9M7ZsliwjuU1etaDz9+Gl3CinAzBbDpPPSn+cZi8P68h/2MU
pzknPbdQ36Cm39buh2lRIcBuMiHVs9Ksou7gmSr2r11HgAd6ZlgYjiQb6/WpETAYUToITf68I+BP
4ee8WzPrTDdgvU/aGkx4ExfhliDM/tjUyakagu32SOMlTKFljILxs9JltT6tdVhNVWrX9bZpFYz+
Zt5oE8EvPSwW6xOcwcy984Jy4cWsdt4DlAbGM8cwGrZ7V815QYLRvRweFtZapjSWc8lXSJIHzryw
2i036FXQVN9mE7adOqLwdkawRrn2V1pXmU7rutEugsQ8a+az3Gdz/drGbeY/jfboMMmiOCfPGLsW
muIPc+Nj1GT00Z/hX8BIgErN+TA1vGxpcydR9fPqNAaSb3YhiA2MWAmq6g3dRKD4/Wz8GI14HqJv
uw77Nr6K5F9HNNo2AlRg+urBPzAZp8Hfwp9roorNO0TyFT5npbcyCSd36E1+HRFYmKe/P40tnX2X
PUBnoYZirwigejdI/304Wr1x6KwkbJ4av216D+RkCKxfshMd0QiesXUOOotkcTeaOCfiKBHI/JDH
vQtdzyOFKIHBLvPuss5iKDVP1/GSmskJx899bNnFDtRvlpdMIluAk/kZkIgPJL4tdoHN6LMcBdqz
86ys+m3lIyrzbrHoR2pJvYriePyDnu5jXMPFF9ubxd/dagIPP9f7K67CTLRTZ6JHdBXoWw6B1qBx
7oj7aEIVg0/zTDjTzLSdKbx5yfuXzBbx6jalvaFEw3ufzeE2pd2uWBt9VijX20Jkh9TKOXb1qExx
WoOlYtVlU7Pl1M4CvvikI6djGf3hJr6n13jUfRBjGHOJatxBB2XZ+0vqPOAzWbbuY9wLj7XVQz9w
Ar3lDdvSfVnHtHBeOLdMzNsSJ1ZuIUWrjo3GEg5pvDMH269kV5nqW52UEQqWqd7GAeeDDG8y9HTA
SsLbLhFgMDTHyoq0d1Tw5p7ZLewXXO4fLu1DBcClJQ4+GIelYqNM+eiI6+fKiepBLo9ePm6Rqtcd
U2ut10L+6O0YvTxCBdmtT5GL4qNKG0s63JA5bOp8OaxN6PT5MfGsYXokS9UMB8y8x+zzxpVo0hYW
oMjJn2q1RbeBsHlWuGoirPVkJByw6DObn6ixHIaiyX2Gou8jYfW7oB5KloRI3JKfXsdnC4XVt98P
woc1irQU3Sz7VxBTdtr/SnWdafXDJeyshxFBC9HhNb11RTyP1Y7KUuTtn8LCh+1oO6RPr07XZlui
u9bHwssuYWdCNUcPZnCYIf3CI2MwRqw94+OXypfBIZssOZs0rL2FAa/HrCVlIegxSsjq6/4uCk2c
lces92OCAQty/KzplMIO0Fgs/H5u2ajeblvegdlP6QzAxlphFW23I6/m7UZgXHF4SZYyGT/bspGc
SVBV7E1V2G916u9HG/nI+5jIxW+bAEGCxzySBX2sbEgHDbDwvDwIsYAcpv1QeWqXTSjjb0J39TXe
I6FDFacJKq1SpFp3RXdh14M3B6ki27Euodss/zprROTtuknO+Q+7wIw0ZYMf7quolfVPv6xX/bnB
JKO/TatTT7f+6NgzWnhAtkDtOvJHMxynKYjHG92JbJZp2ICcXXm2dpJ92+rE2ZVzP+gMpVjcrWWK
5lD7M0g6AsUqHVc9LXAaVlD65TFxncG/D+t+8fOdPTsDwiSVTIDA5G+Iu857EZGZ7aK1ntaVspap
qM4xKGQD2B/C3OOYRDnOr8aa1wfwR7d4Gvw6z/ae37vObqE+lQtkU2+SfVK40+bjrPMzxM39vpP2
tF5mSWvbJ2dyhHsEkoyFfVBY6fzHJRjzynpMpD3PD3M/e/21ZXrYdnaMaPgZ6DDUj/CMeStTJaUj
zKdkBmQ9ZQXoxnGVftzIFJWB56KF0qvp4u9OU8btT+EqOc57psrS/UqGfprsXVVPxinPoLS6IN5T
BwR1eMoaqwpvEieyquo0hqilavFLxK3XM8qQbrH2UeHKkSm9Ohom4JMX2n1oH9rWVyo6H3AHifqq
DdCV5IdyRE4wXk3gkEVxtKQvi/Bz0Gstz8PSF5tnZaacqlI1rjbbem3iYkL3avlhB9OY6bVczqfc
WALRd9Gw2+yqZPIJsKMqhuCLtIYwMOdMjsnKdpNH2uLcDIqsCxHq4sVzeFu7UcRL//pLqyhq/sbD
FpAb71Zp/O77OnSJO16UoVa5e+bMlhWheCwDhI+nuS2dBrbFH7d90Q6sgsvJPRxI3rc5W2hHsSsD
kcClLZOaVHRXZlY51ceo8ixXnVfDksTjbVh6COzSLkk2TCLSfSCqpyjPMDlfohY1jJS1dITsa6J2
J4JLy8ugIq6coiuc+q4spzLODlNJIMgPsqApqt4RsrZTWkarRtds52Ipur2tqnKTjfS2FbRf3Nxt
OV5T1knyOORx1+00pTcj68ZDwQ6yc0KxfQnnT8qSosPacnpfGK5+p4TTeuGxFNM2Yl7dV7xIg9r/
vm2iLeT7UAhxtEumXjIB1pZ849QnuuF96vVSBVQYw9eVEf/YS0zG0WrhUGTCzW23x1G+cIP/OPW8
jXPrw4b1e2uwNLfCaiu46F9dR0HTQUYXZFq7KXaWTWsWC2QM3EEU0dDRZTsULeNliVWexIA5db6O
y2g75YI7rdb7kJnFETz+1H3PrHmbYKG2tjsfLBa/qxM0bMjXR4e3ssXG3cQ5jDQy4RrfrkdrxBzf
AdwEvwtmJcP7KvCzxIOITwCAkK4LfASHt9mTrSbhK6PS2i4u65eXwRiYNXr3luMmATpBfvJMUF17
dqGt+7ehRuC9vf3vQX59H0iBW11Hrmo4Aae1xPi9KvAT6VPRegsX3bnrzKdy9FiFfU8BnsskDV5v
lFzHnqlG5T3o/Lx1kiULUqcS4xLeJs0gGaXRbWre4iowNo3d1UOrnSIP35Je5F0uv8TTaXffk9cR
lIoVRFx7vSbhFtRoOyXbcHLOliHeqnP79da+To8wq5AVH0K/4BOHIKq3i0fJKZinuaO3wwhfhPxy
kZ0dicfVKvyhv+BKvW14XyfSOiwDZ8lFbt/iFNrwOdQ6HrPL9GI79dcBhUha+UHWnvSjg2UHbVWe
r7Q9mNUp30Ak+zAVA06Aq6TMN+TDTNzfYozc7rsT5i3TxwRkrFy8Hkl2bw1Y9vaF7ri94PaLealb
e1sODXQxLy2GMDE9DnVe58WxzWO+V3Sek3tnlUGZ2196r3OlKE3SR6e3IU/KUXM6c+FVfAk7gOTg
pSoQOZ5GlJmh/UjmVsZwMp3Vt8XONnnGwYNSSEqmvlZgm+geN+SG2ySG80jm23LGkrABPRXKwDI+
ViSL83LhJaae5VnvSxvXSY0UrRnTzCBOO6f7w8D7Rd8ZXkgag/qm6Qb+X+DXw+fAnhygog4sv74Z
qz4DFJh0ydEdkcvxKYRAowrIlnWb+xOGKEDi2esgp9NYi3qID3XDFtscZqvNEnMeJGxV81c7nEvi
TV5LWVVnb3By2ddCl8dB1NS7Pxbf8IT3M1WizLZP3sua6WRcM2C4GqtsffJELKf+sfMmMYVniHK2
S5+T3DBEnkKkzRVV2IpxdK6ox2Avtb8NnzOrbdZsXD0vr/hpbKqJT6MV2a63LwqXF80E5/1omAN+
KuoVXJnuklWbpEAWS9hce8rRvCNcnK2GHYPBMK9eQZbVCWqdHYe205l7ntNmgu9YX6G3jLIc1BD2
vAKizJyK0rdpqJ1a5KwAE8FlU2GBwWntTwUgPHranlDphZtK6MYsRJrySK23Dd6AN5nxdYe4Aosv
6zbn4zyIjqv8OpGeZdbFlBmtixtExRtIKQe2u+uoQoLRf/KBsZbsMGcl1shjOKmgNnugC5oipBEg
UPjs555DSc5mmHDzV8znXFWIMIcBbYJsG3PtatqQ7F9HsuwlSLRX2IU3Xkxr0GTRp2rFb3qvSaZB
FVaFffqZeMv8sia1MgKlb2/XkKnWIvhTXm4oFRT/BiDD78hJPYfJIjrnuz9jyboJw04t2dF3pemt
v6YCr212YEfz6iA1Nfi3tYtrvP1PIJJT1T/YeVfm+S4LFk/Mnyd0Ul73E6Xt2LlfDa5rbZ90NYxN
srPc1VRPqz/g+cShE1JwpL3jSHLKKAqSwRmY5U2ZuDt8M4sVjWk0wUzN+7creb2XnSoBiHdBgF2D
y3oJN3U9bvEvWfItmpD9b4u3MM32DnQajFlWutvvAse2eMeSL9sbMw90ojlQuW/cRlFniqWcky1m
N2u/OOpQslC3VZk021/epiw5JZEId+/2p1cIfgunVo7wedFelDqutuO7QUT5JNPJbgHs/WXNEvd8
6tptlefWusGBBp6IF5+0rD/vVpv57dvwDzfgltuZ42Xmo28HCnTCltYxVaz714qtxZASVWnZqsH/
VL0GrOoVaOxiZwOjrbrbQEijQ+37+yZvOpnB2IeDdT8UgeKa0RyUTKXCzbc0Tvgzx4jGejut4WXB
WbJiH0mzYNgWuXI3mhE17bzNyShb3apIUUO3TXMQZc1qPL4OCDjwFvQqOjzwvb5xrPJSuF4dxX8A
vj4U9GA5xAdmsEtwCzHHfcAqRA+HAF7t3gspQ846yvOZ1YD4vL7pLH9bQfUI8CLSsei2c/9Ddfe+
ttsOH25cDb3zA4fjf8BZ9TBLazIRUNVraCzBgDkL6gBW0u8P9QFAZzVhabU5FpAV/4dbWf+PZj5T
XHVxRir59xyxK5xxu04hn7ulXco2uxMEUbwMRckdlr72uWVvwfH35/IeQgiwxW5+w+0hQ9DhzHP3
/blko+cC35b5PQ+RIowVWDIJ0cbEWJpWSer8p3H+9wFpbwpwEMZ4cbnXH3DFSmh0UQ1ClW5u2Sjy
ih3/HEM/Ye5tZf/+Ap0NtvtfGnS7QrBbO0B1FLsOdNSHA+Lm8vO2rymyXiMGNtUNtF9CbwmC4+yb
eDyWKlv1p2HylnLfDO0Wzz1NaLDo6cJ+9Iczej/TOSNKqe0RxPSMCRDTfaTFlsS2EJx43Wc0eNui
msjrWOPzUOENOhbxWHALhD8srMzEY3MgtbAwuFokP143rLuxo7I/Bo232XFmQgvdJpBR8nbWR+bc
FIuHG203vfJZ6jXM/v4iPt5GbpyPWDqAMaE9avyRZWXf7Xp3tsYbYaotMq0viZAyQTt8Wqx48K/+
++MFmMxfWuduD8R6P0+jmWwE/fZw87btzTl6pdSWRFZasBgevfrfHQ/In6ZFXF+MD8//Vzjwpgwk
eixKtpstCyZJ3u5GVNWsi9Z024bx+wNu8eUf05QJAf20PXASPYoPovkh/E3LOhcaX+pZ1Fq6CnZR
00Tec6hZMH9agv8+FLcuhvaKfSp9+gi9H8smc5tlyMP87DUVGQPQEeaR2zW8/P6q3qQY/7gwsEIO
hdQfgz8hBFXp+6PZNrwM6luDVNe1hTm49L9gKAfbdwf5l1lbOPSdNGhXTZI22Uq1mPYBzuHmkt0a
CU6+k5UC+blyfbAH+67JAnwtZzgn4YRvMGdWzrzsMhfK6avpuoYyCHW133aHph5Wt9/ZEutvs491
ANR25c2O9MK75JXPq0KKEe+WRh5ON19XuRgTJDPDGBYOmEiJVOOMQiMqsORapeJWvCUo6D+3aV+9
phVk6DGbRfgSxl5LjWqyCd2TaFxCN6XhlgZMI9ZC60zSFaG+ad2BN5BihUN04xnsY6SPr7mNghxl
tWN5c1bMaKZvnDVtjU7aYh8qNGdD+jfk0bFtivQtkXmZqjBrE+O7dvG2iUfd6HXn1BZV6B5ULDlk
Qz8XMgWkybTt2KEU5HmLJ/D8uqwfPdLexLsJF/qwqXNcZtYGBphRg7Mur3VYMi3G6/aiGhpgVxCY
CJYhLUUfy2xnDRKZb5N2tOMK3LukS1REE7ou9IPuIViScZUP8A0bo0UOaLvhjezRAoYPhQJtzveI
kJATHIXuHKfE1EXS+ddC6WniiyCcJ/cZO+zSx3hbp0x9apOkrOiU0xoLPbyiD8Tc7+jcB5d+aOXC
vd1Ps7vqJbUtkIlxR2rmBPFu8ZdsuqoS05s1hY6eCqrpJNbwooWwzcm36376HtpNtYh95pNwIw+O
2kZ/aUFerCHFfrBRbm+xqIMPz8OruCFul8dWIJIdyKJf8iyA7y1PXGjOw8vr1KhfssE2qitKNk2P
KpoejdoOkT5qk8uI03Ar+u9MFcrlB4K4jO9Vm1j1sSkCLLEiz6f7YCmCcr8UU3Yq/NE7K2xvPW/0
PJ6BZMjPkQ7dHY1rxE1UILsEMx71Q8akPvPpoYcE23fF91Kr+gttC+S+HWy7TTOhfVoLOkBKbhtc
xsp+lhXLET9TeEUHC4VpXgjurm3pYxnN/qGUxXC7lnVvH8jK+wOiaq9mxobND6GGe9fx1aX2rfyy
GU1/CAwQNNoXjNBySPYimeJPkRIdvL4qfuIgzva1UDlWoLbdB1nSXcSr2xyXrIUFbhUKbvLQpd35
mBeOE195HlOPfdezHE7oHrKfXVLVp2p2cIguSRkcRWnLe+WDzSOttzuTWp7MH6d5jb/VVhtQyg/N
wxS7xcF2e/vCp0tWQV8zy8NnGWA27w2PjC6j7BPgYYFeqfeSnw5UD/WMo5zPo1uK4qiW1jo4puk/
m9EHcCAU7M0yDxceneEw/DZTTGeKJBPxl2J0k+UcBcLww7h+6RzkoHrKnKIRSzrytNtfcR9Ezd7C
6XTRJMgR9r7Tl5/m0auokxp5GZje6WgfIeQ3uzTqao58+9KEzjZDs2DjUPNxQjw8zNd2VI3noN/W
BXZb4e5jot9PZ5roqbiusSMom5X1Fava9KuzrHnnFs76zZhSuigKFPLBdTXMXFGrGpEtPd+wN0zV
fBEOeYft1FHFzeJEBGJKqt04eVsvMNr9qAs9d/roqsG9DOpmTkF6n4Jp+WEPWXbjY1vErjb0e6BF
G/fC3IwRPZ+kd/Dpj3GjhK+/LmomJ7Oht+ksNlRoIKpdVOQBTv/B87/BTMvUc+v2JAEKUtdu+k8Y
TapPRiw9LYX6Pn+kL0X3Rc+qcVPsGPMuczRtz0rOD8Y1BnNj4c1i3flzPN0lrhE4tdex/FY2ak0h
eZqnVtJSU6nRoTObH58rV8e7QdvZhU9rtG8mDuerErx/hHbwaXWJzBdHm9VRkQ75VRhb9JWqnSr5
pi2Smn1Mfkb7pNJ0d+EUVkcCfRiizV+js96R4g6dDtqOSehHV7bqNA6zcyrVGH7TXvY4USc/rl2z
xidMFktadk3+a2FATqKPhuFAGrjc9zoJslT7SPydKu9TW6BRDpNKnTryUCfNI5M8Jm2ffMcl5T2U
OpPf6Vu4/sKZnO3HSLrXPsKCk81Ose/mrr8nv7TSgH4cV5Y21fOKsfjk1U6GMgs4+UYsdFpDaUpE
sssiBg8KqvAsgpjZKdOWpyoY9CPaLo/zH90Lx269Y4mW/yu4XHeXtEKfOUud3DeNXi9zU3a0RiPk
UgbT3a/17f5CD/5015pMP+g49n949KPAqdYteKqWhsUDpnXreP1wOesIi/c0e3QlHOL2lIWNv6c8
RmEJ7JGcr5bOrnCD6U8rcvTHGOjka7fG/QMbfr7ZCqPr1bF6NExhcayTLLiC4abPSN8kNR2oltZj
vuv2uOaWvKuA4O/yWapuhzLEPupp89f2g093xGBdr3TiD5cIlSrQgUY+5N6aYGrKm/ngRVV85sD5
7Ua1+rfxmHsg89r6aWW0vbKvlsBfi2S3NDO57h7/RYNvoQq8MeoPttRV3ad1orIrOo3kd6As9Y3l
L+1T3etvfCYH6C2cJ9OQwZRDVN7MSYn8MlBOcZFI5T4PVjZgWhGTfY3UZ3gs3HHsTnibPX+XCCe6
9DOp42NiN21y0YhY7eFx/TUd4bv3cbI2UVqufTKmjZe1N9KC779crC5irEN76rdOjiNEjzNrZ8J8
0DW33uxbn6I2KWgiiJEOo0ai9OcyL/DxQ/ku4pL2DrLYW7oNECFmdNc5RaMx6+clbrGLnrbUw94n
3SxrWTFqkv4AFxU1uaZZR0TmsgtoKDBeg5aUZufRLOZhilacEjTBCK+Q62XOfnJIES97CvH+KSio
/jRxRKt+MwTaeYus6Gzsw+gCO4ndlg+rt2Qudrm5s5PhwiXY2eexDyNw6uql1XsxmmC4T6y8og2D
m9eJTrWV5TU96/xkvi88VDOpK/z6k1wcaz1NIVXlzo46176aEkw/O1eD419HNeF0j0Bu3UuQrYvS
7YsdvVSri95aZlPe1osVJqvH8Lf23OzBaZpqU2kpN2hue3p+xP1+Ccuwxh44GMl6iKE3d4ODi+Tg
O0MtrioBO5s2LTDvDl9E16Zes0D8RENZnbWFH8hDDlF4XeFoDfflXMxnmx883tNQS0RAYqV2zqtc
K+hILA0LNj3YbzzR/Y0VJHO0a8oMv1xEAzqgODC7J0dZ+ueYkJp4tAVwT9g46POLQdQd3B0pnLDo
RWA2KdqURiL8vFi+jEjMhngp6h2RtOcN0raKufhBEOpi7Bg4WHB5ds6cHKomciJxUO4sg+DascZw
eITMbbKzsov9b/k4Pq+ryB9zoZ7zRAVlSpnQ3E9oOw5ZnOmTzeZhEyRCDf0VrZf14tY32isG+m9o
ei50alUp7aZppNk0QXOv2zrca02v5CEufOLr2Dc/+jxbj5GsofHyObuGYYztnTObrcsnm41/lxjh
3UcIiPS+GMF6mA9MmBQ93PTTkar6pLrWxAcTRfmVka28HzrT54eBhh4ZbS2bPEppMEmzDFl2e7ft
6iMtCQKqUNvBCS3kZZUF1rVbzf6lqyAtZW4grxPKor3rZjxIa4iG0zrTnzPFPFg3ezsZO3NQTihv
0A9O/bnS9CxJaAAw77oqL3d+aEaVJrRCQEOKIHI4NyEXd1gAue/XTBc/M3jv7lTCr+01i3JK16XS
N+zybP5FWNX7oiS/4BToTpRUxXHAYb8bWiWeyiJ3nkHe6BFWOclJ2klzjFRU3lmlrXcjPYS+2G3z
WJcowXIKt2PkZuVXGshinAk8Kb96doaRzPWyOc30XMa7AnD0IlMuF53bINwFjdwodr3bkrLkYpyc
4keFW/u5+j/Mndly3UiWZX+lrd+RBsDhGMyq6+EOnMRJFMWg9AITB2EGHHDMX9/LSWWXeJlFVVS9
tFlkpDFE3YvBh+Pn7L1OnDj3hSOm85HK7U6qtjkVpIzvSL5jZGNNm9VG5HZ74cexIG5lcTSD0Hv0
CnMYXuA7smvPrn5oxtDK9pimKISSTG7801rWWbPFLTv31JrWhmRhMOUOwDLWkQ2Mh1xelEq7D2ma
9ri+IB/WmxxjZbgt+Nwt6S/GRLooUJb+4Aa7PkXI2RFrFclZpZr+L8WpLd0WSgj7Oxvv1G0i+I3j
idUX/q5XuXWStdL9anQDOHvHYthki6WupJzzhwFyK9sDJ8+jZohRQzWxFOeU7jogjYhK8H0T0pzP
elAPhdvPQNlIM8J0Gsv5se8X5gqTknPaoMhiPo1UrcYNFbkROsQIrrJtEyRT2QxCyMhGnz0kpPFR
FaT9Jw+CJ2dZwpF+V8atJfdWi7t9a6+jvOt1WX4LFNygQgu9K22rtS+HKXC+UF0LI1RBxHAbv5/S
8ngiqDpj9asnPLZpmhPKRYSeqDis5lLA47S2Q2yUeEtlSyzzasRhgCKFQbT1UvxfXjGCz/EppVTF
Ni8I0rq9OcaCiltggRBTizpe72s91MWV2ziT3nGqiAuWNCgZq9p2zpCUy7Flu3ntXfmDAFRQOG0m
fpTIRq16O1rhnMdHFMyK2b4oILw20ZbT9uzh8FzTSg/bgA1XLruU+lWIaxs1t7fgglviqvi0hLEr
QNQMc+Soa/huwgcfi8w7Go66ATbCPdwdr0l2E1OFMgpuHFhmmxEnmt8fJcRq9emQDlb1U7d6HuU+
Rf9UAfNsqbV9Ad1B7eVYIZTqa8zonmXn1/mgCt6DZyGXGnKUzNQAwAJ03P4zIKXA5jnqHIpopNJZ
3kuqTOmX12StpUzBAY6RSY26TjyrTzDrTekevYCpgzAP1+Ap8WJ79o/RVa/Mtxb0T/ZtUDj00k0d
kuiyONnG+eSzRbAc93cDhrs2PO8JKOdLO4/sxdsOiYYmcbxS3eJtseXlTf4gwqEeKwjT/bDUn6Bs
u+CXsgaVhd4iegGQ8kX0UmX+3keomokzexjapUGHlPXEOJwdkvZIqRACDzK9ZlegQrpwEXMRuquI
FXOJgMH2oXec9UG1LIos7EgmNdsiqRrKydsn9exl5V5NKG4icgcw185XQr9wH1ulH1MFG+NIDRvH
ayNvHyw4k4+p+1V3KhzKrxbqmn7jNvRY3ngDc2eP2qR6suuCKAv1O+DbfePrKN0BkKiDebO6LcXH
1R+WF5X9GXCN8Vqijj0hD5ydNzYeSUyRw0XuLEu1V6JCrDVGFIKVVX7Jo3kKTltCuGAjYMt5m7me
ivq4621UjHOophpzzlg8qdUGDRt3HqZun3102PViXW50Zk0zAYJV7olAOSHGuZLyuPO9vtrFVTg/
WGsMUm3jJFPr3ITQeORuyur6sbMpYEMDGjka1Ks1chrpcifdE050+mRIZTE+JeD7yLgQUbv1di3S
5Aif1hhbR9XghIhz3BawdWx7TbMHvaJxTTfBt3IsPUdvg9hNGghiboaPGA+tvqxC3x52ri2H/h7p
A7IJNKyo7LZoOtqRAMlx0RWR3LpMOHljU2+Jwy9mCm6zgWkF+6DwyzMr0Q1S9kFirkBbpyqkG+4y
6F1Yy4iSFP0SjvEt8GKCOYGygbbupFVlm28HEmYPK4IFxkYcfR4su+E+VwUNTM3XCy8bXFUcRvsc
bcUzwDqCgiJXybnFMqy/c7ic0s9BXnUm6hJudkIE4591EDqyB5ZIsRyL0ctvmknEF8gkk6ekc3jy
4bTOyNXigczIumbzRgG7+hrOcrieujLlFrCxUR0OqobVNKgwKxQyunFIHwZAGJvp1CFpke0mtDF/
TcLDRygL7Z3UXp4jT+zkF8DszVHv1va932lnEwXoENOuXFHo63XZYDlaLvFUutnOHfSIqausEchD
IYvG08TvUKfpekUOmsTTzOVGpZFGcBreqjpY3CMqRNRZbYGxcJeMYmTptfA7ZJteBcgLRaIhxST1
oi/EoIbzBIYb6A2ZqOAIIYS6neagR3Xcw97ZoAYIvntdCkC9IgC/ai0T8Wpa8tUbYuolA+kdR8hR
CkjEOzb0HOUV6ZLrtSIDsFl9pfx9MSKw2wm7yvZrO/N3cMrrU2QjFdxjoX5OOoUKFet5O/Vy+Raw
WoxA7+pO7cp2DG+07PqBr5Oy5UCQkQWq3OZClLH7KUzLIkAmFAO5AGMSfbKs1H1Yyqw4my2lr9Hq
5XDmQ/cHrpihps4QRMs2kzrvtsHkgYMepiWHzdCFfbwf0iwsWX87UX7KHXeRR70/yTsrTtV8Seaq
ECQD6EawKVXlfIMVniyQqpzuskFhYu+Dic4d2zVycTW0sS2rfQU66LYANwgxpGB/HonPd6no2tA8
N/9qEhNpaOE28WVYVuK+RWUBjnQovwldNfdd3zQbupGRe0RRiVAqGRnyZfctsSbQ8oWera1F5HEB
zgYUFXmX73UyWKddzqTedVkRXIHhaM562eL16ILinLxAcGLFdnhHxjgLGAaJ/4D9WuxnEFw3Y7e4
p4VuenebjyEoq6WmA4CMalI8gdbhiRaAWXZrZBE4VVk0H9fSHcsb3LKQWUhu7TqGOphBIUEd0ozi
U700KdrAyblP42W+j+IebK0ebKyTsthXYRn/RFZs7zzp9V9Dwv1jx4udhwYF+r3NX5EgbnhwSP7v
8dyEFzNF/mM19sy6cPiBQLm/VoO9xJuwb2yHebBeR4lVENE4XnXMftDVHDO02IUB4hT+9vnUut1f
OcmOXThzUGnpH7Nu5tRp7qyw9L7kKbDQrUdW/1QpwDXNBqUlMHBgjWT/u32hyAd1D2xQRTXuqIHj
YrrnRAvo6qbzdOPJqz5PW1Z5sKhGm9S1+J8RCczgcVpqDRQcmytvQUqzHE8uXg13JxogM+mpPRhO
yylC7qX/GsMZl4+y9priJG8AvHrb2Ovs3tqFo/SmjsWrQM1CTQt9RB45mW/vEN45K2Ej7L5s2xV+
Z8+nwzKTxQTTO8sjD5hE+N2vgbD2m1YV5QyJDg+/LXfEeegUdtbiJwmCFtoTjMiRCeNRVS14oZk0
yNg9iRQ0Vc2z3VrQZHYUNBHqAZmdliKlYpklBWohlcRGRM4YbCmDJHmy2u3nEZ4NRxiYgX7X3TXh
FI/5jkJsyLkPy1A255d53mjo+HryQ98BgCIG3T4MxTo6y4ZPUdlCXdcjJAOwkbIynMTYJHMwpdZi
7sTzEzsqj9NkHoP2rwFWvis3Gc15+DO08IE/f7J6zYH5E4iYuPS3sw3MZjz6Q3nurUGE4h8GaroJ
EWNSlaZVyEFxvLY5c+Szih7tHBfJr6q36xeS8lMnqgS15xSOYIvtCkwt+PmuxIi0Kamj6G0v6jn4
mr8Uuj6+rrfVZS4roE6PXTWi/ooK/LB1SyYXrEmwiZ6KRplCS/Uq/KiKqGQgWg3lsj8UKt/W5M03
YuPmaRjvMCXfQ0g4ScOwt/FLPFev3zi+qmqgjXaU5nWQegMiuNGewYWmWU6x8vVV/C2mw3+tw9D/
pFXR/5ddiIzT6v8ZzN9RHehChK/odwwEKg7+xj87d7kRKAcXvxySFEQ1Zqy8du4yJAdsJQ7ufOki
UvTR4fxizxuSA44o9ATEJ0I6xvJJJdk07pIG8mAzJ3DPUztxhfe3YA5vJ9grzMHBn4TFlKsmi/a2
+s2UhWFOrfs5tQHt/KSXSSzs3TTBCSBr0Ofucpcjiu2P9CJKtkX45vJxjkuFdLuRYFqPlGXCciRD
CLhwysY2kSPQ13T+2tkV7tht5wEx8Vk8yB5ZMM1Gan0kIQYOH+RkBu1eOQHplm6T2MqawHoPnIKp
ISf4NT1OPJzb1sGW4bHQCfmEDXhkI8ErwTuF8VE9UmbKtotOYRz+wVFzoM3B34gUxkUeyP8kRvHD
p9NQuKL+u8pnVMZjBK0qCYiRiFsErXmihL2cWqiT1dXP1u+y5RYvlLHkuiTNuR8oGcmfKJAHDEMu
CfKjA71Qhi+m9cMVMcjdGSNRlzw5EGyLC+WxTZytSOrZHVLLB/FEKThLnXxDcjUcCOJnsKU4GBX2
LvLlxioXDNLKz2gmo+10v8bJOuxAsPEq9n2/pnQk6nzk9uhtC9Aa61o4/Bp92rRsSUhrEmd/WNze
Cj4QzfCQpUdLOBuDu89ceDsI47SYM6so62d7Ys/8Qt7Kam6qMm7W699m5vWrquN3LMeBso0vEhBS
2FMkiyi9wQ5UOgs9PqLVn+MnTGQueV9VxoWH+Npmhs8iyL2rSTcGlLH4ssQap1CbjTdoeHDcfXwl
b3cQc8sC+oMw5XycrIiV3t6yI5LFjubcfxp12PmXUi05YUQHXT0QZ/QDWuWfuBNmJv+HzsV8I4uJ
hzeeQRjSnuvgIbtZXRYqk+7T7CQ6855dWj2l6WkM0Sw/S5rW3Ha5+APO0o9v9aBFl/lmrJAuPbYk
2gjm1MFTz7E9FUhLqieY1Glgn8TIUH6WlBNaxNx4ahJ1NUdrbFfnTdbVxmQw0g7jLteBwlNXlawc
MSW8uIo+5zk6QW+bjrVbnhewJcPlZJg8LMgnH1/0uyFJn0X6O0gRsO0yZg6u2XISiwR6IB7Loe0w
L7WLMi7NMVyNH+bvfhcD3zf/uIhO3imQ8PEgnckL/UgMNYTrJg9KjIexa2UMiY+/6t0gkIgpgZ9Q
jnRs56Ur5e/STicqQhePeP1YL/Q55ARmRQXWdGexcGY1ld8IEidjg4fx4+913j9PIAE+ki4EtLhi
D5etGNjdrDppPaAWdNx1G5E4GEiUhArB5dYRJdn7E6ZJEfygok/1csf5oIvUFs+eO95mGDo4fOAc
XXsgQg4tJkXtY3+W1YJCcvfx1fKmDyaLgV3IlxcfYYpwDoesTCbVVUPXPKQhHgJAieHSr9eaIiHv
Z13oIzUeR1rhA8X3lTE+NFhTNoPaXxYWy6jwkuWRd1nlP30ILnxCFnvGJTI6XpP/fF2AEe6wusgZ
rdu9TiKOcxQbAuQBm7GEWSFeGDhsw4ASR95IWsVmibY0WJpl5y54Tj9zmO7nb+tiQgiyz2vMs3AB
XLPI0xjD2Dhcr5WM2DYlF36t6PVQPfvT4GTOBvG5Xq8Z0JG8r7OaGQebzrhiHJVHNTlCklL3nF9V
Xu8HfwbhsPYiGG/HzjiZQWkbE0dKtp1HkqZ+wztz05nEO/XXNCuWbU6WzxzWQj5D4I/JYeAfLZx5
UbboCYUBijQnM/KjDBF35R/LcU77zz3ZIDazpZ2NO1mjLcYQnScRX/1P+4LAmAoZKlmUfyko5rTf
WpqCmjPM2GYXpVeHHAcdPdefUs5Ww9lA1YuxNFNh49GBa8UQHo6ADCBIxLCYwJOQ6GYRUWHbc9pq
aHWBKePXDci8f2GWBBxR8p1No1MeqLRrhp+eE7Ng/nLHtDo2wJEsUKDftto4+/75Ga1qrQ7QGxqY
dMuQa8g2iXSVPINBZMaIPKuUhXgRDfcEL8I8VQ9mJ09OhmrgF6apT4uzuuwGvK4QM40fR1gBURtk
ZaOyU0vQcnssXWa4NFHPriVwozBo8tjPqxswl01AYkrQZtHfUH10mVMjKjVGTYLZh3cmZpsP5NTj
xMFRn/RFKM4sb86Wx7aaR55hM4853w+VAfzXl7C0fZ7JGgxhOUEMrkfjc1lp+R7ucmcW/NniEy1y
E3mkfMxu2NNqHJEIHrjiwB1ZBfbdKl5gLPTm4Eo60XrcWhKKFhlgRP6PT2mWxrjWBsBW/GQlfcBq
TE2g55IW7p7/OA25uRYvIungb31ql8vjEraI13cCzw9d9+iQyeXlVRaauI2mr0V2qc0p7z4bPH7Y
RoJWGeAevMg845bKdv5zmCcDI1jDwIy5khDQO8n7GXsv9Q3fDFETWo+3Kqz5d+uEJRM4yHvWBkLH
lSgD9w/zfOmW1Swe4OOLH3krjKU/xXjMh3YofHkTUhM3kgpUjhhvg6xAjLlPG3gey8k42zqvLkx2
mQ9sO91xffQ1HMyoFllmEgVFtILbmcPSdOTI7Vvwalk07pwQcD8rU1qmYGBRTB5JKrFKHPXFkng2
Vb2VFjQJFKz1Wi5U9t1tqOma6u2jakJRwNZHNfHSl3Isuk1Ky7jW3voocbIr7MyZ6YNkOrawWtFt
CcKCMWSM1mmmbdNbd+7avtHbudTamigL64BrjC364Ty2HrRa+aPWmCJRN5GoSZovEW3gPMQbuonm
cOvbGYSDPQsxy82+F0lO5i5RQxOZxjsvth4YP30KiDYfUN1uwoJl1n9cJ2nhJWGxXbhnRA3FSv+2
Lp3TNDkvmnRwgssemq8ZPBmCUkZiPy0AKPCMm3Fpw4dhDMUio/j8qVmblT9r3XHAt7VK7H53uq15
Sruq4H3Um9mG8thekmxxWXLzuh14SzWEXvYCmkRNfFbU2mYVhHxuUDZ2hvdvPLJ7NfGbHGFa/qzv
YrMuFfZYzZ8jiKkMJM71CcuT8maf59enlLguacoUMBcct9cMqLHtxNKc8vYN+SRE5OCdhKVeuXCQ
Gbj2tx5WXa6f5ZLtCIxnwC5PGksx80KvNJts3w+G7jH7MmssNuVuYX1YwtTyrmZ7wWRN4baS3olq
+5pbCpuu6ZDUuyZawSxQLI9V2HIa+XUOYdU3DwffgGiA+FCraGHupfkkrFPIEysClxBE+Q72dh3v
PYR37ZdflI6GzX/Zj8sUcMVBPlk8pQYYARM7pw+T4Ull9NAAAP46rKtsMn+2eORcXJB69PDwNxBO
zHKvyUGud47FqBRom7A1TRui3sRmflpJxsz1whhjxgaUABxmN2PZ3emIrJu1CVZnwdhWT2X3xa7m
8vYNMcGvFThZGiAM6vE9NgGBXNZ+p+2nvx79Z8QEsr4lTRatsqcpoZCTqjd/pieUbKvIRPrR2ba8
oz/QE7xgKV183Z219N/eMBRoblXMdCAq3SUGS/CfoxQi3JJ2dxS7K10ZX4EKfl9cTDbqyqPfoQo0
vEI9lQV+H5xp2j/CM/beoRWopAVGaRS4SEo/ACxgjnPqftMHwFK2aQzW4voVtkAKs8ubY1sFi2r3
75kLnuXp9a6vGdWbN+SFEv1Up46pOyXrvLHHQPm76L+DYcilGIbtEKgm2Bi/cm8f/w0YA+0iBrfZ
ORKfODVg0Qsruexcbia//hV920sJZOhmSqoGFfTUZGZDpe9UpeTXaZFKeTsV0+NsJJ6yE2KUVyiW
ju2JCYMt0MSaODToN3rcASEy20rEQsLkbkMTPnZs4EyHFEENS0MlbZ+lJLPoZxUf5TDYk9LcmJrC
T2ubGOKOTNuRrYeet8bn39eSjkzHSxDwmUeDpEq1btAxmpNDkDv0gEG9/sLuGtoq8+9lrbHjHyO7
CoroGLMyuQY1tJJlUmpNZB8W8IncY2DmRMEQuE0UHUFmYC3LQ2ieEz1uJyiaO6pP0t6jUfFXcYJ/
F+jWCc2LBGtKNVQ2N0pcEpJvQofcmQWxKl326An7FaHJtACXVkcU9czOCShg5kph4gZ89xCsQYOR
3pOGDEf5aebDDEmGZUaD9eP6NZADVpTCCwzmzc2diCuqY6Wd7kfUYQPJjl8pZy5QE/9hwn7ZHPlu
DgY+afKRbbFXUJ7FWa0CE7KkUW/4Zj22+975OVh6oRcVkk6qVRv2Q/IGm0DF9ELYRHYnefys4cah
QfMf0j24Rcwu9WsH85yG51igKGRF86PJXL0jYsPoUwmdtxr6uCHU+lkOFg+WZSY3VzBA6GD4/PNJ
rC3Yks2gBK19NkGd8okNzWqRThZOvRhdiIW7MdtmNnHAjazmWN6X1NcK3BfmNbJhOs4dx7+hvw3b
eOaOBfRj3hFV14CqXp0U45RerwhF4ujbWAQSiR815KSaTj3C0fF2xRHEXTmrMsmnrhvGLD1Vdm2C
CrunU/aEnnExZ+IQ6Zd/X5Gvc2Z6AaI86ekF4RKlJHhG2C7HRnWdPLFVosfweu1Tt8nO/Rj5bney
rJ6ZBwJxB7c6FgSZt6X2zBTBm2MSXgBb+QX6cJpAzSk5GmctbaIRJ8YwONzj1g3Qhu6wf5rdFRlz
wqZpkAT8JIQiCvQFIgSj2jTjEchmTmRt8wTyn3RlqvmB/25+m6iEGttUhgHbpZNyXWTv08CEhjSR
pTnOzhHKXO3r9Ch6CoS35TDRBeq409iHK+xCYky+U19MaF0OQhKjIq10GQvlNluICfIjZFNm7Ja1
G9UXkMeTsQeKS4sKar99hYh6V8Lu5t0OtK/iu+oVndWt/YLzzbVjQutobDjyJUGUdT/GDq96tdEF
1gAWlwVu7Lk30QkMf4Z0GWcVaD+eLFoMTmw24lZeiPboVYGyfOA9IzBaYQNOLucnbCoLGKsZEUvx
Y0ydmYcSv0Y+OrFHYg3dhB13m81AAJa9ocKyXoVrHREYzElic/qqE6wdCKk4syCfsvAKPBo63HpN
a1Pb3opUpRxH0E9ifz4JfUpht/TtELBIrMnh+dPj2By6A5+yPymR2TGHfMo6JpBPVMP4iGGw89b6
ioRus5tDa422WTdKehujXW8AOhGEsAasTsuZ97QNVD1pc35gOPmSrye1F69mqVSsyf6JCiQ1yj0S
Gob+CVY/elovcB6Wx9epV48wF/CEWFWEdwnODMCZXT/iUWFg4HbhMq1YLGZI0ipmqq9sb57rlgey
mhO3hCXLg5yQojLF6RafqAsfSD7B6zLlyTEguXn47M/BikMFJX95EmqXMwUbm+XBWBIzMiEaxZVF
w8dEXt+xVuVtbSJR4PCs4tvp9dQ4F0nBLG3z0WGRIuAffMRiE6vznvq6OQW+HizKeDUX3UBOWJIt
s2zBCtKHKydeD50DA51Dks3on9K65pVmzmAufahndsL9nA5x3+9pGeaBPFAkR/jFdWFEgVYxC1bP
a7TS7Qx5I3uRNuqVykAqYHaJZjYn9OV15YhmbQLdivaW3MvHWaN/kTMKSXVGgoJOIJ3DlGE4mzps
VE4Pc9ybc+aYWmUqd0jg2xIoydBxv3/4ysOsGmkq6t4S26KH4p7A6W0WmW6RdQjKqX+QMB9Y4V+H
RhlaJlf58d29/yosp1DBRGiQdrQhevtVsNrUOpKdeEBlbNanxvfESFDIYs3a9fF3vWQDf89VAy8j
8SoksElYVO+qUgj3dWmEAg+zqAYOMtTyXUai7OnesWzTrjKciRURXfFjoIuAJolCfTwst6p3OXeT
hTCVjYgjr1l7XlfmX7WPGumVCZECqdkTAlof8NPHl//uUUG9s2GGObbgOO4eMujmLq76BCnAD+wO
0CP3bFDmWMjmyhHq4696N+YE+e6IUhB+bSiYh+ZVwqgMfKCvfkRpKIaF1DqioTuQsGaK+HEy/XHI
HZZQaD1G32vXlXwnhIFD+nsHYiZMqBX8gAJl1iiUuWQRB+BAbBBuZPasOAKlRjCx8PMzMC+7u2K1
q+Tpx/d++JipmoJCIElLmVQ67+CRU93PqH4T8Z2cBOfmhSYby2NYB+Y4//E3HT5lVwqbuxVgEQIq
SIfJ64LAEHxl7nwfsAoXF70qzdE8yz3BJp+6Jmr8+AvfVvsp0GBfJ+1MkReKJEGTufXfCAx9Hq4s
Jkv3vUMVxQjCZGWWORZFQ7uNuxZAE1qmZEmjbVDIlJ3x4wt40RP8PgMJtQzXFwJTACRcisOVxUvS
0lF0ymhTUFL1nlrWSufLlrZNOapXE7aMXWpCY9/zzPr9Kyluyd6kvCof3lF6Or0+nF9AaFL/C7OY
ttGC08L6ikyE2NOECBhFj3R8kzkFpm8j/jKb5bgMzdgAlbOZ+Ci7qKHTZTgYSB45oBqnjPCNFN0e
Lkfm9qegatoQtwq2VL5Gj9qEXRayEE4xOmvNdg53i9gGYojZ4pXqkKFug9cEvSa0Z9XE2GqCJswr
LxGf65hgOc5RXZG10XCISI8lOdDtM3cEY0mSpS5Iy378+N8NOGMjtk33h8gV74f2wMkitex1+daA
oSJmTaBKcuCI1t5EAL9S1h9/pVm/37xwllq00NRo0AOh3zoQAlBzok+7DqdvWIVNjnHIIr+4kMhf
CuvS1i9cS6+MBg5RswN0iCRsWZmr+fgyDu8cAblns3KCF+Zf4Uv5+7eRT2fZeuJdpt+KhvTnWVZ1
ffXVLSasAK7u/wA6OVxBDOAiEGSKfIHI0pMHgxzFTZKlSuvvo0H93Mk8MMMiz5WJrD6+L3psvHm+
fDoQCvylQNTZF9AzvZ3SyTTDqqZ1+Nda93a4i0lfAnhNSKNy0s3yid1hQ8G74v8CEjaMy1mK6I7D
muzCjSKtSwqGI4+p3yvMrMShzuqZQD2jW9E9MH9mRdrkCMe33gw3zUfF5zdMwjH0TZq4qKiO3I6W
I7g5CwWVd0JnS1MpcsbKrNccCIq5PUX0mS3lUd3YifeHBowHz5tnAFNFwHuiAglG4vAZSKgJEVaS
+etQwShE0d1Qqig21tSQp/v4eYuD8WzeKYuXj+ACgRvr6MF4pq0OOVXHi29Dr3n5rkGSOi3G1oT6
A0s9S9Br7b1EpMNTqOfaZEl//dSNg8kQIA3l4UovMPlMzoIGFOxWCN6mU6uAfbOea6YqRr1MVcV0
vKCyY+7QxoDjcQbHhWPJr8If1SJTRLLK3GXurKG98mdjU5kXvsqcb7FeKvHBa2pidMiAglU0ekLK
j6+cvWBk4W92fZeZxPKvEhozkrGbU/Ng34tjshxiszjVRArk40cavn19RvSGasAGUgOCCLTK4etr
uYMxtOm5gg8kuAe9I9FHUx498YuQLslzmWL58OYI1wiEq53y4vqEzt3l3QjYEI077giKponAJbTQ
4dOHV/c15vyqr8uZxlHbNBzdkyzKP1d1YD+OytNqA+8xXbbUcvwrWiM1n1I70xfsSOnKaT0di52l
c/HXSh15PItxuoKxLSPb25E1LO6s1eo5HJQzrikdddceu1Jx5JWWuAiWbsSitLR7auLlHW12vbOy
dKkS5KqHrdoUEyW83im/owOQnxbk9BmGmdZ2gNJ1wa3L/vxDpY0j8SX4KSmMROtjXDj17RQIuusK
GlNvQtvyanSgkl5+Q6SfSkvh6/O0JiyKh5N8HuAxUKRQtLSiuLydpyizNoNXjWfQ8/b9hGF1E6Z5
/tcAHYqseTwUu37qmtsVnf6O8NN4VizL29q+/dnrF/sBXJL+7gSr9zUd5LBNAUp/KgKd7dFnZ58+
HhHvBgThl1GnEamY5h2H8qhB6qgpvK56amtaTgAcVXQRqQQmvT+sni+f9B+7E0OP85TrIsSghxH7
1OHZasZa6qL3TuEDmCahwmUV3TScA7LdnJbBTe1W8U2mY0sBr5SR2glos+UxKkl/N5c9aig0bP5V
53fRWY0l+CvbEK2oSbf1d1XFnu72daU2bu94n2lPXP+sBhGe12QtP4/u4v4V5RzfNrRlsWmEVyRX
oop4vVZQ+SQ1CkpUzhSRb+qi5Slvkn6bQ0A6chJp/0CMLLYr56q/FSK8PJGXp0+YZig5h1KmhtRb
0MqkfmKuzNc0sa6LvV82fc6Usf2vH7/ot4vp65cFiBRNiEX8fBgNxjTOIx8S1U++HVTos2b71qmV
SyfKqrgYPTFw9k6a6jPl2aD4Qyx8IMLjy00YQBjEAKDviHsYEjhWoGcvXNYnuq8yyvBNpceiycuT
eZ1/YJ9B3w8LfTe4CXi/trP8E69e5J+gRNJs0G+GYGDEmvTndB2EY5C2327gThFXlA9S7GMD/GbS
aV2BbF4G0U5TJYFC69H9Iaj6GZejpSr42E110pC3uhixwOI7oavg1eok3gneJRJnXRx9r/C94eUp
rItsqQNadi7HNRa6W3Kg5RWkZAz1PoWxZbvCk7+YkHTH20BFwQ1h49gc4bn4ufh5dikCWmMXZIpP
sqRRVxV9WvtdE+sB90Y6fLWlW3y2akN48WdnOhJuP+Fd6bLkdiqjNN+mrc0NpDNMIbizlACCvM3h
UbMnfvGkFZ5n6eL95RioIHBzPBh/mN/m2R0+W1TeHPd9TrOBaxaa36K+gZQw7z0AkILn+xI7UX6n
MrEsu6Kt7Utn4izxh288aKrCqAo4ZqG6RY8EQwtp3NuvxK1edhVb53Oucu+MtJlVwcdYrE8kKvMj
ChE9K71Muicl7PIuS+b+PMsi+zPIG3H08ex6P8K5lghZFuIouju8yxwJF2w5yPjiGQqeHZjGk/kD
OoIFPHhdPxO1B0+rHozz2npYxhxb3OKPqvpvPBIwkARmAm2kx+nz7SNBi6MrvQblc0yX9mHngyu5
pst4Wp5nJW5Oe4X2A0l1OFr8NN7TBX7+lobdqE5SvTq3f3gm/2JI0GeI7CWDE2HcoSZ0rYZpbDBN
PCeB7X9pfUffuKVl7QJSh5/YYobLoWz7M+XV1Wk5C+eirwP2hKCkvSK9f0MkrzWQ4Awiy0+02a3c
hG1WfPn4Kl+wbm8HrpHlhwj3eG//gso40Xya7i71czJTGiLj0sTfm27Fgw6Qlc6TuEPJTVVNTKNk
SZZ3l6e+5Hkl2Y4MVxTRS9Sq0l3X+ME9HKTRJO0pftSWTi8KP9MnrRDzpT+kyWkig8TbNEHkgs5d
HBfbmbKrAW9O2GwBHkt1bDGgj0w/kguawo38whRY5y+vcZknApEcAM9RMhF3bRsnK84rCvScBUQ1
Jhu6asPoGaec6juA/zu49sueKFJ/6d25Pk2rUgCSCMAAs4ZQ6NvSsEtfiyirKZYj8Zwh+VMR7P2y
TLZYIdXFpCKtAYEpH0V0iH33FFkRXhsA1+5fQKOye6y9/U8vc7Gs6zHH4vnx23HebVuYJpDPM8XR
THOoPBjQIw3Eqqj1hmey3m3yld1N6i2ZRGAJ2h4vXZ/OHJtJr3C4wk42P9MVJtFmjV01HYug0Xcy
KpNzO5iKr26HIRZ2RREfdXlXMhmSnFbELez916v+W0aL/4mF4k0XzuPn5vJH9az/7Y2x4t/f/kgn
z19XZ8wNb37Y133WL5+H5265edbsN//+b6+N7sxv/lf/8H+99ri8XdTz//nfP54qekhnmkPKY//G
NQHk57f3+95nQbuOWv/Q7//OL6dFGP0DTBtdDSMA1S68QpaUV6eFFXn/YHJGvk83EolyPmKD+WW1
EP4/qHGTsfciY6YQARmJX1YLIf5hOw6/DTQ9oCU0uc5/3v716yLw2gM1eW5+/fy79hx595tdzqQo
+YeDU+A4nK7loeabVhuup9zBO5VlCKtJQqfs6n48Xultc1YmrTxZLTpub5tpWp6AoAXnsvDgCYSO
M900zQBvVSvrRxmUOPnR01OpjMWtn8OvILHl0+pSe8FlWo76ZsnH7JaCObQxyqinFTmd742K4Xjn
QX6GumtPL7f2gRRZfoKNosvIZlI4pkqh1kdaEljbjK7DpBrnwv2/7J3HcuRItm2/CGVQDjENRAQi
glqTOYExBaEBh3KIr78LWd19m8x8ydc9vpOyLKtKglCO4+fsvfYdXb78hG2xOotcqwgHq9swIaou
amEimSsinG5ZmZwM1YHVSUvo5KXmWFtTi91T2QzguaJiuqqlV4Sy8PzzuYtVxrhtMm8YofoQ4HL9
wphTsD+QlhXTW6vZs94WIZPt+NnwU//S0PJrY8JJHpnGPRZnuh8O/tuqgSCx0dnzvlEuYN0tZyfw
DOThQUvrCIqiYW+MzEX/Ywtcvm2RDqEodIkWnYNYLUEWTdoWYTXU+UNjZw7pSYWdhbKcsgMAPnDo
9gifxJ0NdoPm8FR7aYQRNBlv+jpdvjFRn58x31s3Mei3Ayid9tKxsumGRhvAd3zHe8gow5k+Oc3X
0hqmLfJHdy9VoULXyDmNeJoQelYFuQUjMLDcHr5rvkWWrECN6cszUimP9joRH8hhAexfV9tORBdl
Lsuj5mlHPLv5Fsvk8gRCrwmbRom3GOs09vY+BStkjyHpBdHRJKfwmsnAYu59LctPtJIjbWexkTyD
2ZU9xnPqv7iNQxpU6kjoJc54J8lCvvcjO71Y2GBejJ0OimEAR/NEOE53ng16cWfXtgxxkyI1GglL
OYipcDGfFJZ1s8xuehHH9rJHLwKNRpMeW7VUGjQD+sZjlbDUyu3Tr/2WZ4WNkxMF2WIX3wZ4qpcR
ya8HQHXWmUPLPSylA6fBc9PnhqALBAVS3OB5XQ5TMsNl0JR1Zo5ihWfX8RWY/O4+Wyw/gB9JCrc2
HGUVrUyZSniXZiPNl4rW+0UT2/mRxA55yLIC330JY4W6OhFXhRzPzGS0eRyb9qDp/Y6vcP/K0EOf
oS/lxo4gbvcVxtcP0UzlMZ4l5ClkcscaCeOejoS3nd3KfLTs/Ns8WjIOtNg2X1yvuq+VhYSwkzNu
/Uq/qROHgPcpAfIuoFaR04rr9DJRhjCCEZb6K4ix7NqN8wZjpmX53zBiJmGl+EvxkhYPXqqXGKsQ
GOs0xM+ymJs4Evx9dAboQKihyjvX6nr4FITXbfrcuEd4cozN0TnVmIQZIiJFcNyygkye5Td0pItb
ERUHZx77kxMt1RF/Ll5SOeT4f33rpa/99OgChd9DK2m2FF6Qb6opu5UdVrIF+kdg5WwglgTAIEKA
/BnC5/TgsqG+kWZZB9xQCok2yUG5QSC41tppPxZOc9a0jIMD39+LPivDCADQBRPQArbVjYoi9ayt
ffCceLSbTCeeoUJ722EF42te6ar9ZvXADyJUraM+uSHAlGmnCmPQdolrec896b8SDudSpFh15xqp
wxxfLV2dh9rUgzKdZ+EGrZqc1QcLUj0mgXSoFsqYpR4Gb+v76iFeZjvbFDlNhqKNwR9p7P82xVAu
Z8gOm4u5igi4MLTnzMzp3MYxfvC08F3UlQhnfQwuQaGlT1CO9GNBY32HML7ZmFlefy1ICziL6sS/
EfAijl0npnID062/SXstBz5aBUgOulcnc6cwwxJ3rUOyxKYEC+hSebUeeFFJDDoxD84OYYf/6PPV
uFyAYj61np2el4v6whDBOfBFXAK8+uqyi+2UR2nMzrvMIbhg1vzzcrDb6z6LmosMWRmW/bQAy1TK
XW108d7w4b0sZiJ3DF6tJxpl5sHpOcs28up9MmXmj8WNh4uRPsyrbTXrxwUe3zMlZPqAKFAVGyfN
MXBkfhzCoIEpMsdjoBlRcm0Y7PRA+azJ7810pw9c+ioRy3aee7nrJtM781afMk2dOrnCsTXyoBkj
AFtmdNzZAWlabA1hBfRolcTKh2IAQIqjYYe0d7nOlWXvpELsTPqavsDF0CobeNe0d8hOvzRUbJ58
WitfMLbn2xE/CyJiPrcpr/gZeaLywJScOKu8af2X3HHSbVmN+nMRtdGBlQk7VW9uZ9MR18uQad8k
5qiTJE9wj2y8u8IpWByFrZG8AIr/pphH74ERbbQ39Ea/S1QKd0W5EK5m0Gp7CyHQZTs3XytAFt/0
ZWD5pwu1ILie7Dgk59TYLuxtN2annYlKN2kyVNCe2HCsYdfaauCAYFnmqX7DQH/1VGZZfD8ICpFN
NkCLCyrL72+auCkOdcIrvZmkm1MAdy1bTDfymjcftNpRFYm5sadRO08ht0G+K6+VqvJDL4YX0Yp4
w1oLBcMjl+tr3jsvWBxe9Wh4Q7/5Qp7mbWUAVCDXhS6n1ZTHFrDGjuCxe7OJ5UkmrnuvZG4+5mxs
vxFnPT2hlXnB1e1oPOopRqX8JJGZ6MNJNl2j+rBwJkiIF5RaEBc2RAPoYpfiBbDh6qTJ+URazHYY
p8G7bvpmxlzjRG8D0HHvUKiRGweU1UQPDV0yiGo9JJpGLmGJFf8ixaZRv0gWUGqvVTw/Rfm+QShf
njwtb7HTZ+aWIi8/M+K5Og1t6r6IWTRfaF7E2XVEM/LMTYTR3gNXSaKwWPJiqQLQa6B1NnEvsu9e
MnXag0AjJ3ZGQvocQFcgg4iGUmtbafoconeq9srpnjpyHdAjxcVWn7mTpHU/4e8eD04qibsq++GS
/3Pa+4QdBOD0Tmlrnw++CV9E12qxyUE7PgJY0g7UIg/VkhS7hP7DiS8I+TZaGkNnLYwAO9V8qZK4
uWy5m6elJ7AkScdXm1STU+s7GuotbQiNaprh1KzlFumeAwlUVnuWpkd2RKifiPeqox7hOe48vMAo
JgGq4cywb8ol6bZZo8XHxSarDchqdGpLMz31OhxSoyA53jXkeRI54AJjt/kyWA4KzQngYtqoFIxK
5+8gnka7Ni3q3RjZkr1mghehR39JpNPgHQZdmvT5zTIkL1x/swfMBIHE7jilG6gSxnfHqxzvqdMH
mgTfBtttcvEQNYCr+oDBcEpO0c+tyf9t4j7dxNnsn/5glid5t67eu+VZzf/XLa/7f+FDF2S5MZgF
gWH9aw9nGPZfDBrwSa5RCezu2F79cw/n/gUEn+8djbyf/+Xf9nDY5cGVw3NCuISY4j/awtHtfr+F
g2GxDozXvSB7OfuXsIaycbtuyp2R3DKJqYIZ64iQF+2+cGr9rJbKIwg4a1xkzmFulgRJPPXMTQxG
grLs7s3S7pd2s+qrzF1BI0GOWeAqYoW9uxRTQeeQMp1VqN8COU6QBm1rBG5RVf58yLRxROPG0M0s
1RHcV4nCYbMA4unlRVXMWbVVKmWu5nuyOhdgM070lpR+pJyfL2Y7iu7xBUrGH86z1tUqHGvlrnmK
ZB6KTJ5nq4i5ZCRlbITIzfvESVm50mQYcQqUIxQYen0+dWXTjFQ+S0yoIwvx7ZIr8cr7R/uGIZa6
ICAdGaaZrC1mpqgpEmYr1tlhTaoIEaQX3lb4NbVpGTfupY+OE6scy1sI5BlCjyPnPmTJVwOzUqbg
SWnnB8lob58trYsuE08G+z47iyawG5G6MkVUveDeQTTvJJUKGYGQQ9h19LRiOUN/xGu0IFctMUWJ
Rj33rT0/RkuNTpbyTU5HdHvTShcTnChkuMF8RrHbkIDIBrQznRZWaa52TiwbA212ez7iZ15J44Dj
dWaucpPmozg6mHIe/Wyezmmu+12IOqjp90nXQn5XPOpbDX2WftM4+c7staoMrb6IaP+JCZ1L1ruE
CGWZFggFb3rjOXZbb/WBOojZQXkgTSfZgk8YvL05juNu7LM6gH6i8FOavc6FjqUUwaqae3OjVH9d
yEnZ54K3cZ9HKfuCyp5fS8P32fy1pQiHepJ3RtUmZ+RLFs+UoM4m0hk6BxJvHZ/JJNa3ZutekWfV
Mlqh3wselxA/WDEGD40xGWrHoKDZzwoKJ5WKfzWJBpZz1OKPAHlzSugPu5vaKnOiOy3Y2CIZiu96
ptVHAl3MY18CEkcCE31ZixN2hIjqv2I+NijDu17lYdw35n3Ehv04tqW7h0/psjOqou4OpNU3HYvX
Vs3ofSKsMOWGNyA90na0SgjXOBWD2PGM89JhrpsnwnvxHMsMsXw60UbQrja2QpkQiU0c99suau6B
t7eXDWP5r0VfRlvC6ubHgan+IVoIXwg0TfezjdQoc5XUuqu5nqrLRpDzuOlrOjAbnIxRIICXouOO
6gcnbnrsPX51hC4cP/XNShoHi1Xc5vSAAuxZQLT7EgcAe6/WjexhQ4yYfoPbYgjmfrL8fV3ZtHo9
gTPj7CcUcBC9vGrLyN93jl78qIx8PjZ+VwfTmjWiptnfVFH/LcM0tyVXbwwESNjDGiWJ5sp8RXr7
RJiZCKo8Zl7mK9Nt8y10Ke4j+dhNIgfneuxgBXNYssyGuf2/r+L/X2uTipCv1f/7s7gvagi17z+L
f/+df/Y29b/4EeAxoCig9Xc9WqX/6G167l88us46GV+lGT8bmP/8Lhp8Fw0fPR0/TGd8TtvzH71N
0/5LrKMePo2MMk3HF/9Jb/N9o51Wo4N0FbUBuhD+SL/9/eRoFTctnqyHgwmPug/YHNMEJMHBP7cH
cgs3oIarcxwNdIZ9NCTbf7tWv+usvv8oCx3lK2pJrs+qW/tFkgrpdSG4Y+rDcTAVUMvSIWDSLOi+
pOXhvzgURYAOi2kVc32YKLQWQneD8WqIYZdQEtMgxLJjJ0zx0fwXZ8Wl9FH4Avz/pdRYDMLGZttm
tzNNKbu9pdm2PfEB/eQOnyh7PlQ1Py8gYxJKKCTXFmXU+9s3KYKicQ33oZ9GTIBn84aOpvOGU2Eb
48sN0EoR8RRFeSDhXX4y3+cZlP87QhP/ODhUkvUpNvyPQq2etldkyb4Hm2U79GonfBGG3fxn+Uwc
BUc6cyCU8g4D34/T+w43eaeaaGBzZTOPsn8KSMTUuGqXyZIF/s/PyXu133pSwlzzmZAtkPqEBPb9
FaXOMK3E6IeQ+D9MvHn7w7XMNw+NxIZ0sTPs0/LvtfXvactvXoJfL+OqxvZNzACGjXTyg74Qhk6G
1Y2gEfpCLPEYEbhZfr3783m9n8r+fV7oTUD1uDComK29Py82VuRYNPkQWpi9N5amnZOGfcU0kjAX
vRSfnNPvruK/H239bf5NFoBSlCQPwupDT40GakFgl6rsiZTNJXgDH1NNnn/98wmaLKQfHkcQLEQ6
CUACqBU/LmVzQirPOPLaGYljX9HcLh4xGTF7rxf2mXWcUxrcuhQeQVPY3XcHMedJCuswxG0dKqzJ
u2Hi+9mOrvw2TZgTZ8f2Nya6vLs16AfmThwYebN8sjB9AKz8vDOrEB4FwarJ/eWJ8zrGNXXPa5SO
0BQ3Nq5sWo6TUDviYtaISmJZyFcatxZXb2fSQvqiL+50DcxWXrJfsfDVx/4VW5P4k3dB/ObRxC+C
cYA3HGjVR3VH5hdOvoiiD1fPkxnhiUmx4mNhdvodQdrdw5Ra+IJHhzALlKDViRitFmFlibyvxIq0
UfDKc7uDrw1Cc2MZMtpGGF82WJHms3gwW0a5i3ZckJJv6Q8xs3HXGPq+9R+HMdUeexj3sB1SwrRt
zd2jb0L6hQR8Rxl86vMWo61WDEEfCZ/pjzhL7PxhGL3uMrdnxJQo3/etNUCh1fqr2neXQ5OyE5lt
QJ6g0KJzHTL0k9Y2KswqRmcElL7ls3XbA2kESBvTKUPreMVPrvZ/flp/fUE87vw6t16hVr/4fwBx
i0GM603vkkstR4aVevrRSKf7YYnkbhiIbPovjojele6NcNf15v0r6RPgBJU+78M2imDz2ju2A9/8
yj5vrYrOj+88//l464Ly/uuwSqg8l/G971P6fFjWwOIo6BBDH+JNRp+n7PEYAxnGj9DO2z8f6tfH
1GNm65j0vjE+IAB8f2rxIJDWqJqvoKcEvfzGONbj4H5yAX97FLh7lClYSbiG749CsqRW9qTZhho6
vRYkv68d2Gx4138+mQ/6pnU94GyYDHtUi5AGP2rb81RbDAcFRjiRJ7elcZ/tnamMUfVUNdvczqWk
4MHH8BKfWu+pNeOwtvP0s2WJfs0v948SZtWICuZGH4WbTVMTGaNcMssYC+7Gxi/20Zj1e3vsUy+w
7MU+0lj0d61e/yjq0b3N+2wMEU6qi3JZrBPZf5+JSc3f/k4uDSFaf7D0PlYcsY1FNEqsLoTvWx1R
ze18fSAvgpnkZcSQK0iItnkpBK8ysbbz1bDCUpG7kHbpVfXWrYof5DKry9ybtssyfqHTbwZN2su7
mUz7jexTcUApOJ6qmQQcvf+suPj9CWCQgADJ2Br49PtniKwov5y9kYuazLdx68o9lsv4IWEVC2Tj
ZtuoM/SgdJ2eL1ZbnlCev3qpe9+1jn8cZBRBQmrVLtFr/6bG+45Gfvmx0Ec5WV7i70cZz9sxzzS+
FX2xb1No2J88ne/FlH8/nWxY/nUGH96CsQdWj1WsC2cti0/R4lenXkwolDSANGnLIj8QaZJl+tGq
ZxV0ktHsn38F67dPAUpO9PNIOvFmvL+IHgZsgApDt0aG9IQhFJ74Sll17dpdRYyR/r0u1PTkmkby
DWdsP6g4IHos2eZQm5lOdXtT70D3OLa7ZjiNJTCjAWM/Bwwn+gKEwMXGj7kyDJZKl/lrvhMwBbaO
5j9B+G8PhhL6uUaT6bDU9aur9Dtn5kDE26zNP78Tn1zzX0s3EPMIWG0qBAfiyYdLvlY9pBqwIDRZ
8VRFoauyYqstTJtrkDaf1Im/WbYR7bEx/EkbRMX3/uJ2RAdWLYtOKOPqzU+9iK82mg97Wj6jC64/
6cMHgiPhk/Jte1VHfqgRwb8PkNgFT1Ib3xOlEj9lxYLcDi4c2VJzjuxAdzTvBFXjMw3pb76+jo7y
HU8gHyYK7/cn2UMjJQiGPMbBnV+i3rue3OZWt6O3wu2/suV1tn9+ZH/Wnr+cqzB9LLhsuJ2Pazqx
Ft2UAswK2YZXt4NF3TNH1nauEoCqJKXpUXlfp8W0jWdJcQNfKVBd3KJe+cx4/NuHCQUTXxa0s/rH
z3I69EoQOdWFo1f3W126zsZOAL9qaR1DDPmMlvmbjya6Lhr5NPDB8n1csR3oiHEJYiKc53YKY2lE
wTJ4ySd7xN9eX1zHNk8SlxdH2PsbmnVGXJMI2YXskdvAg0aHWgcmthOhsxkxDQaxInxCw9DNHCqm
089weEdG+9kCnP+T9/XXTTlGPHaFbMqxF4mP7+s4D4LJWc4vo0ivTGI33nftQjIaBvoYAzQhdmUV
Jm5vbup80D95gT9AO3+u0KyL6PkFdTvOrQ/LRU/Sk2lVehuioEq+gufVxGZs4/6qSw1RbkanJh+w
HvgBG232MccopynEVs8Y5W6YkyQ50pV5vFCJRRCPCWHKCAgH7b7/+Z34zULjoesjCwtukIEG9/0t
SzQP/xyuwRCqa7sf7EXt7A7aFLV8+skl+c2hUIuj1GYeqf8aFJxmRieb1m3CfonKNxtU3M1SJSWB
SI7+X5zWar5dPaC8y7+sarKSSy89uwmR2LU3KCedfT270RkIHrqI/2o0Xv+9evy7LPE3ixhHoi1C
iYgm/mOnwgT/m9UDR0otPd5GfSXvGMyYO75usL2m0ma6T/jnnw/620vJ/tpGlWnYv4Ssg+0g5zER
TTgjBwlKMeH8zUpz2+p4Sv58KMbOv34hqDR0H+eKy6z3Y8XtkU80xJA5QoYqerOH0EmkaZrY47JF
wVSh2m47c4uNpwf5Z6lR27NzHKbdMrlWicJM8HKlFj3GY9TNxaOJdg/FdpV7kIwKAreYQzfJK5IL
7SK3PNHtsU7H2aarVi1LxSlZgevUHuohJUZjP1q6BbcU6EiYzky0djWRIPiT8sS4dwZzMbaFPeGs
y4xycnYoABPz2ScxDG4nqdHMLIgVc5KzKcEUviWWok0euqI25mOBF4bEzdQo7Z2mS+NULtOkhd2Q
q+5SlNXgXdj9MEc3TmcU1Z5/18Z9ORKdOWE58/NqW+XKji88t1r1EySbwSwQTXGnSAxkZl9p9cFo
8TZu5rg1yfpK0seSMBhiewagpkfECrEMvKGu8z04mTnelXKu2vNMsZ0kOtCXIwO1bvTz7aTEPJFw
Mkf6WakBr6LvUEpzK0uxFlcp89dXF9HbjAqln4IFD2d7J0Wqoenqu2y+HiNX3REQ2PYAXxoMMXpd
egTUMY0akJkn077xJj/d2whEyJyV8bIERMf6YdXyidoV0eof0zXTR/7ZCe+BkAkMt0VZW8SMIbxD
tCbFofSGG/q8+0EJ+UScW/FcaJ5+21fOuIkYlR60OSt2VuNfDZg1qqbbT4lb3RKmu1F2Eu/ypUpD
087Hbe7n5T4e1MkCbReYaLiy3EF4NJiMmrLJwjVnfbctbdwpsmTWqDM3dBC/7Xw7dULbX+oNFTPe
5MqPzzoUEF/dnjGsPcwZKAv1ujTYCpS1zhJRaYi0eNR1CGNoB6+FX7Y7wk3T69walwBJkHHmlUVy
YY3cD3YLREql0eO0WCKEzXuTYokm9W2KjpFv58GU5QNFRecGBV+Jbde5yw1ZF8emt0EgQJ7lH/lV
TncJi0F7yqeJbG89JywVagyx25EKEKiSlW4lK3jVu448+7bUkgnLnJfsl6VFiKb1wzbCZxeC5tBv
CauUX8Ar6udV4iKi7BtMfHrfvjlaUwUQAeXWo2EdunUtjqBpGApX0XS09NQ8drPr7WhSnExj2pOR
YDAFnZ9LfWhg3EYHV9h36TA/iymq4HL4NOqG6Lkk6A78fF56RzW4aG80kp6hFdznvhedOjCQWyeu
vZ2e2Rr3oYHMmvnEDLFvuE1bTV03cUuyzoBab7S6c8LpXDRaq55QI5+5GeUBJ3B6wF5THqrSU292
RwbPnI5k4m1zlfbLDD+qqRbyYak02zja1anfw/Ty8LmaPDxPpalb09Zt2EfwMWWRyOJhfJFc+8sG
exTtEYREXm4cdegIO63uwY8Zi3fGH+rdxAuxA84k5u7cm8d47F6IwHM7gunMyB7z7dKZ7QvO8L2e
xaiHNJPfOXQ1s/4GIyiXBysvzGFbeq1L8GhtuN65pjlYDXNQkVhHZiW0E+1ZvaNJ26SHtuVKoTOt
CozOpbqHRj9dmzif76OyytPjmDFVF37aYO0yvT2Qu5HUmIZmXJJ2+ldHj6gn6e/KnbvoxZnkI/sN
1mXs7AoYoUE2itQ6n6bOubNVHr35NPcHlJFOyeYbqissCm96YM5UvrWyRSQ7l53xhSyQdssWTVz5
lSlfCBwat13SzWFPxXLvIep8UR0/Z9aKaUdoT3NaavbTKdCho0mY1BNdOMYgWZcs+14NPAmJ5TfP
Sew13xpp53uQis2z25CNRXZxXxzRyOf7dNa7J3ISmFC76Pq3TiRKMLZI7NCMmpoIct1Gvu04Isgo
uI6g8RB60kLesSv1233Ovqk8kLbI/9+TrvYIMzNedp5IDW/jx2OUkkZKmFtQMhpE4pwU6zOojSck
4AnkyqTAMtQO5r7jcmqPlY9ZM3BhxSZncPz4VZ1cPSpzGsaLOIriq9RDl13Dgr2oe8J97cTmp1q4
C209de5Ub4plQyXSnByZJFfZ2MkvtO7MHY0zcRW3vKok25fLfsE+v4fSTG4QVrz4qiikcgMpEFbz
EjW8VNxdmvDNKSdZ4Aprr/zawnMnTa417ruU652C7yDyrppDL+Giaug2SKQymxspWvmVLOeqhbe9
SIVLMINDQsV3QDDLj9WG6dpo7eYkAYWfL6qTX/tZts84HM3d4rrNN+yz7RorQVLYpiGe9UQu6BwO
ft9998dOXNnw8IB11358NaVrbPnooIT4vmCz9wgxM0egghsEmNF8bvBZllsse+i7E69piIFK0OJ4
wwAaF0G8cS+NWVyloo4epJPEAMGG+osTOzi5V5HghpDAyNjgrO++i8Eyd3HvNaeZJO9trA3qbNXK
HZBLTQ+elrEuxlF6sCR/W+pafDX4jQN+2xNU4JXuMbGwmuLYYlaNNr1PE2eLOiU6JWXP/xApfxUk
j5hDs0XWw2bhPaeNVXVPKJ/nN89V3XdcZiKIork4Gm2/PuUDwgBmLqa4IwZePdp1P7hkB/FLFkLP
b72+la8WvrY7DdxcsQF9llzNTlmhlrGr9rlolunac7rhUZdTfpuut9tEKnwuMiO6bWzFgXJt3hN8
oZMUrKHrtTuumpdhP9RjbX7TlzpFoG0LcGetF92aZWYfGz2pzh1r5CfWS35LyT49YPzvvi+jsrXT
0tIS3+Gtm99cSZsviAZkGRv6LR3BHLB0q8DRardiJV9K3C6aE90CNOLplkPXzMdSKagOycCTtGhN
y9Lr2DxprFnJVZFntRGUxlJfaxa5l0xMC+613nkJieZW7VUBzpG3GgwXOmYdjkBTjs0b3h7j0Y7l
uFVjZ/xwVAZKlFevuWG1WN5qM5Nt4JjVnAdtJoYfpjcs0AWUy7MvJZfF4UvehfqYG+1m5afcLzgi
b/1eZzVzHfVjkl5zA46Uxn9jystezfKF8M/mxui9+CpymjTsfVTsaedZR9YxH1oeHswjEdP9UwM5
Tb9pNa9jja/z1cYw11w8JHcX7ImjvSSWhUUMASl9094aGAhb3pel8/rLqJRxqIpCHWyIkceGz+a5
1do5mhY3Tq+x2q/kTbt7IAGViOIleeuxKe9lJ6XcRkpaX4Ufk6gliyWQNt4e0yKGWijLCQ2u14aJ
JhxKHGUw46xyvjXKdrqmCCEqDx3Yo1nENpr6+o6Mwwv00ymzSD1lL0O88Tj42WVD/4c8MHXKStly
2Ny50sfSuEzcknXDWhiv66l2AWJZXmEdj+6cyKyP/pQOMYtuuaCkZtjYGEI/irQ/qXkmTZh380KP
x/YcP091ipNq3lDqUwKuBk1aqK8+Wp4j/N/pNsfv8R1296lJdYMlzeMfVtfsKqwPwdTbZ9OU2U/U
22TE6VP91R/XOVONfIzO8rGJapdpWUJBqiAtPXkw8W71Khn37iQPTl00W39EzbtJm/pA4OIr/b/y
hSRqYjVhlsM81uyYhZ4dTuDOs50EJM12x1zTye6ONP0qL22574ZBnJURBiUbHe0Nf3Bpykfa/dBo
DkudH98OHQcZROReD7qPg519DOGWkf2KQct5dLq+OKSp+zhlehnSLk2oAynliLabib1Px+QiBRmP
89Q8RtZifE30aNyTWgxC1zSWLVxnazsqXsYOYCIRrLQK43l2zigu7KfMFsTjTfWe14kFuM7YncZO
44ckbvlvCq7u0yQBHPolAS/buLTvSYfNgLz79h7O/XpqXfFoCNe9mRV3SahuavYudeGm7dt4hwtL
/lgYNZlAU/v0ssl4DJDrxymZeRUWNimxl9klKe6TJO+QAcIGJ4UJMtGhoLfj7BXtX36Kx+rQ49Mh
ldnWzusZJ9iiY3dNtXLPq0hk25KtclFBQeYOl6Utogcwi5QZtkJH7eqIzLw+vfX0dtmS8eyddXO6
5owmu0QQPZRbrbgCBlzXQTL6BkOLYjnOc60uHDJ9Kmo0jHKO7VRI5icy2jMrqTdNthS8d8DEMK4Q
tis3zNDUBYET2TN2WIIXDBrwtNbQqDeLpKUxpBpQCbKLz2ea2ezqXIVJd2jxjfn4tW4JKDq1uFAO
kSK0wuvylf1Yn3XVSD6oXRcMR0fcCGPXn9P3nSEEZwdj0vxnn5kp+5zXlliCoMTZETQoHANAuQne
B9Ubz9Nst0dI0V+NxflBXkPzhYq1+FKQ4ciihXTeLYS2B/AZ70CBlTezQ8VSzK3B0Nvvl4DE84TY
EH06EDmj0pNm1aO9Va7euQcXXDvfGNupr7QRjsemmt36ivZNTQiQlyFpHYqCRQisS/alLLPqxmy8
8gYTQl6AQGcBhVvUfy86U8eVkSXfSaYkhdnU+IENKoCTgE99N9umNz63VDzct5RNTpk45GYrTJHH
Qnp8UfxJvvC1pHe2FJgKafrzn+ooNe+pj9mZ5mVin+J86r6Xed1/7+DCsjGdh/Itt1cWQrf00RcS
AYyvOTBEYIz2PF13zRR9wXPEJtyOUo2weOJAvmtCQjYw8e67uyUX1V1BTAg3iaSOeu/GPRgJ2x/p
aAxTwuORwHRHXl8V9V3iDLmgxsTSDgOGv+PLqWihPPvE6NoVCPtNZRGGvVUdv+Uuw2brkVVicla2
OXHQLLWr7ixdRM++Ua+UkQSjHNN4T/HKT16Ipq6PNvx2b5vY/qyFxCBSAvRMSKMNmyn/PEt0bOtO
i3EygIvNXdIWPnVBMQ3RF9UqGCwxoDIsX7Eo38xh4KhDY80Grk0LvMbPiymUFkO7YDyZBkuno0xz
jQUPD/uJOrR8Ae+0gWAd0Avi0iPVre4E+rEqLFJ88KuyIGWDmU/IkA26QFdmIyZ4zmIBC0So6J0Y
UVRwC5m3BmPUcH7AjemHtFLPs7MOFYMKyzVs6cJXvXpTDr3RzWCChb1wNINI01mZ+E+r6gmBrnuT
u34TBQg+9fsRONl8mGjDR1f2wEkfTKXzO1KV81unVcTNc+ap0pj/1YIMBR1e2obeP6AB+jJcRaVB
jGORMLvvKbuXdMMvuxpwVfcjzbqsCP0BoiOFb5lmIQkYyKULAtyod7mdy6Gi/3caoXBjPK17KjqR
2DI76oSd1buW2Qo20yYlUZZ3ig03H2G+X0EJzwMxOLinMjAXMOtXiSJEvFlLyAJHJCwUtIEPRoYI
vilqHZ51RbwJyJ2bMvamc7RM6eOyJOPDaBIV97Mf+D/sncly3EgWZX+lrfdIc4wOLHoTCMRIBgdR
IqkNjBQlzKNj/qv+h/6wPmBmZSuZ1UqrfW3SpBQHBAaHv/fuPfe/zox/cGbYCER/6pz+zV5/fsmT
H8TAJzMN5N9Vrce3//U/f/+2f2UZYsHQQeXxJFPsrj76P1WoOoJSHBh0lSwkqh4StD/dGZaBjR5F
FRjLVWCOLO5PFapp/GYDG2G+QUN99W7o/4kK9aPmQdBIRgML703SQ4WguLadf9KLIWKq6oYt+6Uc
TS8YxvVGrswUJFEmx+HO0ez5lE5Y1wIhsg4XqzV8RleEY055ZfP40+n7N411/UNnfT0aUIY01RmQ
IVB1PkzpgRCtZXYPZ6Ip9UtEM5BVTVYOrKQBAy2sDat/lqjJk01buDA5mrTllRQuSlq+68nyzes6
dmeQpkgOz3P9My0pto6zY4ffSeyiwfXrI34XYv00X3w/YtTA6zDVZmb7capnrdwUx5u7iwnpCKkI
j+7nASISWTG4Zall5kmnoMQZSMA4HJbNnAlzXwwtC26LcuYNa5vSKaZqFvwuqYibL2JwXbK1M7ZY
wAlvwaCdChLk1VYK4X1RcXPO8pHdEIuMc40ubCj2v/5Uf78MkC0FWBRKExLPPqrP5KxFo1bn6lJ2
ofelihiu4rfHvkqlSnUH9cD7VId6/vTrX/thxMGMiHmUK01ITGL9z3pYP92LtpgiJolReSndRb/o
WdxfSsb7jMLjL7/+TR8m4O+/CXYFimQGhow4PtxnFFbz0uDOuLioc1+akVbRnmn0bGyyOg5E07Oh
McUMJSYlaKT4p5vmg5SDX7/iuYj2gzDosDp8+PXobJI4KovksprqXoq0t18y5O753l4KFZCwXlHU
cOn3Y968Aw4q+b3LPXUcvdm6mhyT/DcTtFW2bgKLz2ZbG+Y2duf5e63R6RXaUkgfx5AF3t4ER/QP
86GPg871+MHEGHDsPegg0lrnsD9dKOH0dmnboXat92HxQpKSijbQJjp8wSAlyug0krryGrlefTUt
TUzqizUlPnMr+aOTy1L5M7NZnwHI8D1pTfnGrCCW/wB7Axb61yGWQOgDmkkiTWNtXamlfz1Kp8Xj
38adeY2tqA49d8v8bEFQuRpF6Eb2fjs14m4AOtQTxhbjYtdL3Ettvc9Xv0mWN8V9nZPbACFpjB7H
lN00NhvEtLh2PrP9AUkK3Ys29GpmSToTY0uYqvIyrm6XZvW9RJGOBYZm1fpaH+LiYGMdujfS6BYr
rDlhgZfNhVnYQ/duqnFWf42eMOHbws5ZGCaObnoFEd19xmRlneLVn7O8W3VGERMTzkqVQLRYzTzj
6uvRRxw+Szp9g+TZfeqFhv1nLDq5C1XTg8QwjIcm1sdsH0oN0xBG8vDVe7cSJWWjfe1Xf1FdKzLY
CeQ56kjP3hJQbDz3qycpebcnDatTqV09S5h46z0MOu+mGYuJzK622envNqccgV3kDyONXto1OKEK
lADbvvZuADZgk9LJiD3wqjFGNmD4qFyCa56mQsRng9yFT7bZ4bfyqOSx7RQIsZyqDZSYCKYaMjfa
aaSWv5B+OP5Q7yau5d3QVb6bu6bV58WcZgzmd/NXu/rAcnogh5L51IYXEDYxDGJYxtjNYR+TIQUY
wEoGQdbqL4OqjNWsxXQWMSsSd+PqREveTWkpd1K3M7vVrDaZcrpCpEuZeNePDakQTCfI/mrfEHUY
xvKsRm2SBSVvy1JefTNIkupMysSu72tx6bKuyKYTzbFlP3ikpR2LNqE8SA3KCCE1uk2zyRa+5xow
PWxIPuVyFYxEAaXyPuzybGwCJxsj4beA18IbgHSOrA7ZLMd4S9Kh18Gx6kzuqDFEVjT6tMa0naPF
aXgz8Og4hAoA3OCGMzNV7Mo8aT2QVry8QvQZiUO9jsCUwPUQJ5wPRo8qIPb6MYQ6IfMiUKTSZTvs
5MXiu2iVF780MmutUImL2QxqjtStooYngSVK3B/0fmQitqIykN5abu9ebGxT4ak0ZUewiV8SM7DM
B4WmpY2DGmpgEYRqWBrcd6pMdnPuFPNBKFXUvk0kVeJL/M75HqldQvwNOthHEIJMeUzTyXDJZYXQ
qOWFpjjlFAppUXjF0Wy9Lg+yuHPul74zzR3eOkM/x2OsaGzKGA/mPmyHuvzEy9g8ER1vZLu+5giY
b+TrFEFHj7VmkdTjdeHO3Noaj0q7DXWyQVrTtvNtFJpRj+Rx4HImUq0lM03w5Ttwfg+0CAdQbM25
oNOlYzs7kImeOb6RkaqyTaqEKVofUuppY1t7tynKT8tHhp0umwJorXYWYW7tkHNHNofryTrQkSpW
R2bYI9NTz4rxpfF1mxUBVHL7ROY6ZkTaugE7r0FHp0WpbchIco2LzrCVkZtL99d8IMjI6C/oX2km
ll7TXdt9ySspIhyeb/CYtpq7kJTk8nlhFh6fmM/k006N9pKcdWIPHyyKlRemhNRQrs7NuyOKAooQ
wbwYWouetIttTmaJ8sl8IK2CBMp8HNlZpFE6fFK2M77WbWweBjkyzHMz5LoURCE/x86rdNqV7UAY
x1Sb1p0CDPegdxpfMUI8cMEMzRJsCV1uJmmTYQBVkhEp2Uy/vS+laNabM02p2mTO/OqWfknn+qJZ
HbrxWHJglWLRPfMG877AkeHuLlgl262re9TbuOlD4zZt+yy7N1zmQcfJSsf+umNaxeaTwe8twleH
ERhcj/FYVcsybOCvdgv1oVw//HroI+sTx1XTRKUtz6dgbsWpWrMNyXbNBh6dOofZgJFIrq0nmosv
Ef/Gmmp0ZXzTAL1d00tqNKjHGJZ7f81MuFYbKA/NtJsEocLBPDT0Rvi7anw+EQvI5OnrPhlW6xeG
Zd7JHZLEBZBrZ9wXJN+9jOAzibpq0/ne7CahzhHb3BRjdpmln1zeFntVCv3SeFHzjKwN2lNsxYlx
qtzI689hXEXDFlFGgxpYzua+ZhCawSdo5m9Zntm3U69EdWjEPGSPTIQidShoVvyYF29dQyAJxFvq
ABfgC6xktaudwnvUUOUhs6ijZiMtlrm5HWNmFp06e0WW2lvbQHvNsofofkOYgPelTbUhCnKj5DFZ
iHnxjlZZ6c33ggV5Prk6t1Qwris2LReNMzrBsQh4yYzNWWfSR4COl3cDb1pzEGy9m/Rr60Fu1Aig
1E+L17X6W6dQGWwKXZfDMRkNftRU6PHiW2PkROu8D2CyhpgfACU9uetplvmndGBe7Ep1sAgCBVU2
OlycTOhqgeqVVdV16UzWldbhEAtiZmrDOSLGi7BTWxXxAzsR9UbXmGWEpVMNpJOrEa/6OLgNb4G5
+QQATU+e9AqkybBZ2IHNn2sC0jx+GEoQLMZaFp20sB5f8SZrg59L5YBuQrJ1B1AjXPZtTwZ6kCyr
5TwxutS8nYBv2JfCQaazaepBOMRoxdbkz+xuVEB3has2uiVd7XZhFLBxlcoDUkvJzxxyw233i9tw
92fWFMntHDLK9UFOOM3jaM/6Q/reeuNN533hXi/Ubelhyd31Ru2lO5ee34gw5jmaW1szsMqvTCWj
RLQxgkG3rq1wDXluQrjUvNy5owOIp1xNCgc85InZZdWVbOvYvDUmkTvHcKoQOiQoeqLrrNWYIoEh
Z81gN9Z31zkUNspIMpJ2KnazeIsjUxxncv5aAlgdmSD5j+XvOPf/tlL+oZViOjhNf6rR/tZL2bx0
/+d//48vSRslZfLyczvlj2/9o58i5W9YtRyAqxABV/ggP/Vfrl7jN/S9Hm5FxufIAA3qyz9cvZbA
8Ct0sKMSsy3NDqSZf7h6TfkbcApHIBhk1gn63vtP+inOhxhsFM3v5lOLqQjWDY7yg7oyooufl2kU
H1Uh+zODTZuYV6NWZ175Fjq1joGBxwD13pRAiwqGPQLkyjYX+nigM62lQRj2cteiZPiEqpk3r5l7
XxK3y/exp0UbkyzP6lxBDtj1gKxQG+HVP6pwkWg50z5cfGY/I1oQ185tqnZo3oM3Z1sbPN8Bytqp
JFFx2LQI0jYRArDPesnrbTMAV2YXlaKbIwxH0TleHS/z56Ub1jUOrVYyrEYDguDuorHST+DQ6KpP
pRoRjhJ057PuNvc2Df8rvgXaQyvksK8r7S4J61RtGS2Nh9ZsqutlhOU8KVM8Lm07nFMK7Yewns3d
3Kr41vBYLZgTrZ88pxkdGAXIqERP8x354wOB5uNcfIpi294x8qz9VPHPUjT62dOTz1VGzyVyu+Ha
teadSyi4r5EiS6RWBdxCJVb3KatTecuO2LwLaYLQuHdaS0cq2vOJiYFatl6Po5fpjRWgW9Q3DtLl
LcecbU3VWVStHrMBTcpNOJmPbAnqA6LFK2khxSJs5iZyF8LijFlY+VbycvItGyAeU7HFuuq0lmGu
IsAQXMXSIYjrDh6hPJ8tNadMsZJFD7SBqE+LzX+xYddpcz3s/mpxjUOXiueELda257MEWdh9Ccn5
Y7bUfp6z2SIBUpRfwfnPJz2uJWJ+N97a2RxEOrOEPI2ie7QFJsQTWeXXblo0F3ZxBac6Jyt2UxeV
cxP1ykHypoVbLZbDM4Qu444ktTQgaHK6mpf6e2eYEUijNYtzbdvfkk2oTpOXb9rUMX06HdMVzsVw
k4Oa3PalFt7pZvcUqYrZdCezY+y0YXQeO5EPdxNzkualjSL1FWRa/yNJB/3OYVAHja8xPyH2IzDF
LvsrW6nG8buh4JSNjNque0N8hfXSX7Ta0AJjFN+tsvgqx5HY5MIum+OQAofIkefeMETQ1ZZ0S3AW
Udw/LFpPU2cI88BpQgyMQJP74iCs3k53TEuQtpIINn6No6WiTJ3BWQRKa9S0IZic0SFXObBlR2B5
qQaaB9WS80KPxVWNotL0Jx2t6FAbt6OtPy/KexYtoBGaXUFLkGJ98MBQeb4l46bdUyEZexEZzqMd
ug9RWH8XRh/i4JF5HbQ46Q92PgzuTUw3YlN6GBMQjBiHiDXnnp8QbSQ2+otqkjMNyPFI/msBOtix
sIn2kRqNa+WpJdq74dRGft/WzwVNxv6+7WbJISkqnz68HYhn2rRNViOSN4etGpxpx6R6P1tmfMyy
ZWjujMVwiwMu5oK6B/HkOTNFmtF8rMucFOfKvla2GQbSrGKQx6EeNHU3bhwJeFqvIUgRdoDisVvO
JWXtIepUvM/cnH2zY5CrHc7DxhPzuEOWgFd5yrOnyTbnbZE24xkDFnLUrkCiNus9ew1cuhlCj7u4
KrIAQc+wcca4wHaQWSCEiuaUZiZpRlTY+8FSWDn0Iroe0RBzBghRfmhyYR/tzm2vEUdqX8ZoC2Dl
3Iss2ha5YmSdrJrFCbzzLq3PzImejHBytuSZGsdpCZfA5qvOaHiqa51ahtmQpYGAbarGEFt8paY8
Zs7gslK1zZ3pteYDjsPYdxzAliDO2CKSwDfvQw19AhjYLHteUq/H4yPHs20RucAC8TXPXIaKQx9P
aEHQs2EQ1jfTMlzyJZp/oH8a+Fcy6WM7QlElk7rfT6H6ZqFW2TIoQ58bO6W+rQzRH0OmaH5VhS08
8v4rLxZnh5FsOJRLA9gzD6u1LqzHkQBMwPrfjJK3TSAtqa4YhXm7IdI/RXS/D6DexTkRsvbb0k33
uWRqGC/tQTFz2+i8YAlmrGafWPLhYLSlOIpZ6uyqs/jojNYUOIwzQJKOGJCr1t2pWhhXPQ7W81TK
JJiM/J7kZ0JLVCT3IxZMF7hQsgLoelqh0rUofll7R0CIW880GhguOhqTFLznVkzmbatXvlZNBkm2
PKLXcR0ll0SQhp7lNW/ZhaRYXAH6CV0s7Yu+OU9F0QRiYVpMWO2EOaQegxTB3RU9gQiRmxUf28V7
pViHUmq3b1Q/fdBn42tRWH0g9FnHKczrRm/jo9uq6NCP+ZoQ7l4GFFrUCubFLAxUC+ig78gcKHat
pi7RnN73Qml3Y5zeTpzXE0Q7g6cxv0QSBeDkZIhEpgQv58YZlLOzET0S0+pFSEeGvsOLPc2frWye
N2PPeb1v+iRyTkvazf31rERUBQZvznZjJJOJ8Ae1SYQCY6xmETg01fHEhLD6PxWJ8LSnURnTzGhC
0jhMbAI9IKGW2J7gtOa5FchO1+dDo0efsqzCILkMeN6AQuXWZUBOxW1l64AUASRWG6G3xXdUrpO9
gSfZ3BgkUcVbRB/Lo1n302NRiekku1Q/902JnW7WRjQQhZwcX5+z4SRoZLH05yXnYIi7w1yIJdAJ
+jmsWccvc+qSMl716WkQXm9usGUU9y5Vy6kQhaLjYwdSeiNgJzd6owBGwd+N9q2a3WY3ug25um2H
hKSgaAJDaXKCspnYlVhE0RdrDiFTpTAS4Daq90aHdUjaxRq2YqEzPFY9xBLebsuIZqA2z23dF3HQ
UZ3pimz0Hn0gby6xsxXvtg0tIWCsSmJqhWMYn2all6A/XTX0Rzzv/TmPM+2oNY3Dxo+mLglpgN1u
dBtxsF91S5OgvsaMU2EZb7cxns5tFjXiWdlprG/RCaV3btw296lHPUY3c0bMunoY0KNPuxauxmHR
Y4jDTTZRygoKc1Ay7dw9ovnxMLl6AJ5SF+xEzsV/WszE2jnKhqwVIutJQKPNG5dRIN8Pm0kR5Ep/
ShsHXGoqCkwkCheL+Ixo3QEh/y+Aih+txBKPYUgmRlQzCPej3nSzHSCWcuB26QSxr133xOK9BCYn
6Vx5+qu1QjNnaYtiwxUNG+CwAgyt12ZkP3Y98pe2tw2/6xCr+pYTFzdYBVzddxgKBZ0dX9f2WO88
ettXYy9BicVuvbI5XftO5TRqAmWX+d4qEU17XLSTi0Jx2ObMfd4mQMBfPfbcn43ZkefQisHLJmSC
XynB1mwbRnrkXRcA93xjlk9dga52Dmn0OJFt7XJtiXxjQtbWGvPS+rSQnWeTAGPikty6PSSmZB0g
RP46T5nHGPQ4/a5J9BfW0+SUjJoeUGI6TwN5m7OfQekKd1qTxEwnxGKAuyza3Vx25n2vV2ZAUwzW
5SyzILMShFtT0Qf2NAznRQ7jBSj4eK8kWEdyGyY/BUGHDLGOX+ZmZEBrVBWdQtomzqbW6zZooJ36
RQXf0QStEWhO7OwQR8g3ozSmq1oly4Xavf5Uj7oEhyLJJa46XT14pcifIl3k0daeU+8EejY8JRDV
TwRbIQjjfj0L0qXvTDiY/ijq6mgsgl9Av3mjS6sOCGrR2ftjr2Bq1PuV7LC6ZXlR7kantvdprpVH
im9Eal4+PjAIM3ca8NWOkPebJGoJmEqL4ZJKaZxZJIYtDyAPixwMNiysfGbWEnqvNXWQFakTzJYO
Ljkb5mZTFYpnvbXSM52CMIAt2LCB6vJvIEvs5SAJOw2SBm4P0+XxzSmm2KUJ503Xg2HgMBlbq/p9
9vffBsA/NABYf39Z//trLMu3LvnWdz8X/79/279qf/23lVWpU76bq7N1NaP+UftLk7YAA3iBIgKH
7VrF/1n7o6WgLDdWIBQHwR/+rP1pCxBUAP2Fvvw7IfM/0lL8bvz7SQxgMbtmbr2ytXhCBPPlv04c
bRYUD5zucKjKSN8acQI9lthtSp/uaXayV5ecLISYSxcwRvf8LHUUvJk5o0OJHEp07oM7uNlJy7vs
eurzq8G1WL01BzlEa25yoTGiSOH0zb0FGQ/K9s4yC7GFCWyiZ2+8XY2rlCq+J+LUM+7ejR2gJctN
arlZoDdy2kQ6v5MRHPpB4qh8AUV5m2bqaci9h95O0CbVFTG4dvqKslds84Ivz3Sov5Av22M9tE+6
i1ZwQWm8SXnAgyKUX4j8u09N/XXAKcb31k95hXAGxfNmqiSDGse402MwmwaCZmiVUxeItnlycBps
upa5y6jx8Uoa9pDnS7EdNHlsW/cYlSRYh4pTMzCTYmkk9i/NfpCuOW0ctOAbcs7VVjT80BxFNM2O
6DMfgdMg3GORKLVllAPlT3AMRONBNA/xSvYk2x9Sq613VQ4m2Gkw2lE/3I1u3wXrd6YWYo3E61Mw
ySsufuYU1LnZBXanL3dRld95cz4EVAJcE5KR2bk3HP6ID6FvOKB3pwFhJ58ztcrs5ApBr8ofc4nW
uDFbw6foAZSdzYzmCEv5FuaaznnwHkh/7AKzzGtfCWgIccG8k0GFuyG/jXAGQAQPoRtmVw3eQqCT
+bKrFxRno8vZM+ns0iaVR1pGD+83SdLMGMGsRm1ricGHicxdMVBFtsJ7GF08pEa2GkmFfTckHFSU
ZtYRHr6309NebauoYMfmdUYw0AXeEhc8+MKTF6BIABArZQQ0N1Js3g5zSbrhqEAZzBW2feF+/kHy
PFtDILNYv5JXzNpc+4W/pSE5WIOulduxc5Uvh4rvKThLSqdCMiQeGtEoz29V+/R+vRG3YW4E/u53
I583irllqIm49A347N5x85PQox885NzVEIsZbHB3upJbpVqfBZCS8+c85q+Om76aOgfCk4dsts6S
S8/potZ5mBkFBmPDcyIlxo+RZKBrTIm170n1JDN+oCO5wuzl043L0/h+MrAbD9i1+dI6K16LajSC
kKnHKTeUHVghN22eqfA0E5lwXyj0wCTkpNjBQXOYXV3vlsIw0APSZSha7EyNGDiGKFZnV2n49RHm
XJkNuvymW4wgkzyUBCJcJSP7WII3uMvKVbQ/ltm1a/CgmoKFwB3gVUPezrHdZT/osSR3Q2xf3h8v
k/r3IPTeCCbaXNseguuGHTV794LLbVE2IsgXJbJ+sBuDvj6GGfqX92tLSJK50ULMI0O4LiHcAiUN
D8bsnJv3u3yR2bKr6tbbK9IhAkaD3s4x4xz+E7fz+w2w3uE84neJtZR7c2YZQ9vZBdbiLYf3y9z1
7Du7ltuIBJUuGPC6vNSJrR3smI9KWD0w9F7XDqFnsnrZySt4ci6Bnv2gDDTpk/L0CI2nuTA7zzdK
PTzRfimvGDtPF3uy9+6YvmpRMhNCOJZXYWZkARhwIooWQWPC5jkF66FfzdTQO+lwk5WFWV5pyuO3
461k7S2I22FxYG7KWMHak5aOhwWx+1Woj4NvKdPxJVXXlpE/snBDtcfRIQWVWbC7nZJCHGiXmIGG
RN6X9OWCcOTSaTLz9mFv3MUEve0XHfcWUxwjYFM5+DYmBh8TUuKP/VpvyLrCY8sKVkhk4e9rk+Fh
0Xp/aJnaDyRmaA/87PjWbrklWtu6M+Z0xuuluRsbER2vnZGbqZkwMNCO8rMqF1vEAyXCImu69DL7
AcaOUzPzBLyfa0iYeC4LfmSvc13ZVWeBNXVqq7k2S+AaI0AQdHiLJYHBe9XkNJ2aH43kfxd9GvDQ
o55PWE8sLU92ett+c4mIDUoNjUjVyC9Fxfwr0+Jbbewvcs1jNEc3Os3JhLpay1WubyGrioBMY+TM
5aQ5PVHYy9fMzgs6QOwInIBWOcUb1tj01UiridZT6tk+AKIHO8ryLSnNdXqNJKFnDy64hCY+ixAN
tE45nwpYsHGVdLcxqvKQnb6eEzjTqgnO8kwFE8CJbVVAKERNCdI02qkO+xcNn+ib8oZvViIwhkXm
lP1wG1Nb0LNoy4Il2ZvGQwfUZcfYcvLqTUtMn09VzDOfWoO2jXgVbVF/htfeWC3aLjeR/18Q2rkS
Bq6likM3L532NEdoeuM+GnKEvp5JqdrSYPWbOWuSiz04Bl1eowy1ewzqpNRI5+GnUcy/0WWyQ6o/
7GtQ0zPZcCSCdBosf93X5J5mLNjJ+4NMZlj7mJGSjJeLWboPfVtRj3c8dRYeqe2vf+86K/nb77XI
IzFQwsq/BUAjdjNmPJj9QV9NmxN4OcYf2Vs5kiA21dmPX/+2D/LDdfcGDschTxDRLdjyD7u3ZYw0
C353f8hnbpB1J+BlxP1AaxS/f67/FgH/UAQgGFw5NH+yNv42BTy8jC9J8nMB8Me3/EtNbQO0X4UM
Eu8BDooVaP9HBaA74jd8N2Qw6qit+RJElX9M/wzjN4NXOwpdBJ/vOWd/VgC6+xuX2uYOQ+8Kd/Q/
U1N/kByusl4XgBOH5SDOhnb7QU0twDEuqR0Zn5SqVwcocs6Z/Q7H6S855ozawq5LWdB+IzUEXjy9
oHvDa+Z9aWkkGueJa/u5mth1IvMZt5pDgpankRozDfWzEoKfg++efaM2VAmKFB4CEqJsjDAx3uGe
ONjg3b9raATcxqtd+90RXBlzdr9qkA4emSqbWNf67+WigdUH6WHdaFMS30wIwPJNTOPsxYvq+UWa
8ZywQnHa/DgaVsV11i47yv7mZM9a/dobcfrSReN8i+6AagdN1PPc0hLxSB6RvsnK9X1oI31j1LlF
chKigyh2MFZqSbKp8AN97oEvZP+wZLyvRf9vzXi/BCvahqsqeIb1j9ragoD3VAuVAzoUGYht9nZQ
G1PLQLSaWDZoHneA443Cu4V8blwRIMZHY05R8bbIBMlyMXGOEjfK0Vv64XoJ7fhCAF31Rvqj9lg2
trqP17xJO0nT656SIGbP2eVfkBO4+yimrOiVWd24bvu5g+F+sOvxCsyH8WDExp6dxVvaEGv200Py
b9Zn76+CbT60tS6PyHJdIUiA+IjVqnESRKFAtWZVRfisr1c/Arn/hAVhutWkaI/EDLfHIh3ZcMVl
AW5I65adYlNIoTmJ1zrTOQ2ePU43UWllp7Ey7U/hzJ8aUJrfjbrSzxE5Kjdx77AxjRokT274JbIm
AwIy7IyM5FC6c7k4JOUIY0lrtX2GG3U7VwBHFlFwT5udGM5iMd9Kp78aW0M/dH1oH2aqOAw6ULkS
aodgstlKi9qL8Tw95whDTpZVjd+SmBcNOs7xW92G5lHOeXtoqUrQX4Hyqod+1yXjdM9DmV3koPEw
KdCMmfkm8Olg/iVyXG0zStaza4GhIg5s6rdJgkCH5ra3Fws1kJGwB5Ql9tOp5CptujJJr4vYxNLn
5sbjDOnnu4ssGDs0DBhYabbXEKks9V0ZK3XAopaccwwI1++aMLfUh2tkVnw4w6Q8Cpp4SQ8z5BrP
J9fFuNeSbrpRtNmvoKtGu2RxKebs9dnUsoVibVSPVkzkoIft7sqyWs8XeC4vv753PqxZtClcRA+6
ME3d5M1ueB9k0gbUqjAapHYf04G8w+1c7jUEAF/IP3W3raSXgMyBe6etlm+gJ4DCdKSwoQmY47e0
rqZL7RjhqelE8ygbi4SvOBd7lKVPEyyULc214jOJhmw7h9aGbjKYuMS49lcVLeON6NBUKsKkKBkq
434SbWZtCJpfexzafA0gjc6ejtV9sGwCdOqlyk6tXXc6xbhmBKv0jZ85DdOFUmq5e79t65TSJFkT
PNqG7bxeV+GPKnfFk6sV6tGDSfVYIgKjlE3Y4xegMmJGCGXyWops31StVvjUiH0MULEHJMP0SAaZ
G7s3rmiqOfj16X/vCf2/9Wo9/SvvGuuIg2AFDvEH08PYsG+NlhaLfls72rbTpb6Z20b7lC4en0BP
DcGWU2kP6ZyQT2tPtVdfT20ZT3tXJLxeTJ7BfmPkTXhys6F+yQYHCJAHpiDya70Nn4FA8GGEkevH
Jum13xua/1+I9r/7ANb6emXfxHsZoMdfN4flkqlWR89/nyNpCMi5nS5NHUW7xglxcKqSdSakH31r
Gw5LDMlkWkChXhN3JeyzPpIzxbNHA8OYqxdzkjrphpiCYwPz/K7J3fAhl82qkyyj3N38+uR/FOus
J9+iwsfBatAQsz4e+4gSjUnPaN9XvQ0qYVQq/MHdHLoHOhB4n1GuXqeTmm5yEmf2HU5hUivK0jm6
dTKc4CdRlnlGe8ztEQOubLSHDv3i3hutjkZL05c3TH6SK2nw+cfCy3FqIuH7MfCa4BIl1qsKR+ZC
y+KC/FmhDz1omRLOpGypEyArTAbMjQ4uxqMBEeZAeKV7QjRJr8FllJsrM9rVeTw9g2xBzTcO4TEB
UxMspSxRxdLE/q5HivWKFB30f6o29GAxa4LkquwVJMBBxWbZbMysro+5NYTPpeRRZ08w3b4/eiGK
o7c21GLCXJD03fZlFp6WqTXuaXOQd12kVOCe0cRvolbLLqXZ+MydN3y38mJdQdZTk8rwRIrBcm2J
1RZqkcFyX6+80tkosgdRGwtpaDThnmSRfjMrTBZNFE/HbDSU37YGBS3u+iu8t2pry3y6EKTMu+TX
NwKbxL+WGuwVGLOJlZVov28HP1hyWKtpg2RDc09YS0dSGLAAulLr2pwzS9nP8Mp8iXkhYewdRzu2
YvWLA1XoboFpgVWgUEcmEHIb52kOsyBXIwgdkWT+gHm8gCBS7jq0zzyuuhSvM2Hpn1n+u1djtIbv
fSItbUujupBbtIigO0iRz6+HsrMD0qNn7gOkO9BvzDzMd7lOAhsKqaI/uJE2bdHlyCPUmM/Yk3XA
aQB6cl8zkj2cE+0OcvcMtacX/RucHJbIrFzDs+lFTvoCDpenljkISUobsV5XzMbdo8K4a2tMULaT
kSyBZ86Pel2XWzgd5objiQuSUnkgvMjiZk0NZfmO68pvprQKXG1Ddqpwqh6Q+KIcZ3La7JfGiKtr
YwotPNZ9Fn/hPZB8URoz981SjyY9zqRIHxVJhQuzwMaJDjH7FoyxJqsB1us6ftM8qd9rWBTZ4OC7
Pwl34lWlCmfbAoVCGRfTxiMbga4HADeWvLxaTepqbPlz2PWrzzcG3udDVrGQ4tFpeYjQoxxDeEIW
+tnUfI3NEHAxTfI6O2tER7D98eY76AaVFizMYV+LvGJd7ZqC3ioru/C1ctGvInvMTjM3AqwYso7O
mvV/2Tuz3saRNGv/IhYY3Al8+C5E7ZJlW17S9g3hTNtcgzsZJH/9PMyqnKkqYLqn7+umgAY6bVkS
I97lnOdMcRmwHzcXdS7U5om1+D0ksrBnI5aO14baco/RxEeU1s7zl+Fk3gF4ibYhFTNjgOCEgki6
ZlYbpkAIbxjVoCMBi8sIUeNbmNRUmasRUmnHdEZb2VWor1HD5l/MMK8dQ5gksClbQ6gQZGDmKpMX
FzvKnSFdFXAZ+Lwz/jTf/3yQ/uls/01nixWXE+N/b2zXnzmtbfP559b293/za7dlE+IGSQreEDfp
7wusX7stm7WXy5Zq8QjrVAn/3dia/m8MZdh7cXj9bHlph3/JWr3fwBaDVwGDBTadq/k/kbUSofLX
85GzEZURnbUuQICTJPe34UiWMu0XM+Xu5EzxC3lhRbV2KlP1KJPYtgIKk922qqe7vDRmFeTU5Ehu
fVI19GpLsnbBNgWCyUuYsLxdFQWWF3To6nPsKHqYW6fksMJpy6PurgACxPo/f7O0hiETErxtEeG4
mkw9glPnQ7nmTUz2IduGh7RjlDuSRHvJUxvdmdezEXGRv1tBmMrmSOVL/ETJ2Fpj27vq0E6ssOE0
p7Gm+HMkp6oGrmOneHEGrCSnOrhzEh5KremuPJ4wO9rkLeVqf0lyyWS1LtCJ1pw8pEZG+JRYAlVe
W92iJfKIXmjvBzQoHJ78kSF/qYiNe6ZY2dZHC7WeAAqgWio6hH/ZV9WYCaQev8Nwo1M72QhAt/Sn
1bae+e3xYNw75kgQhdvd8ESbq95gfC68x3Dob0SIVCgeiwfYeuI8Mt7k3ERxAUdj+Y8EpCLPFmU4
IlMjmEU3HtkMvLE6Oiy5rdwl5j0qmLcahD/2t/JhTLX5NcsZ/FdmDLPbq3qkgKwroBwFfAUfRzbo
oYtbLwud5SXUK8fmR/v1aO4A5+i3ZqZpOCuz8iFq/fwZSa31jDWAaf+y06rxRQHYY+3AWg8TiS6/
2rm6wx0/70PwU5011e8lIUGPFQF3qzjBrhKYFdhgFhx3GJ73oTfjXLG7+naignqxMu/RaZNyV44E
C4l2IhszpFafXV/sufuAGubeUz5XWr2yTPUUWWF0tGQJlxFzkLw3OI1/aHrdFIFb6+Z9Z+TmRUKr
AoVhxCNXUlzPmzwuHkyM4xuzIfttbZTmtc078sS8kAvRjPGOLPq8FFAjlz9F1iBHGDtNbRIDG1VC
MPoG5pOC+1913uCUF6gP/SmKADgiMNDsJywuycmSjv4GjAUN5kTtSM9qJGub97LcCg+35cocJ/2k
ptruDiV5NfSeqL6+tMKetZ2HYzj8mnxX3eRGY0L4oIdnt5HgN2SUTdhxKh7+OeiLLummf3PQMyI2
/uUI84k88z+f8n/8g18DzCWs02Y4iBLrp3/B+p8BJqQIzlWmlIKbAPIDneAfA8yfOAg6LM/l7P91
wC8BnugdCDhzbRzsXAv////9pWtr//a//4w0/snp/nMbSmFlLgQI7JWLCcLkb/yzpZt6kAHL5E03
/jIYzPDoVdO0lY7yn5E8mgcgpdjUhiiqTq0NMk5MEwiwxBnvphoSSYOH/sSUaLyD0OZvZCJGxmST
fSdRyeksY/ORiQvjN6X3A/s+6VihumouJJY6IAHI862nOBx9FH+9NDiYIzWw4NXzULv1pTXIY0n0
J5thA+uw92VW7pT0e0XkyjgcIrcXHNmhO2rpEbd/PTwg3NetB60o3WWPFhvWJkpVM594Ly3z1stI
wtT5tTwple7ggzCwmoGjmbprI/FVo+ZMQLTJeFe7Bjk/qnDCR8Zm8ePclSZsSfJB8rnXvqM+TsDu
WQ1JQTJO78fSvnRjUx9mm4lOXLImCpPqszYEslzAw8gj9NQMfDi+OQpgZkdGgct0SGwX2Wmm2OQp
pQ/1yXBncIBBWnjjJY6yQTtQ3atpnWVaND1oyKFntvJRlkbb0KoQRO7QfMb9bgj1sqv3Qo9CwTxX
0tJk49XJ9aS5qUZ0+HwI0jYM8lD/ORD+LweCMBi5/qvSb/dZYmp6//OZ8Me/+eNM8PTflrrKtyA1
CQj6f7Y02b85hIYBqnB5JJf57n+fCUuO2K+jQP+NVByLNSzzI+4R4z86CfSF3vCnowAuJvIpfhgn
lGUhLucX/fko8A2+JGHp5XvTi15VRh/ctcCq2A2+EIT70BCOXTB3e/GkeCEyU2x7d9qyKz3iLPA2
oB+Ng6nkdGgXzHABkuDgL+jhZtIR2i444m7wm68pJCqvjIEVlwu2WFsAxtSg+lX7CTVe8MZmDny5
8pJkG2rFuOmZMVFJendqTihPOnkqVKL4af3CFa1rjBoGSfIKpDLk46Ae5O3UGsTBdmCXU/jLzQJi
ttvQXpeuclEeq/7RSPwsiBZ0c7xAnC1N3KsF69x20TfHkox7FMhnd4E/dwsGOl2A0PqChkZIBZF3
wUV7pruxmIH3cKSXnQZ2fdDSEsY02mH0RwDS4TkAoE4WFHW2QKnNBU9d5TUcuQVZ3VgNuvcFY60s
ULrUZh9digDRWmDXyYK9Rkb0bgyAsGE5H8GJ4Y9NMEamCy577opow6e6UgtKW9bttsOvNZfabbjA
tnutHveVCbh5dEtx9Sug3N0AnpvKbyt9xQijk9eMaCRMAh6GlZTYkwz6Z37TVGakNoY3gKIq6uyl
Byt6T5oLSqFW6wKmprASq2hoHth7hw8sVu0T8nTAZ5q0G8weTs3GukouTZmrl9CHqcX2zH8epZkh
bC17hV4ANHI8+JiBFQok0CvevasUMKzcpKnPDYyznelVr26SgjFL3SF/LrIC1VUODn6Zal6s4icW
TuRQ1CO9as4Qhb01ik/Bm+cbvQBKCmS2NaqCaj4MaUVKvThC6KCGrb0CoUICTgGxagmTRWetf1p6
+62h3PTNNYDQrccwKjZYCMLnn4AGzwzlZpRJ+SCyUlxMZyxP1oIJYz6fvlXVMifyhbsM9bNZbGXK
wghdCJelPaA7wjZerHqWJxigSZCemUPuzU4RwWKTEbhuag8ojW4yQYOF/L3pXfOgAYNAYN12vKtN
yf8nHsY73kAtgF6eEBitw38FKEwSXMePJFiH8ZxeRNOdEfHVtHEWMdNpB/74eoqmK3s8XuOiy78S
MgqGsLSdjKUdn0Pl5fxAGoa4JnA7KTCVSyZBnaxeY56/XYKRcsnJY1cSjglrEHfZf1WiSC5Im6Gm
YQDGCmdWn/YIdDTsy+r25ytLiXD0tgOXNTMeJrL30RzDkbUb2wnMMPburXHhJ2ud/MKThlMR89dj
m1oqKB0cuejI+cN/0kwJ+uieXEwcX6zdCEa2Bw6RNVmO00b3WzLllJW+/fym0RTy22Yy0Zi8TIZ9
Skblb6iGylvFjglebZQCwobC+wzTz/imigV230nLvW/w1xxKSoWr4O5F00OzY0S9a+0rDI7bvreK
I/ovPjUDHc82R4z+0blxcil0vHSecKZTHQrjGuqpd1W1Jjcx38hsNft2+MbUuF4pW8aMxMORHzR4
/EZ3AqmRR7H2UM41u0gHNGId0U6UtBybn5+WVLJ8SKIJ6kGbhUUXCKL6gjLlnZtcyz6LurVC1G50
4BDY+fG9Iv2EwSnf+pn/EBTw6rESCAxKPuTr86Ut4stA595r7eNQA3Qc7PKtABIQSWcKfO/G6Hrg
r9FdPOh06F28l2nzZSv/5JtgKzuwiYXhXnF0bs0h3iHZf47Yjq2pzbyzAwUe+5a9WbwVRjWVgWcU
5bXjHmNpYRK+KRLhXEHkPbUiFRcQOMY6Ex4oLbcyA+HCHknkdEnIXFcjLpCwPJqFG96xRx5vxWjg
Gy/x1ayU58Q7p8yQ6PlYNwGJQd6t6mY/DDSfnZfV8VrDx19EYwAk4bMuhvJUx0l1Sue+3RSGFAfT
sH80otsX2Ai4JrH2Db0JvDAKX9m6v7Sa9wNDkgQOCDAlx1yKy7IgLVJiWIOuCmsUMAHLSMcpH3rT
sgLmGvOHHGyYfoQ0LOE026obH4q0ryhUsx1hYXFg2zMfcOKI7Vj34SrFakrwr3hyJrzqkA2pvSd5
YI1n7hWH8Fr3+mozMolndNDDLJ2rLSnwrzWEIPy4pX4GMeayJetAb04OvjTm+rqQdYCMb9WL6cuc
KibwnvuZGIxRACzoby5k57XIsseO1Lv3adLMDc86bAmzBpTRF1DqoaEfYcNY9WqYZ84Dc8j3UTqb
EA5pZoIZJZMfPtSy/YinLiQ+3ZsuJG4okn6pb7ug6Awd6+jc9Jt5MIpzKZwLY/Lsnq9Vs9EZeN6Z
82RtoJAUJLX3WrrPiqxaW62Gj0QY1Wdro9hDN3lgV0grUVXvPdOmde21/joVw4seIsnUS257VhI2
aYH9D93SX+vY3OlTHT4pwdbFNHEN2kCwCfgmfqSx7KdwKtix8RjSxRfRC0KGNihak12c7p2RBUcb
igTvw8J+fHUBcT5ltOHUEIzlgtZypqPqQgXqzWCnTNxR+pS6+Hqs1pKfLQOTz65p8iMZ8u6icQ7X
5aDBrXUstWUfcFSRBNsxd/rFDdPyHsc7WVRxTWVlgsJWVeNdqqFSb4U+5W8KpMfF6QgUtqmwVo2T
zOucp4iTvEtAjMeFXQchoQz+yhnT6DxAKBHH1gjFiLRjRkju1/3Wi2qp80hEz50zareOaDDKmcZY
8yGWehA2kbYZsrQ/u3Zj8Y0pkMSVtV0BgZsV1+DYl5cSCfzRAmCCD9heSD11+OwT6HdV2Zykm7mt
i2LV+YV26SLPPlApZDuhl/UmGWEsMc0prU3cjF80VcYtLs3uSTWJ2sMBq785dUd2B2fhGnYoAFSX
1Y9mVQlUkfmQ0VueQI1rR73kAKuEUe9LwsyCCo8XgQBTSDiC8HhZOWsbK//utuwN2yZUt5mj6TdN
WDQI7cpmx0pioNPLwoCa4WYkuoWUwx3qGmCp3vyaNk1ZrdNiIOVE1Qh4RCZWSdzmW2np2E/YVO/m
Ev1EEqOJI/dghX13gdW0w92cUeNlA3bkEjvo7aSIhKnTVu09ZmSvyFMviO/bT+UmFCDO1G39yom2
fR5WK82sYWvAglr3zcwjzv5mBej+yg1a3hbuyBLcx6TV6sp+NqtxN6oxWrfm/DA5pnsZEwMtuYdF
kxi9nQOHNMhFsymHMvqsxwmfF1feUJf5ZkjSfjPq43hMBtFij23DAxrocxLVVyu07TXIwvSA0Xs8
hakX+/DvtTgTG9Y5Vz/jdBUnt0dtu4RBszOrdplUaXRvOmnN+KxvVQRfi+UWGneNBfdzFNU6SFRf
jyZosgAFxsNI/Tuf2euDb08jmdmbibXSevQqJgB2n41pvuLe7ss1CAC8TW00xBPWHSacFmulsDT2
3IbfAK7ea7o/bGXhL1zgXj2EUOY2YpqxXKZ2yfzZtm6gz77UGN42c+VcE7/UgnTumLL6hbHOfTu9
rd3K/t6O2FhTo5i/i1Z0N0q62jYRw2cT4fxWtgFYYBjMNQN762iNdD/wXds7aMDGWblOfY0oVTZG
CJd70tw3XNzhqkYE+666aILy2Fg4BcLwKLWEsUOq66x92yIYhmSEk+LFXJVVDqPOSna6hyNA6zAB
Z9ZpNim0Ycd+sEoemD/L5uKILMhL60fMKhZwe+Ifp4jN6CYVS9EPQ6X7rkOU/sCflZ6VKiAp4MHb
m05CAkzqP+gkL+vYPYZZI1Clyw7zHCKwnDHQni0iWu5BvczfcsypN20sf9CARqC8jLqHdNsho5mK
sFwnRfyjXuYknVbLD3eAFwpurOtgPyXDthF680r54mwMWA1XYJJzQA10NZPUvkV7FLUrwdD1yDys
XrsTXvqxL9Sz06v+VFdor+d88JgcT11+mxU1rrTZM+PvWAF1/ONpMm5B8HAV6P7iIqE1LKkDct/7
8CKdg2OIbHEFSO99w2VSvc6mLL7PcanD0wlNS+PIdxdElq6Kx2LJfLGX9JdwyYFpORhBfc1s03EF
VEtaTLnkxiQRCTJiyZJx6iVWxi5i9vxpqkpG7iVfIfaxt+nPCJpiSaNhL7Mk0zC8/xlUQ/Xc4XIe
f0+xAScBHKBuh694Sblxl7wb5mjVfiQCJ1uycNolFQf0+jlrekzwUeNdHakPd1HcVVdzydMBAkd1
m5I5YS/OdZRRyTpdEnh4YU80fuHa9eNyq6Xk9ORIB5vfF+f/7Pv+zRhYMKFlPvu/L/zIOf7ryOf3
f/DHyMfXfxM2hJhl2rPMdP/Y9PnOb3DqFgUy1ncwN4tY9tcI2PxtGchwrJDBu+QsMnP6Y/yDi43Z
0KJaYMlusSh0/pP5j2X+bf6DEsJkCOoYiyDCwNH2N0HPJLtuwJVP/kMtx5OWtkS14JW4jqadfchi
mA884RZLlBziLU7qMLuYpmxeccK2FYOKVrsTkcsTGlfTcGdhLX7OZkKTTjUoph9xl6TRgW0WxO6w
6E0tAK7O3cc+axMSePw8sca7h1dhtiu4ljlBLKmXfwzDZJ+HuveeY27qBgh840luOmFM66IcZYAy
8BAT/XUY7CHfpIj2+pVT+Db9lTSdD9qx/BMCxSECVn9J/XEgYKC2rii8+xmkShV+deYsbyNtuMny
nmp9Qvz3OsPzf2dvNHwbKZowBLfxF614xa0W2cwUmtG9A8bvy/U4me0d2t/xBhIPjnGfHuvLlZp2
XxYpZ7Y7yOgyaAbrN6tyOfyxMye4y03rjJA2I8w9nQVZ6qqP32ciYPe5E7Ybavf4FesWTYvpSW/X
ujAmgPE5+cMkSBPq7f5gl30Z7ROVRzvqJe9oQwDf6eVYmeuZQfuDBGbCkIGcI3c1oYDA9wNAnwSc
rBDRugBo8zEJfawChJiuHsT50J8cv+kCI8zqIzBCLBytIDIHQzGlUT36p0VwsbLpLlCN+JWHJ7wk
OY7clf46uBKPLfKHPWkZ7fdYC70u8BN0E4E1O9VDnavuKFxPC0qI9/eln9NGabBEboUbujqI+RnT
rzOVXOW2O7zk7CBXTo8P7sRZD880nqdxode7/hFHcdiRXKFS3HhFc1vEPbjgEefbynSqem2pkSgH
VHLdsUslezEnHqM7r6u+SKSa+r2++O1xsZjlF9EGOfRaNefkKlpz96NoTAevUejlzwR7pAd0i/UG
SV66REY5w3sF9OLOUc2whpRnb33NbCCKmrW5FaUPQ2IEyHg7Q8ZNn2udIcJwD7w/ofASM8KSnSuG
5KqwGt1Jw59E/sGnixYI018Dm3HR+8Rae0YZN5WMpBxXhpeorf21FKWxElY3vCpboUObhPEUefwO
KvA1Mb4PVjvCuitMYQeol4ZiHxZiaRBDuQKB6GClNFw4GIRvEUEgebyJaEWjS4RHplZuARsBmUK5
afVK4j0T4TaNs8UxhROQHpwLKzLhOGbiZHS+uCnBmGPytK5c4ftc6fZ5rqwQuUuDaUYvpr0z1rzv
PVEhcjXAWlgXXsM30Cpq/aLZ5eSs27Znz9tAG0koyI6GbKDrpJN7MEdfnXuiZtaqligz7b7vcHTP
9cmBZns00l5eJ1FYeLFKx945adFdNb+9n2MezAz3OsXCE1J3QHJe9sGO1FqnDglFJRj/R6038gvS
LjdoCxZNyWiLB3x4nFqehGvjt5a/0p2Uqgw7Dj155AWDQWc59NmdaRXPvgUBI5oXMgILobSLro5T
xIxoRBpABS6CNNEHezXSfOyb2ZF42pzl3S7VIyV9vNaHyT+4JL1vjNwZdhAXjatT4cTjeMI/ZzX2
gVWVJO/LxzIZWW1/Y/uZvqnHdDxP0gaskVsWmjk7XccZkVwj4WJHt+/cR8Tr/alSTg5PIWo5U9yS
s2OVAGz+AfKkJKowi+ZbnTSwFf1uejcPnI1ZVHn7EvX8vtd8Ckah+eMmaqNxGxpzH3SFLgNivgjS
TbL6InsGgWg+vFPWGO/4Hph8R1R80D/nFaroDuLvMi0yeVPuicrINuGMCiBwopx32zBTHlRP8/0f
CaGXvOfmQCeUwGYO0NgV54Si+jbFtPUx6OhFAc3OO2QM+kb3kKGlltvjzvLkS01G6F3c4VfAv1p0
L6kHFczutYudjcWtGPpkPeWR/mj4Rv7VTlb3CpfYenDRb9xjII02k6j1bV5Z/c0wd1h/datlxJVp
JI97Rs6hGyf9Q2KZ5dGLW/PdBAK5N81anUcI9TeeqFqqNVvctq0Nia2juW6lmh4iIR0Pjb1IiJQC
xKv74XBu7Tzc6zGs2yFts3VJ1vQ2zKNb4ZP0kjAyxkjRux59o+eykjCjJUveAFfYxfNRzytCUbJU
XhIjD5/iYlYx2mW7fZsSg5yZWRuSswFUYk+3X1PGi/G77PosQO45P5qDSUhPmLoNTUTSwY6q26ca
V8J5jkN1ntVCR8tZTfJ9q+Or7fTiAWG4wRIhrVip4KINaFPjb1VdtYxpWPvGbbk45ZbTnht9fI9J
8HlkM7A4bB3kEkqZYEANa2Zk33ekvHT3wEXalMQ7U+CH12vHp6ebHAyc+svE/qfYl8iIkm8ovZe5
Zlc6PTdRpnvp7VwihiE6pZebXoA5wvg5MqjWx/nD6wZYZNlUIBZNOIJj08IU0DTgjSJ4Kzuly0c1
IuEk1I2004hFMR9lDpysyO/NaurWduEe+0ir1jUZHcE/W9H/01YUFRt147+ojz/e4/IvO9Hf/8Uv
nYQQ6OEYduHn4hZ3Fr3uL6OXcLFzcX8tOoWfiohfJTLSCnS8cBegMtoWxfD/lMjiN9+3fdQVkB58
G3fYf1IiU1T/dUWqLz9B52Vh+BIWAP+/q+FEWGMeD50L4S7aIQqLsT4VBIURQQn6eNnlg//NTJYx
uk+pNieV7X8XhvsZ4zB+AH5j2gF8l0fSAcZvmaslJ8q6kZAXwwP9S33Bee3DjyvXGjNRrrV8ESjE
kVL1k17UobaCLp2b8pT5Sbtjwp2mF9eIfVYKSOa35PgVBxlOiIHTvg7ktNR5MrfWKPzsbZwgh9/A
HbvPUFoBj9FVeM4Zp57bHjj35Az10fAb9QHn+c2SHZNPv9Vfc1W6O71KqrdGZjpYQ+kcHLN9N5sU
qSp5qQzhXaOJT/MUj3soMNaWD0q7FNixyAJ0B3hLHn6EoEE4NzSBW/VCDmCTctpgA2P7rRbHxjcC
M84Wy6O1SChJ2yTWr1O7bAwgR62Jdf+W24n/NNrjhGUN5Vll+N/G0XM2gz4FoTnIe/xf9d7qG+PS
SInziWUdxXWSnOVQqoPtxMmNr+XvfkdFwXuNuw6S3IkSw9/lpTZ8bzM3PEyhbW4pkHMYwgmC+tQT
n4uRo0aK25R730g++96ALqSS8cUWHpyeiMaGeYoHV13m3pthgCGy3RRIpld+k4n8Vmv86qKu4PrH
CrxihwmawWi5sbKEvIbKlRAIVMHYHV+zLfC6+vLBnUfLWYV6XB2Wb+RTPcAFIxQO+CYb2mzPpg8O
Xey6Ha9+cNeFxnxqp2O9msjapp1YOZmIrlYmsrtpaufbUMUU+bNVn2PTgI6OO97mt5glK2TX2llp
jn1EambygHc9P9skUp9jhos3XKLp1uG+uFNN3WyLth1/dJ6VFyvcRV3QZ1r15ZMYjRVaWWIn3VSd
GWEm+9Eu2nOHeg/BsqOij9jItSCvKnsfC1bXq6mv3JNgG1euks7VIWVP8M8afwYrWRh6EdR0WFA9
2/4ZFVyvVsRVGcS8ZjWzFOAeayOKhy2sTaJhNakBh6CmPg1Ssu7quNuZr2HrgRYFJLjmRbm1Ux3b
eWqfIuZG1KWUeF8lu+2N5+U+JufMOTe29uHMcNjQQoLmBONEol+jkcZBtyrRJZrV1k11/xsL22w1
NO6pChEFAOiPWeDZ+vcBE/kW5pzzI6vDGdOEHBBwD7GzW0R/K9ZM6oWEDpNLP3TXkGvDbY87PwqK
TE2nUmlWF3joMI4ebLQKtJwWb6bemO8oC8vNXDO5cpyxWBNnQYSzkTVX2IYwDnLVPxMZWxJKXcTQ
JEPE4a4fJSetMom5lr4HL9HnTyKUA3YfQnCYma4i2bUZJpqTIWX8GE6bRHnz0zDW8DrwKAEb1EEY
Aj5ZkXAa3sRe0dw53MQi9JpHnJHO1Tf7fVOY861iohZwlR/tnsca5YUxHpJQMvxWTnlHZr22EUqA
1PQqb3rI2ry6oVjEIGnA3U50UeN7ZbnVq0bR3yRxeCggj6BPrRGbMlKH+qrfMJdlxVSq+8iqm/OU
VmnA4alf2p6PmzV4HJCvYnIo0DNFqM4Ocy0+0KI4l8qqi4MhBuMg295ZJaKlOC8qAydtGO0ag7gI
JFuPmltNBC8YZvfAEmL6lHoF9gbF2n5KGTi7U404BOPTgAjUiAOR2NnO7cdqDYiNnHRj7k5J3I9P
Ra5b27oqIiwSg3OjEz2G8IGDyI9itQ7J/Xw1Sz3eT5XCtUFsA2KQbtLYJ9rOK5fgvLd8X/sUaa0x
HIjNYHKs/isNtRKMfFJeQaOKoLKYhZS1/h7NMtrU8PsQqg60FUOr0dphXnnFZtOdG5lfW1QDx9h3
CpqupjqRBNrdzQVTcjV6850uEv+2jZtssR0BvLQip9lJi00LE1xvTegJ+C03tj6jZfOp3PFHv2i9
M87MfBVmKg4ax9bOscaesKxs9a0iUz6wRDVfHU/5rO9L57X3Yp4NWnQSwz2ybJNsvKF31ziwIoJA
7cR6y/IBmIsL30CERbGb9VK8KxlZ6BDmJ8brYWCoydgDP6Cx1LXQfkjQHK4rffYOGK2usy4OVA/4
ZCg3nQ10OT7gwrD9tZsM96rKom/ovmVAE9lShBbxXZq3cIk1quJnPXLqo2/W7jECduRxgob+nnOT
nM1OP7ekc1znub+jmCTiNCdum1DkLLD57uHSM+SS673ikcDG4wugKTM0aN/TrhnqCnZJTQl+woQL
ZxWRt09Gp99G4J03LeVtoHvhmWy8bFc6LfhOpAOsTElmVRUpsTxQ8baX+IMiGHkrgwUKQeWhxH/S
cHyrUL3HiV7tNLjtp3lo3R/CzfPvTVvREbXNfWtK+2H2rCd9suBM+GHNYsAEttRp887r3X5TM3J5
Aj7fH21HvqeQJQ9x6mLmy9BZDyxq9v2cM70Cqd4eE/YcCJ8i60poU3k3LzncHjfXAK/tnhRa45XM
YHUmExOhJdKH4ZtIEm2fz4N9llWSHo3E3pZmWtMnENrlWM+jBitZ92QOX9cMVy7Ei0ffi6pd33n1
beV1Ihjbisz1Ovz0ENHQT8bxjv0vOwmK+n1b5vM5tix1qojPehn8lhzCdijX1UzkqwXz7cumTYkl
DbqRpe5DFvISOpGhZSKYeuWk5s3AqbqpYvEWtozVYZOQ2V2V2MDwo44LBjkU1lNeZwiIUtPaYFIY
dkkDMiYZs/Ct6adxR9pR88YUnymfjxq2HIzh4Kq03+ZO+6ZgBCPXkWKLxnWVLVsV5o3vWm+j6sHj
sHK9dD76dNRuFuWnsTu5JVPjFdbu4WLlZRTEnk6Uqe7mT6nmFA8UVdmpqD2ueluwMEgUANnbEnbf
znej6kLUL0Jes9p52GtvFNOLdTHa2i5OLbnVYyM6uziTNg0DlX3EVoVNNmnzdyx8x0Ns5cgSvB4k
fpraqNPUG6imFPgeLtwd66/5tkIlFWR2I47l3BRb21Pje+8xN1sR6EKRkrWOvcqIKigWlLa1tst5
/FFAVXpzMBfolLnvMvLDNS/kS/ay3qbs8YiIKrSGuCXdC2SageeZGywj5GXJlPFXViBmNdArZaBf
1CAx5xHY+0F8sUHM5qy40hwSFm1fR96UpbfUvUGX6PlWkU251cOKG1SFRDtwDqADoNqMUWzvQ1PT
vzzXA1cM4WvVd8h+SqeLNmIJiaT0IIUoz+5tdwZv1QKsPIVhu0jjDAIe+ajfyNmJ9rjcwCEXfdXC
52nxK7d9G6Dpade1ytFo1Mw5X+pYX1BbsCuhbur3bsWFtEKpk16E6sSPsXJzLCXMtUF/5aijMmMb
FnNeiAdvDPs0JAPai8sfuGkG1IGMrHz56I5xllnH0PaS7NSNnl8+qmngXSNmbtQ0HKcFlfIqbRwx
M6HMhTsEBamVa9tPMtIayCRba12YMuVCEflZkVf/oXxeITWC/cK/Kd8IhgvBrA7VgUU75GMxeONa
b73k2JNKcVNX/L/L1ilfTZ48M5uaLb9Ru8l8Fnw9K9Rd4tpViep6LPCV6gwQk9E7ALuaeYLZd1zc
3nmcYXitalRhH1ZeteFqdufqFNq+2qCUaVBoY4VJHcw9mqzkva5wqxAhPiFSiFW/t/LOW06DaU3V
ZzBmoYQxVLt4MJNs7zQL2ja3jZNetJh7dMgQiU1yCoKpcW07E6gwV+P36VlVPo3JYH2DeMYIrk0q
BBytIJii1nNGG7xzV4yLYCPybmIaG95GqcfbqsOPfEBkFq2HlGlD0KHUvpmqyAjSDiRdY+ZLeCJu
r54hdoWrnFsYkSjanwNjdmpkwNryOMo0fYy8nMhFSk96pna4TMUcPTD6awHb82ZjL0p3mt/RfdmG
jC9a+F/sndly3Ea2rl/lPMCGAgkkhow4sS9qImvgVJQokTcIirIxzzOe/nxZstuS3C23z83eF31h
2Q6JQhWQyFxr/dMwNuTQToh1+4ooi6StH4MgNztyhfijPcSzfdo2xbkLFeb/taifmqjBJaLy609F
GT4FiE1PEqMyzGsLPLFsS7uYFArEtB/Mowc9/3GIprbYBEFVeDfk38qHIqpfvaWB/FQtE3bDRmQS
CDWaHPvxEkoEToQJ3KXZnH1MTGhefjIGzDsV5k9zL6wrWqHuAwAnsz4D+WpFMPSxzcMKWAfRbNIA
rm7Quy+wXToHzktNpDqOqrW1CSJn/Iw7OQHQpYHhVlNO833t6SyPQmXxucHqc2WipYKylGB81vq4
r0KsV3uYpvE+Wpbk5ERDvM9t5d0SkUwDO7ksJtP4nPnl8gE7qMBZgdfx5SBNlVvTSeePKVsFM/hh
NNdL4i13xlzCwumr4KqzhuxMrhuqtYV1hbS8WzFgDA+BlUJVofJFTKXK6yIJoPbTlkGNK3QhK5zm
hOs5/uOFqYOCF/i8cz2CdrRxktefym708zuRJq2NL5dLM1ZjqGiuYJjgWNpHLnQQvMjd5YsBl2m8
Fwr2lItLOn/hYMwfu2KqpvfLaECMXBkdDW93jxE1cv5t33uWV+Ge1kzjkVvS+P6uDGt0TXYrSnhM
/4X8oo0kdLtboufwLvfq91mWT0/fjH/+iYeJ+MFkyvTRxZgEpEKdwLzH0djnt7Tzqp7GJLPFeIvh
krMxFGN3YYGbTTkJd1BNwxcrt6+GxDrYqbMzZLNzIrH1veCm6vGQKDHVHIwrtSQbXLGufv7hNOX9
G0r818+Gv4HQBlEEsgK+fvvZcjHUhRlY421VNbdeRa0YXMfDXzlx/JOLwLiXHnQ5GLQ/3gD0XBNN
L76+sYXmj39cI9thw7u7fJf/QPZ/Cdn7P4+g2TP6Lsq4/X4qefmh36aSvvcO2qdFjIUDe5vpI2v4
d+hegM87LgZQyGNR5Grfod/nkiT2goCg7EXYS0+tp4m/Qfe2+065GKwj7cUpG1nt35JuuFLPHb9Z
p/jOAtij3EAzooHgi0/QN8GcsRszvhFtdJhq2OewB0lD0TDtsao9Rj1k0cqN7CH/VGmNcUoXOBxQ
5uA7cA5bGsjrRuQBAvkyw1V+8SSWyURcjKsOc+YHGK25vBIJ8bAPqUqajzWp8M56QCOATV6QERM5
WC0pWmPuY+gd0K2seozcES+UvXtSCfGEWo2/7BexdGSiJKXa0k3YzXYQyRSt7bEMDlhwVDCcfAPf
G1DAtwuRufMVYbiLaSN5rbKuBap2SEIRDJqsk7K6aNOCid+M2CSt8qFHoUm2hNcKjmMKOQwZkWjG
j1WSzA9TZHa3TWjlZ83KL7beVBrROvGn0FkVjhnS7SXVOXMqOOwh2WOcyPN1OLrqYFUNSXeRj+zN
agxtGFgSfwh33Wojsu67EUPVzeRgiS07z/qYaXgjtpvsUVgTBoWRfAmHuboD9FQb6ED2fW8lzX4o
Z7mJhHUfuQsOF4XrbY0ZctiEwes9GUHZLaaAZ8ekpnWyDKCvmrzozQ2s6koC7K2ZYKVHkefZBjFe
fR4aNnU8buPwhrJT3o6RNo6gBulP5ritgfBvg6rJf00Gl3iHlJCc1sGfgEFYe7Zc9eYEsLpEIII1
SZEofEkbXkXO8lGhjFk1TCjXRKIehrGExEfA4COiPPsMUjsd0eSN93Fr1g9VGn1OLDt6dUp33HBo
HBlNzRun14priCCc5JVBdsqUP2ZNmjPxImrYslNSLbkjOjXiocmS7taY0n5NJGL7ATZUAKHWmm7n
uCWidHJwvHT4pMZEhoc5BOH7xdeZFJmv8++SgpAenfgHr7iqxNGOavOABcOXjD9Pyo3MHvBzIXkO
3Y86e7FTPfiQJhiBBQnj93BZbqXBSDOpOFFScyqvFqMvzqbFivbcvjtZqZTHGTuXqrHxWGfZ35ST
vTwzB3TiLfh+dJDar7+SaVbT7A9yU6fpeEXhTnppDb/CVu3BjNybYWhrbwVvj7i1kuQAP5mou4oM
DkDLGtxM5pyv+gCxjbt0TwYnAjzes48uZBd4Rzlo79y6gC3cJ/eR3dwZHbY1+CdtVCbP1B7ZtvCr
t7byvH2elE+zDbMFwuBL7jXZjvB6gL08trAwZvoENf6YzV8MsmigiHQVORjmR9krCPOzCq6rcTBu
Rl/B0+mrcANW+sxm2N5ZJEvtDKbiON6GDglqrXySrjGup8QjeidoTEitxLklxsGjZFsFsfU8eEG9
7b28IUoEvVjSHpaO4Ki8i1YY3mruzW0R0EIgeiMTBVcRZrkEz40V8QgjqLykFDrjGJA9VL4TkvfD
bcaoyd4r5U4P+ZQtV0WXWpuKA/tqSSf3RjbDYW4gCTUz7rwbBpAjwRzdE4R449qoZ2xySboj8ZL+
RY4mHH18Z9SmFvTF93Mw2vlpRNyZN/5nxLLO1nUX9T6hKtxJqyByxY+D+9n24zug69dCVkxrCKRZ
LVj/u9XgdKuoMbuXtuErm3lEPFaVWUdAT1pwy2FJm2GGdFxm1HdRdj+z7aLuZ78jF7os114xvyy9
imEusj/Die1O8TzNL2omLWRFnkf9WDcIC0xcy7BMzu9KBDTkpSvq0vvQCdA2VPREoCWSYi9zyIZo
l6TcV+kQMHUvukzTWNS5S7xfq5L5bWhNYjdGfsZQAaJSjbsybVXlFnkZYPWZ9xONc+8w7K9i19iJ
JVp2vtXluzmqcXlZFYwzp/4pygjAkNczVjYHrL2jnrPFqN9SiBAz5oNJD00koim/Sxu/RHlWTv51
2jMAOU2ycR8mDuxHuCG8IunI0mNSNTifWhE3h2jJyWMkv9753LH647Xo8Q1aCyPwJKmglXeuM8On
SYCDeigt0z/Uc4A9gUqK8Dqou/0c2yHhSn326EOCIRMJ2/ErApFZuApw/bnyZbuF85FfiziMXn2q
frXKfdiegPOdPIV2A4HLu5C5lrEP9kNFpzvawzAg1l/gz7K1/1qkktIczfV40w1te48nUm1uSIKn
ecaABiJZ4qAZXMlp6T+amm1WN2b8zJmMRGzM+xuo3fldMDjqVxN974LHQGDjgpMOHw2iGm9zKG0Y
igBTaZabcyG8xRfyW695cKFmxDnlsCf3ISehQtPlcM7T8CL6YLC/JPKfes2tYzSVfTHIF4Gc3Fv4
pLtVPD4EtXSfOEfUtrqw9IA4IW55XhWsocNH4b7RnL6UrkayGYVoAPCgINqGpgdtTGTcxxdSoHXh
B16YghneYKxiTSC0VL6gDa3TL7Kr0zM028feWXzQKZblAcAqR5IS8bJWSJrvlgtlEPssf15ZxJ3k
29lS5g32V+OzM87jL+R61C8QJ4ddbINfrgLFXGk1ETZzwEZtuC8c9huM0hvjTZpze0eaKhbAtuG3
1yhYq+baM8bqRYUT1lnzEvT7SkAq3CRxAp9M4U71sfZjKVd+aXdnTOKRnRqTXaPHqLI971xMi22Z
UFFmSYfPJ1db22vM50B1gdwWsZliSzwYJFtnMj4TxINNnj17mFr3uKOg+YO0b0N2ZIo3gDCllnea
x64mzq1z8VqR5mYeNEHIYv5KRtiyntBxbWsTyYebYJjtRHgGr0RbPYi+7TYtSPgJQwqYwx6k5s3k
JdW+9SQZsgTtNM8EaWknzLBvBX53bfkJQ/qq2HaSzpMI4Xr5xaWAuglM0Cfbcj/LMFIfvKjIX0vy
3HaYexPGxBYPsYxsV+j0o0rZEQFmzX3smd6NWqT3MjhNhqqjQoNmhQ6+2bM925+9EZy4C4T9pBAk
kCKa2xODsQbosygxtw79if9Mlz71rxOMSM8o9uthPWGC9joozPCh3FUvdOfdg6NQmayTyTKfe3gs
5ASYY89aMlsCw8gd+aJqcKVtkLuhcYCjHXyCmF18QHHjtjsbl69j3/YzfaVBYtHSkJubw+zeEy11
b5Iw9KkuPHKbYPlFOd4evoEdSQ+4NHfqQXbKxC9bhptQ5cCQDtLaOzejNvQhwF7haYbxtdMM8rPy
iBJggluFT0TQeMBy+chwWRi2IDSrjc0rggDC27azlu2IRdXeSjLkf9LpNktlZ/iwmP1JgAC6PUFL
UWJpnmPver+4CaNnwrbx9ErdrvkQwkr47GL7tBtKjNxXPE2MqKsGglNkTRiSUGah5QocRjpkcSZy
FaYy+VIhnyhWNJ+Q3Y0oY2uxx5sS2OhjBif3PQOy6MrUVuyNCPpTA6bDFDZ1NfsrV+vQpEbMx/Dg
L7nREtRc40wWK4hehRWmn1rfg1UIbgwKEMUO2rCqstwtqOhyTA1RHUboHye+YXayZBy/BUvcoW7u
OnwW6mFH4F2xr7PQ3ljp8rGagbTXwhLNawhAc2/XNeAY7gb/sTP45d8i7rh0qN8MR/5k0Xzkr+nf
0vm7LvnrD/3eJUO2wWIHLE1z0a0/6O2+eufAeZcwTHHh0PbN/+iRcbIS8HmEdjTBCFNoU4I/emS4
84q2FqqNyyjsb9HbhR7VfNciM8Wh13ZguWN7al3sLL9pkQmWiRp/wQmIoDbElxCNvIdRhMvOJojz
Kq49RcjY58QYp31VgyRRk/gK9dXQXdP+DFc2Y9MrEzDB/EoV+86S5VsLFsf6gXhPRg1fDhwdAhNK
eVMH1Xw7ZZpaZybCyXf3Hur88k7B97zzF9QwKyg0TroSPcpfIQ25jUka60Kb2rgawDrg5QZf/KIQ
Dy32EHWzrWYv9z7ifBTeUo+RtYaPrHjOI06Shpa+WnZwPg1/kznYi97lTKNbA3isM/xr9HDLRppp
QVMtslFyaJUQlpoP0TyEMPQMTITXyslqyu82mzcQ/ogqNdJCHfAOECiE5mQ7kfVQs0+i9VSjb98v
wu0/qJKARagjePbjhEkCZD8m9eccm0QEZzbSnUEyCV/HKHRw+GLmLnZDYEXZAcw4S8mfnTELTJhC
PCAAQvkSEhrZBE9I842rJl6aQx0m4qrv7fYtNqMG3xjGGm7SHpmzHirw1PdeEU/MRtHBeW3fAd5E
w2EyBoMQvKWGGsmI4raW9nwqwmhnYJ0NVZYcrrMh1bNpJ0SMxKDnGx3sRjBkQMqq2TvjjRGScstZ
RaPkRTMp2fEwnUJveTT7MLtrCBGFNKIK0IPRFeHOTw0JJguQpaqIACC4bMu6t83YPZt+Wp0xS7PX
RAnm986weIDrFJrpDT1ha39IdBrWhFfz3bLUW/jU1q5WZGbNJulZBWae+0knajGfLXbVJWZLNG6/
buHYaVNQcY2JV7VlBG6s7IWMrgme1h66+7gWOsGLu14TJ5o2O1JIzUOIZfBBCXIKI6HjvwKdBFYh
EX5f6nSwehRIstLegNWv08NsnSNmDySKhR7ZYpzO9RbrX2gSFslj2Tw0W+sSR8Z9lzsSKCmTKp1X
lurkMtsiiLHTaWaLzjUzdcIZk9jh6Ixtv6VkUleyJt8ErLoA0IHcseictEgnpmH6RnZao2PUskuk
2ggTdl4vVK+fHP4STawwVoGviE9To3i1wiQCV9QBbYi7b2qapY0/Tc01fRtJbp0OdWsv+W6BF4m9
NbhJsylHe47WS0cvdjWUFhpFz2lbf2XVuUeoj6oztAbYRW6IFQoXRieB8d6ZWkZS5F50ezU1ZBRX
Dr3jxH3cD4AmOlA+i04hVOwjfRB3T+oEZzloycUAkwjHAmJI/EC+UTCMQFXZ2DDHr4qTItCP27fU
6Y3jJAGOrgpOhB/rt4ssKA72TAbDFdRuGzJIh82HV3CEX3lp6e5TSgUVjctnb1gmUkhauSf7mUbQ
haKwqQTkEnbC8Rm9pd/gb4cUfZWHC6miadyknPjg+jONcuO9FIGn+o1D9wkKA846EHxJ84u5KKI4
2EYelcLQRflpJvbNWql5GPZl6JYOBSpW2ih2/YyZGCnMqyEOrbs2k+OD26BJBYPC5IJZQJvd4eoN
3Gz5EQI/xKwG9G/BdKSCWn/rsh0c8wjEh0FJlj8FXVEj+7O7cjshjr7Bfbg+GWiK241n1+Zd7Cfl
e4+Eymwj+lhuzJLfd1mjYOBijg7kXAKTW1F0H1tj+qHK8Qn1HagH4dwziKhGaH1VyebrtGn6loTY
eCIZiRkCoAFx79t4zoxPDEWxQZzqWp0te/TjrWfCXgH4bNxmJ81c/dIsdn2YczE+QzKh95/FcMbL
AUNxZMeL4RpAdH0ZXZsW6ZIgXpE8RgrHFm/EbsWxyyVZBcKNHrAZsz6WQx6fcdPKxXXbtOE9MEPF
OHbu0mxt4Qj7QgQoTDdJx+ngxINANHD79DWqVY2CVUzDTQdzA2AWilREje4z0EwhfJMN0BmEhw9M
C7Q54/Ar+7s6KyMad7UHm8E1FJcIlbmc6ObtHcHVyb5JrWlbjw4jHgMSQeKlwSc6VsEvLDr2eV7y
FCH+ajZJXF712gYERoRFHe/U3kmEDr6o3mxFSDtbARVnGqFtD9Drjx0+2pfHhhdydMzNxkBdYvMl
B+Ft28h9S2xz3Iy+JNgGY8KnmDnWPmH8da/sSHDV/M2qW8VCdFL7bjKqUxKw9S9OdgpnP3ijEdor
j54JFhNifpHjTmnCEa0qmdzODhRYWRoVP7BM1h2W1DzTMfbHW4bd5hrKp7XJo5kBbMMvsW8aL8mY
1g8N5KmjdGqZrdsqKp6lQ2zMYGctYcqOt2nozq90XfI5M9LyjVVK+CR9QszWkXiDv52jIDq1MLoi
fC7s5mj79dSuHDsic1q0DOq3/WwwR8ZIRukcdTxMNgwUzCc36bpiW7t1+pmhdIiyRIFPoicJMRZK
WmMm/jfrcrh4kTcSbuQzOCMaazDWAL7NM0Ti9AmYg8cFQ0Umw52BV+55Nt3HdApIbkxy6Cs27kUL
jgmRfdPGowvmSeF1F6SF3FNilS9zGXS7rjfyTdmZPC9YTTgiGnZSvNgMyfg74+GLJYp0i55L6kO0
yW/8uhWnlu2Mt6idF7Q2sGhW1F0W8ysfUJywLit9RUf53BoCt5FZ2CQEJ6o6JD4g5Yq3zkDRxYg3
WqOsx7jAKOv8DPu1uy01EiA1JjBd4AHd6aK616hB37bnUI0c1mCVNxApow2mbpZ1ihFuOhs1ta12
aYoZzTm5BKfVRiuBRiqYS9affVUDXzSLoQ6ebKHDIbaEJszsVSE20bBHoxEQ/wKGKI2LdBeIpCKf
GW6psXg1OVPJcKrFQvc4XsCV5gK0UJ40H60L/DJcoBi6QmadF4DGvIA1SuM2Q9JwEtBIFfU11FM5
baYxiOAhMKpiuJnZ/uOkcaDyAglJjQ75TcpGS7IQHKHSzZKbJprTCe9WL7/VDnRPDb4RZ2GP3kuN
KwDctBB2TQrt802KQLfVXl1c1W3DjMkIc/z+IrFwZNQejnRxXol78g2i/IBrumL87sETLkwZrzMz
NPeVn2TmusAVYwUDDr+Sqcexozu6/myhN/wP+PlvtXXSxxbuZ3qM4kv8WvwgWb78zO9dnXynNcZY
eCOikLb3TVvnv8OLgMG6TfimxjD5rd+hT/HOow3E6deje6NL/EO1bHvvPH5D/9hviOnfkWSAkv/Y
1wlb8CnwrWMY5Vs/Nk89IFy8RJOxD+xl2th1lr1SFrFN9Jctg9R0to9Z7yRtj4n4Og0togb0TrNc
Nh2h959A70QeuoS7BVOmF3XZqEKVhmjx9f416Z0sL5biJXcIITH1PodtCVteAvB2g2CCfAxEWmyK
OOC6WGX5j16TZudm6oc7c3jN9V4a6V210/tredlql4Hga3CmanpFDMFmHF82ZsPWm/R02bDty+Zd
6X08YjiD2XmTE442W02gO64YjyB9IgSZ6m+0m51NSRwskO0ay5fbrPQ5KBqb7AvM3RL7qla42K8m
farYlwOGOSSHjVFkrg2HnjOoaqvqme16ue3b2aQ94azChHl8o0zg/Opih5LFD+cjbMP6Ya6S8NWK
EKvhW0vZhw6OuSO5ifpUnPT5uDhTeQ/FpcSlzsd7GXf80bvCFTS99e18epCZTZwlaqyZA9jzxh4p
BejfUPRkt8iZ2i/27sXl5E44w9FVoo+YciS4joCMhiH1oz3jE0PqZ7uV42xfB0slshVRKsXB6UJv
kxDzePQvlcSii4phQZa4Mi+1RqzLDv9SgTTGnD1RwvaPvS5Tkl5QsfS6eIl1GdPpgqbSpU1RKOM0
LrQBxMS4qxLvovU4BctpCUX/MUvnqqYpyJvTGDT1EX7h8KtC05BACtQlFXVudDfIIttWcPmTTTEq
GJJCeMMNKGUjyPamQKsvXh7thJ0RCXrweaxkbF8SbPOz9RjUdaXzzEMss1UhrhmDxGdm5/ZHK8zj
B7U4XM02veZR4KiyY1uVR3GpJiNdWIJwYsAxU21auuwcdQHKLo1IM0+mZ6MIGwTWFKrw8L1m517q
V84AatlRl7U0y1S4+CSWxqcktN376FIDDxy+BfrZJX2TlyqZvFXyEUyiAZUuomtdTvMc0w9AcNG9
NyXtTavLbu9SgQtdjBNZKxEBzGG+YbmW731dtnPkUMEbupgXZShv6kH25RaOU8UZ5YESA5fwln+a
CpFIXawqkr9X6QQ/DLOtgYFNdShRvHfdalLDnLgw4dVkZqeCY7QgowdHQ5xpR8YtwbCYwXkeB3s+
RE6UXNejey/8BCRCUunYNpgbEl1F9cDbs23J6n0OAhi7IgsYins9gql1WlklIoTWeexR6VermVJ0
3WFyjUtTbN5KUNNThxqJrjZxVm3ZYjeGQ/cWqWi69W1kDA3vyzlokbisYjReH6YLCgn+bCb3Xozf
mNrIiirvUS4tlV8GNl042EvXxvXYN08SZOTBSH2Vwp8D+LRBQIewcG9KDYrmGh7NNFBa9fn8APhs
ERIFjFpqQNWf2+xhbGxUJZQ1Gm5Fq2qrbEtEa76xQWVzDc+KOrolpRaaB8AtQ7HTkBxgD/I32UZ9
1WuQV4H2uhr2dcB/k4TSuCaUgdwuIkwvILGGiyOEgPtAQ8hCg8nEOLd3Mfiy0kAzfpxwqDX4nCwi
gKJMiTiDTBcaoibFkYc8f2na4dgt3MOgM4/JBdfGctfcmW30YbqA3qDfvoesPAcPx8Iq20LjOJsa
Kg/AzEHz7twxSe470HRYf3BG5yNxh+YuN8vHIWbGlU9etx41Hm+O6bCxLiA9ig//mhlBii5DtzJf
4XyAfTLf20Njt8dOY/6z8ocrS/MAREtq40paHigglvCHJvRkzNerlmeYle0NvY7cufgKWSyjo6vZ
BmbYWGgcNANhqssrwykMHUvEaoJ5eDtfSAttierV10yGeqZBg38ICxJ9QvZAWvJ4h5/DF6+MzEMa
h+K45Ip49hZO4bpizKa3WewJmbnN4XsPx5oNs9tyU2uWxaL5FqEbzreZ5mDMg2g+LGnYrw1coLET
ix+cxqh5JWBvkPzRApDD6EBnkj8OWRA8oOWVK8R4GDox1tvYPCYFpLRJNT8km4LXSDNGLM0dsTSL
JNZ8ElczS3rNMels99Bq1snUs3QSw/zoaEaKo7kpUTIFhF3zSa2U6hvE6OyTEbJe+mne2fOidv3o
Zb8yhyluydFoNQdm7CR0mEYzY9hjjFPSxdBl6iivz/iJZptas2lszatxNMOGaj96kxfajSqp+720
P7MIs1tVmhluH5odqhk7sebuCGHeU/PLjWax7HPN8Ml8W22MXrN+RvHiDA2whzDSx1xzgxzNEurg
J+/aC3WI7VDTiAbTXQvpFTuE3UBJju1eCc08MmDsHJx2nLEnjKe923FE4snt7g2yQMXmf7BO/hin
eFxTX/5fTVJ8K6u5odzv/vv7/8Wu/DcOo8Ycvvuf7aXEfeh/aebzL22f8aNfx+r6T/67v/l/AC7+
2t9dt6ZQ9/61cPlIF/z6PUfw64/8Vicr+c7xUUoyx3c01CGY8v+uXDYvUfQWPj0w9cjps/8olMFc
/sA7FGRBAQxgu9jSIH3+/evefwUyfmbsTpX9fWFsgpxwxiNUdh3bt9wfkzvqoPOzJJzcY25Vvlhb
ridw3RUg5jivt0bV0XACOXLspbldBrdlMeMd0jimwda4dCi0HzOkZUYONc+FJbw1CICSwbUfIMWn
MBxgXns1MQu3aYQo29vlDTyW8bYz0xjv6NnysDXBxBEdxa5rCZQ/DbJu39JwfMDmzINIYBkeAIXr
7TKkbhDS6nBTWQsu5/5CtMXSYdK5rlFSATNqDepyBfqHZXQxicxZJy0zoJVHSkd7nYE51PeAJelj
Uwfquc0Wm20JtxCxboiCr44uGQ5UzLP6ZNjApFxidpftBB4RXzEkMgkpnAsmGmXs36VEfTzX1KIb
Q5XjC1IArDJ4aXdlP8P6hzqvy34LtV9pR4QrdwyGrtIlz/YJmrgXt3XqT1ZrUw+LMlZvpfLfsmm+
9c0mgceT4pDNL8HN0Lv2XezE5rVSnth2ia3WE4UXf8ZW9UOfFBGBPfNsbroRI80VhBOVE91dAljI
gDCUUTjDNYl2+X0P8P9EABL4cTOPVzA45wfFHPuAo4cuuWNrYgqO08R1lCXxF9aD85Ck6IW3zLON
O2RRkBsdt7luy0lQt3bF+2jx8A7y+/IebxBvPcDwx8jH76wb6QzWR4MgT7z4asu+K2XYb1SFz0/u
wTYbYrEQhugAncc9IcvCKvotQWKoXNCD72wCV64zmUwofYJ6eTHmvNr5cWZcQe1f9lj2L2/U494e
4Kp6XMw5uMXOrDyVRtjnV3IxkH/3izsI5EmD7MhPWv3+bwobOUQ3hqPVC+vYBJrHZXFQsmgOSQW2
UBwoXsas3HhdUCdqxzbLySHQLKB8wpJ02ZJjJsy3/8EtFVP521fsQ7/fQv9X7qjgubrt/9c76se4
fSuLNi6+hZR/+6nfhw/uO9zNLMoOy0F/xZDhH5uqst757JIW1bzty4v72T+mD0Rk+LbFXsvvWJ5n
/zF9IFGDwAuP6F+kc0wv+IR/Y5P9fouVjB0cz7ExM2HPsMSfwjOAs6O0dyL3qMKyuW5yMd07glSM
ZZ4Jzeia1mHw8o8b9Nsu/y1W/M8u6BEyrDBUN318+r9HilO+dQXt0jkyXPQ3SFF4R1U/3eN0pM23
WvG3pAlfvyABA9wvpWymQj/4XehWj5m5J5EiRu5roriAnSTifetgA/Tzr/a9DORyKR41zxoFCEnP
2ufuWxC8icYo7FMhj/iJOq+xlzTXToeBBszhUNx2y6KevBSj6IYa/fzzS3+v8vh6aU5JVoNvMjcW
+q5/Qw0Y63SYOfXksbUSuYc3SyIUxTaxTrRN+ddJ5L+E+wVVxTdEhMvVWIECsQC2ftq57/urTeyc
uTfF8jiWFBgrr2rMYTUmJsFtQ+dhJVHYOKse8mnC6nvG7739JEUJaXnKYmNtWoU6/d2v75osJqKr
hYdQ4ccJWiIiKG10V0d/lHxdlSOjMY2UX/7/rsUsw7GJvUCzcBEyfHOrQ1CajHwYebTbUdz20mi/
eEy+zlT51fPPv5a+j38QPvR9hjTC5NFxPORFpsMY9NunGndVY7glvRRWer+2Vqu2vZUbf/E0/7x0
uAi8lcvF2KV+eJjmgCcV+VEYtaZteUwINKvI8KuMtVhSfPZ//o3E9zKPr1/JxiPScsl9Y+z5A1EE
3rMYFsRyR0KiIEnaA9dkDo8Vf4bW+9mvU+dVujMvaaym8xx19p6UX3v/Fx/jzyvYxaPHtPCV4D/+
NHINLAEJwsWddqIeQJVVCGNF2eWfKqNlhdYqz7dpajUu1OyeiPDLy+tUxBOwgzTXP/80/+wJSMws
cafjSTNZ/v4xpxnE7zyteHkHHPvhGWEkUBBsIKtGbf/+pdDYwWBC5oMn/A8rio6/KRuvto+xw+1V
KuSVNTKdj+S7PImfX+z7rZ7tW0o8jTxFFAuX+9PyraKuzJjzGYdgxiFyZRhN9YykAztb5qj3A5kh
/l+s5R+VeFySdgERnosqiQf8oxCtShcJ1gURygwIVpN+gbc1qDIxQqMxneOWYKSt7ZBWG/mJ9T4O
eaXyqSuPngHre+PHbn296FCoyw6C0yBC6HkhSJSobgPr3FgQsPHzm0TT+91b7nDw47busRCVadtE
dP3w+AGpEkmqiDy0mQmlXtPRsdQ3dqFo035VmvkMYR0D5Qb6Op5ms7vVEsSHpjEI5mbIymcM8oAH
GThh9wWrYCTTmKoQGx8tvFdWbbDzUrkzZXHESDCJgFr9Wkf+RO5x3Vyb8AC+NKark8n5uU2LAGY/
Wkn93A1eefRDaR+ahBu4mtNkvieTw2jw0rbUUwf6nawjzBjEtcBGLly1AKDjJlcRiRwEcAQ2RICY
MUBW1FzD504jy5nv69rHUVsOEqUkIYnito1KVkiF2cazJlssV0awKPcAhki+RxfmiPgbUUQH6Evd
l5RZ37NXFVZ1yEU8n5nIERVvdZjta1V8/CJmxSPDGMhNU2b2Y/AEwYW116XuK8IRVrtMLOd1xr7u
CzW6PqGHwXnN59R6q5bAuh5qrz4j2s2vnNGrkQuFSGzYf7FFHJXDCSNmId7jd85LOvn+CVmGsYYH
zB0NCFqZJT1ZYNsts73O3xilJd53i8X9wejCO7ctpuIWzeeXSiEVWF2iysTUtF9SEoaRm9gkZiwt
HOO1z5DvqWcq4WLxMqMRCQr+Fug/4v3Scd8kUljtQcGJWnBS76oW0gwARdQk14S0dNlqhvE+buhR
JdZIxbx4h0gXJkbiTfdhnauTmVg4DWBnSXiPaRAY4xQE09DKsGpSMtxePTflbmKiUHVrwkqwqxvM
wHMPld4vjcGr26tWDnV2ZU0WHwZWQJpvm45z0S0j3r8S3/Rwmy++uI2MPONROnnnr8lpIgXImyXn
TZcGeLCIwmYtQ2dWT62JE+CV3xHUMhmEz1RC51d3cKym3ZxxLoNcOIQsaq7KzeJlS4iNTe68Dpj9
v7pRD0uiLRqVaWy9eQztxbpelhEoBYt8+VIMA7yYJZ5vspqhd41zOugSwyh/J2I0FzF2VLjtzlym
zaZpPRZLSSRNS3gkHpc6+JIY8BQOVaJ7Yt885jLCmxIbLtLbndZe41EhsYFY5ve4xjtbIIuqOqTm
jKMvazJaLWZbPHRV6xe4HPX5LyUeg7/6cin3DrPTWyaDzNDnKSHrrU/ZmdZLxsY1mgzTVp0xV5+Q
dTftDtbl/2PvTJbjRrIu/UQowzxsehFzBBmkKE4iNzBSEjEDDoc7pqfvD6ysaomqX+qsXZu1WVlW
pmUqEEA4fLj3nO/4XwliszadqomloJ5AvrMTBjB8tcg2Vt7U6L3IPIjy3hrW9dylz8kSzgBXQZwn
H6RTW0/xhTWpoAVGMvhPIiMNdarF/EyQHYElhF5P0Hvc+bmGHLL1PJs2pNXzM4axt9BzhvoZhFGg
NnWfom00iYNaNqNUVsa2szdSVsa2ZQ8If9Qm+gmnzTIxxajlaVRoslWOddEidJEkjEyenr7HSTNs
UyMzbqaoqb5kRe+iwKPNIWpokTl6PfAi8iWgHroOMxDwMQiBte4laUVIAnMJuc3FK8n0D2i/WRUS
+czGD0hOUChrosCBYeUHYUKduBsFUC14uAfbsSZvA/p9WLlxzIWwUMUbVwPACRtBFoHqENk3k7G1
q0bfi8JvBcXnbqcx1q/r1PxaBjgRkHLRSYyscdcZsbOhmoJAPlbVDavSDOuS6f3Sd9slesrkFw0S
O79sYLl/MhV2pxIZvbM2fHZkL1OsrCvD5ti/wljqjdtGUJ298MeYDTaiHNWumW3Vt0Qij1o3c2Qh
pZwZsqbqowcJ0CnZhnr0zO1SzCLRgkpYv6qAHc1r2zOaJ2Aw4yeIDsY6wFdzUF3EehxqL86w2bnN
RSPL5dOsUXT7IlNMQczGbMyWqERj5BwFMI0tnN/P1l0vXF59nXrg60ZKIwfPKsSTgMPPVwvw+oNR
qcsnu2kT9nMpFTvLwS3BO592onr28PKIt0n07qrrKW0QAKoItiE/6XsVDm2yJifaeyQAFhtVGlEt
A5mBRH9MMg0LJE9fu1695MJzth5Qn2QN4aPtvpRYH43bbKaXdwjtNLzqKV+t/TIrtukwtAcQNPNu
CmtxP0cJhIwocId7XB/VZz8Rb3Y5fxkRO18XylYH5lVCdfDmgA3Swv6WqDT5NmfZcIsohF+ONz7f
tmR5Rys3CRalWJoBH27LLjj5HtpbpCwlXOLOZx5HeEot56Do4V24bTOd2w45qD+PGenBVaEtJFxx
lq/Z7EQPRt3j9R0tVZ5HKd3rOZvL69Zy9ecqg+knG6v76vZGuW1wlL02kU83yRczRfrYprnbhU62
LlK0twMmE5pfbcl0EZEkB1jfPdEpfI2FMdyS8lDgvtHmmQq491wMPnwZSVAZa2WNW6yF6noVuVN2
lqPnUJYbIn+V9kn3YmeDuMB5EmEUAt+LEN7A8ao67IIWU94OkpLGDYqgPUZsSNTlLi1rAJKFEIce
6tqtAJR2aU56vlGp2ayiPhmeqKS3emt2nZudRoxaHu470yBdPB7C4sofsfbso1R3h6WldAnLornH
SWFHa0C0sAipy5oAnxg8VwMr/BsUhO6sBc7okYXwos47XMdg++IO5SfHi5TJbV+4GMvWgp2FQRZO
0N8kdj8QepHHyJk6prynYlTOSk6ld0kHjmnUMadIrZFN1cPGrqQmHgYT0FkRCOGtJgSKIXAWyIT0
4Ifvje3rGNp2O+8SQT6X67b21llC7DsdZJ+7ymrvsXR2D2FJllA/EmU65yM4rgBMjmumaABHqB0b
7JABnsF4Tr+ZlWIdUiY0ohiKbrlxeVSf+plzSl3OgVx7TZxd22Yw3ptyMM5ephBgkIzk7MJ36ne9
AMDbLvDA3tkZSdWasfsWA5R5FKGjvsKGCb4hEvGznSl8YECIF5BP5E0Z4FJb6OOzWkDk8h1KHoAn
9xZOeZcvyHIacOrkDAvIvGnqdpO+483dQMp1wep8bdCg3dJyAIQeLUz05B2PbqYLKt17x6YXGj29
4cJST9+x6sFCWDffYetQXMprWCkg2NFuGzepAY+fNXvxbCJ0XRycpMAtfs73/fpf/Zuf2hT/bvf8
s2vx73/8X3dNxf8+FjB/ahCds6+y6Zo39dv/6v+hWijVntD54Wjzi7vmstEk/n0UYv3zT/2rFhr+
4+d6J8fPf0EoSBBe8CHgJ3wOprg5/91gcpx/mDaFO6AVpEtE9oKG+KvhZPOBEa4fyBYYJk0n+lsN
p6Wo+kO9xbMsdJYoxCxKorQpfymFZJMcNAlM8uihHww3eW5Yn02StAnOIcm9afMQMJcIzNfOCOK7
II3AfFV1fDI46Zw6SX5aUAbWZWP6NZMJiV5Ie0ua09gm7kJRIeJOBSb7xlTR2qIHfG3Vhv6eS+Rc
Y5qUD64NfVxUYQZzi/ZKY7qAnQio6zeyhXVvJbzEe1UZ8wE5qH+raz3+oVr64SzKE3BJiXY9HsNC
C/l4fs7RzOMXEuKIjIeaLMlpe6TjZBcrtdwX3/uHIfLXy/RjNfjn0sfyxGk0OiaBcmyZA2uhnPxY
4bIN0huSohDHwZDOakzK1wVMvyZw+S+c9f9YtPwgsluuFDhLHQJOMA6vjynRM2Rvdr9+eUR71G1s
VLQI+kHJsUfMbgGVufspzePPf/v2ArAr1NcYTBxpl9v/oVaYmzbqFkwAR+0jS10Zi5igM+3A27Ax
g1X796/mYTSD1hJS8f5YW0uicMjqKodKaQ5eca5lNe/g8hDmoMvo7vfX+lDIe//l4KdxkcBZavnu
h19uBPCXAlPOjm06lqQgsJRykmqrZhNKCwAAJOVrjavqcuiK/gArRYktiZvd375nkDEhdF/qTPw1
+FD4hhgTTJVGuN/qoqLA3E0d2ZFxfBf5wAD+cLFfx5BnWospISRRlqrWh0qNxK/ksA/OsVfP800T
ym6jDN5gTMJFCvEvI9EgqAnc+8N1f31LPDPwLQu/ko8z0fxQoi2SfMgSX+THemh7vBH8moOjh2FV
Z7A0f//DfriWS1sJhtNiZ+TnJWn8w7XczBisPo2yY4atCiHNFEBHM+V0kRDrd//7a32Yb9+v5UGe
dl3AWa73sWuRVwqrCBL64zzNg7VpEG2fyszp/5KE/I/v/kd34nJP1N3CiH7eMlztn19D7Zed9Jsx
A0pKcDA7cWwdK3eqCSjoHe82zTjzrkZEesDj8PGRAFkl6fn39/ph7Cz3yjGSiQ6SEjW+j2MHj0yR
tZ7iO/QdIgE2pNi+ZiM5x85ERHwS4irynekP8/n7I/w/LQRvuSw9Cm7cge9Eu/DDz9knPiL7OAAZ
R+n9kTJedaIyP10JevN76QjiMZXRcDwcqDIG63jQU38c/Hr8ZvllK78KAoJOhLUiXlt0FFS3+Muc
Gze/fzr/6Xt6/DDoBOiG0iT98GoVnhMPc2AYB9MJ/Ndp0q5cU1OijgOdafARCeCEoQhlBECGmqE4
A5cEOueQSHfUReNe4KWPj+h1navI8LtgB6+6ybG+R0G///13/XXUhtRQHHpNQLP8X1QpZkTiWlcO
GbBek/i/Asd/gYWkU9vfX+fXNxHgFj8ZZhCKSMHHtTEzbB6K0WXkdTXzDRVNKmB10XgX6Ba8299f
6+N0zjgJUbpj4yV/AFH7x1iAKey8zh1zpnPSITdJGPcbcjv0GpVoQYyKSNZiBO5t6TF4Mqo62eMs
UX94sNY/WwI/D9fQQfJDc5tNAV/nw6pSSmHYvBnxIdCDnI5BaTOZck52xDHRYr5B+mK+emkMoBF+
KLoQkeYJfw+DZUW+nHdB0GJ8irSePlEFsfWqa3NBoDqgfjDQRTWfy7QjlwsG4+e5dOK3HjnlQziV
VBFLMIKrqJX+bdCOxcmuQu+ip7PJ2a8a7M+eLvxbPxXmQVFwvkyhIVATFJkBb3uYb6YkdihG4Pu7
rqSpXkqaHq+zwTYOoRJepWis47cqNDxxqquWqJma4K4Dcm63w7GaajDDgVz2CA3YlVXd2u4LhXXr
a60r535wHNGuxrin+9dxpnkre+VSZ4egnsKGzNMzKuaKUFOmFkv22atOmbybLvHe0DiHNmJeto24
YkwQ/0MWJRp6ru/uB9dkM0Q0Z/ctDMBM1nkb0IMbZPiZNCDGG29/UuyKJuLySG8NYFMdcyeEiuBp
Rmu6GYsoOQfLn+3wGyHg9wALt9nQkchEo+AuapzpzDpTPrTtNFy/P97YH9TWpmR2I5w2LYDvBmV6
jK3Ed042hKEzVZQKoPOc5hh+32crzsUXUs3MUNT6jee6KRiRjTlaJp0Raz7QRODZTeBju7U0zfQO
jrH7qKVZGsA7zPrTwiRZ4nf4nCHN0jPkE7JH2yB7lWZEAkIs5ZSAYIzKeUXj0rtFF+7ch3WPftWw
ebaVY2evZVLZO4s4phfcfktriQgIzsFZNd94NJiQtRbEhpt9O15nE0qeTeBa2XPpK6YmtJcP1mSC
SXKWcVgtxLhQE8+0ntJQZZt5tNjAWFUz7whuZSwFlZrPyTARqxFz9JpWquvnm8oz8O8vBKGNpnZG
4ic3gBk3H+Z43THAKJqk4iUdEhPLe8joJYRz/CTjdGwOGqz7FbJT485PCx6YmbjTOTHK/FSE5Taa
EfcjkBuviYRtdwCVLPBxZAu01B/Xk9HIG8pe2dEMZX2Bh32Jty6zjW935tly6vmkW9M/0OqK7xIV
bBt3cQH4dbEUmos15I7gupqpDlORAzwcj3A5cucpxNhA56ci920iTq0gf9Q0RmqUnPnWFqq3XTQi
pwX+ArqWp2o/RFl/nSX1dMqtaJemFDNInmugnjuY3g306ugvohVJFvmpLEK5Bi1cAqBZsjqWgHHl
uU8S6/8Zp8G1HGFDISMbN/0UUmeObHJw2+zej32aa52wL0rqHaYuvLVQ9bAvIvKHi9lawtxMH9EY
ablZlH6mq/UKQ+VFaKPb5sRqb4DdU4fCu3M0zPBLu2h5kcWJkrp+yKpGEfF5afrNIBuBD2ZXqZ+h
LXb9u76PL5o6SL4opITb1J3GU1pWTMDuskeq7OnKzxznjGS8vbGysjsZPfTyefYvi6CdQrFyK+hl
Ecz41k6670S4icNkNfCu6riPgY0lTn6yGpeeR2wkwaX2Sr5QU9Ivx3Zrz/fe7Do7ypUg0lVPHIWy
rPaajZKbbgZ/4RcEZnkv4eLc45EZbqfGY//QdMSHrEQ/T+eCzttCrQl2bkEES16BOBlLHyQ3fXUu
yi76LBPzc+gNw+dgmKatM2u9XdYfYscaQdpEJtrqU6dwLAS8aeURcgRbAbugBSon9iJFCDOgqP1u
jRInYyqqB5yhMStCkETBQeQcfZDuFZuKbd4umk13r4ceZ60UdnXdmeqBnhEREPAOrtx2hl6X4DTK
NwpNQL4DLUHgmeiKXZ0X3icTxtDOD3TyqPJkuHD0uFFZPJxy4iIwX5AN8OzkI7Rnr4buBFVS0tOI
ZHoibQu7hT2AaZr7ioGZs3fgiFAaN+Ukg201SeDF5NpQx+uftFuHb8odKRv7tWXf2ZUXPI7DHM17
00M3Q3wI4YGNZj9GaM9BoCe6Go2WTjD4/7XTNGJtqDaANz5Eh4h6Kx0TS8vvwg7DrRjy6dQq5xxU
rnmOYgk0z42sS+y8NVuYOqDyV0Y3ZdzGuFyd2OHwn6cuZQpJo5P03zUF6OjEj4p1xAPmxSK8lN6M
3qUDZXY3Afai49jW3SZsAByHPkOAXDvMI3Hi7QdokDufwCsYRJl7X2CV+pSozsGLYeXHOG/tM08w
2ziQito+tva95zGwo/rsUz5Yx1Vk060svQNuJ+cySnD/SEEeUey11oYqb7MvTcLky7kLX/RCVWKi
add9B2thTdeZtlkBW3yf9rWNsWrAoU+cOUQjc3SutBk21+YM+RxBckOXozPyejsVRuPiCevLfVnU
wZNHBPcdt5ZcjIYXNmCk3fI4GdH0XXEcv1TOoBEFG0DKHRFBNsG8xZruRoNcDKLeFSf2JWgaeWnc
W82ppOXG20UXbsir8pPwPXUdduN4cNqOmntGR6oaZ3kckDCs4L2EFw3FzHOu0bm6SV+9LqHChEOI
qH10E6/d+X5evEVeBRWVCnZzxHNBLYlEnIegE88VH72VbYOLO/JmsOwdgfMvJs5wLENIXo6J0Oxl
Q4t48JYo9o2bYzkjV4Dk8gYoiqezbVHZXwcjIiYEYDQZmpFDiyZJpjMUheY1sOr+NI85pvOINRAf
7LyfPFIT4R+oT5bZd6+5LJiz25JVg0lAFgn9ZBcuvnevTF0H3VckiiEhCm49pm+pgd1IZV2Z8mKr
mmOSMt5aP63Poyfsq2zw9D24x/7VlVn4lOgIONjiawPsRZAGBXuPBNagWlMRqQ901KYT2AtQrJXf
P06KdDuzqIhrCXvceHm7ACSGwlqzi4I7Y0/BRpUtVQ27jWHQlaPDt1Ljwa1z8+wOFNrLYmDNwL9I
JHiptQ9KtWhSvSLsZDxY8UBQqMSJt1Gu3TCdTeDPQye3Sf0hNPyI+IZlxKI6xLjEHL1Outm4y8rI
3EUFOGjBorB3TKFOYs70V8HZaDGpl0QkVTwFGWbPsb0MZSpK5jkNhE38ki3Hg286yA/ojL8YtjDe
6DgMl3GIN8ar55zcLj4WlUJ0b9HoXNnak8+xcDO2k2a0prF6z8aYzOfYNwlabD/7DtnnC/hsZnqN
y5hBVT2YXm2uTDJBgn6kHRvU8xoN/w5dM9jwGignUZTVamRzQnIWke2oSUlJ5IxN79tt1tGYvRal
ndZrg3MyuFfVsFQu0QOGvdP+8J0uVrTnLO+uW/o5u4Jg4XVR+Se7q0gey3prVXl6FybkDRF0aBD2
znA289G6QFcAKd4ig5YPThsd7u2pLVZVNZV7bJ/jbesTd2PrMDnndf9mCNze7Uy3CPWHfcoo7G47
qlmnjA7PITIpD9hjTx6rkHqPmMl8LRSRlJzxWXXYCJ0w8bmYZbN2Vw2KxFM15peFNe4Loj1WDhuu
NYdqH+37eD2gwQMaOfoHT5L4YFZ9yNFEwF4nON1mK/hptDpQGWWOlFx135U0mq0wmnlv+dniSo2e
5WRUOzkJ/0IJagcz/nMMlaCNjZfMd3dNnE7sU6IrfHtktLdPQzVf6yI+qca/FzI+M+VSMCJC8cKX
81veJg9IAj8Hdr0X7KZBzpIrZmZI76HrrQJF6JtndutZLtJ4w/LumyVMzGzs1zGy2FgZCZN8ah9L
X9K+sc1drgUgGKQHOvG/Vj25JnZFVRvDEyeCZND6cXbmryPMej/XsH+CMhvWUzQljybKdhj5MixO
YJSwOk8TuaiZs7fmbd9mX8Z+hHOo0kuvvTfDXsNnaqNt2mW3gZOkh2CIirVse/3FsGW4HYHyI+AZ
5KXWEuwb4Uu85pN58pws+OJ3bo2vv/UJBEoHecxan/LokC/HCfLGx30zWGyhQcW4QC79+RJqpyF3
KQJPD8jwN/JsgTIaoqSgsyromJt7u7cH5wIICf1w/Fg9TXVbLp9nt0X+QuyyP1C4ANl1TAgCjaCg
FEKuqGq6xFWYQK93RG/QIyvYDx0CRwfGldIKKF9nNDn00oiiqY/W9DIlMm8ttR0/hUkRvyFH4QXk
qrQYPFA0kq0IB6mNHTYcixKGvd40TC/UmZaextTo+IlEeWMbLy1I+pQebsN5vGpZ4x7CNp7OBrFM
a9zKxlZNrW9e5YaX9VsVTRw7dMC0NHS5syZZjtMJGXf993y2h+vcn2DgWcW8sxJZnNJiiJ+SyqDI
nbiB9RlhmNr6sAQF9S74ZARI+d5Zpf1y5I1UM61ThJWPbd2zdSgN39wLy5FH9vZ8NCExBkZZDugo
eSCdBRayJZOG5LNfVvYmk2z/ViiIPnkS9zqZwUe4pDmko0Ye7aJjIe2c+OSkHkUBLDVnkoKoESyd
mvfrIVswthMAn2PsO/RsiG7am4FbfXn/T8gbw2bpc+xvgjzaI+GbkYkU4qWroIqvR2lTJQid4XqY
2fYYHDbp9cy1fxsVPMxM4hw1U9Xu3gvFohxpo4xNuNFIdzZllQlQ+VkakYPBV6zSoTjBSa73fuV1
jw16i6Od5Xwi88h801F4+eRlpfWl0ia/eo3O5hgPozxKrx4/FSP73Zn4isNc6Pk8imlS5MtxXy5Q
9DvhcexrEfY2a2/K2z1bNc72WtPE3fRFPBQEuVAVoXjJZECwBZgTDFSN23vtsYjNqmL8m7NxGTWJ
eKH4h666yKkohvNFJGVHokQZKUoyGLZQZSRzs1Mwb93LslXmFZpD7wJ1Hx2y2aN4Fc/F6X3cGVk9
71AfG2z/sbECCJ9vUtUR7dsT+cL3S0k2N5BHUhThmHVT6uWZlJoum8U/8luNV2hLeGwUKddIB+ez
XVv1Hrej2na6ns8B8ONrYrHDTdNk8853GQHKNfnsqF8+sMz928SODAjnfUiCFyZtFQgkZ3VgfqlM
/gggGHkM6uXfNoqnZfkjA9Zygunc80HbaZaRt2kHw/ySWp5LgIMiizHrGPepwfbaIp+IN3I58BO/
Er/NlktRKWc0OTMfCjG7eaGUWEOIrO3+XtmYlyJriE99GjcvcWqOAJxTXh0j5RV2HU1vclDxKRZW
81IEHWyudjRQ/CFPMIG3lLH1mcMBd1hD6ltiWpKCHTAImX1UZ/Yl5xb5qKLl8VZEwZx0w2NCg21/
HgqFv395Ye2uSL9VcyVegMZy6VF3/YmgmPioKLmC9A6N7mWGipqYVORUy5+LJLE9TL6v2uv6dWoR
LiaU+FpjXyFAPSb8vZfxyVT8OkrFvOwjb2Csp4iKRR3tlezVNmn86exQAj+Lqo+f5ABScD37s3VR
wru4RjgXn7zS4ZsvYmykWkyHe9PxKH7QFg033jIKBnyCl57wKClgcUSeFsJYQ7OpGSXBbL4mZi5e
aEUacKlTwTvdSC/eNJxOoU4wP0YuTwrPsHE3cyB4C2IUTKtILWNQLiqLwBPxCdZXFbMPmOaDEaBQ
JBaEY1/op/330OecTDKRNX7pyAd6HntkK6hiBTHlrO3JNmVbwcoIpPbS6vr6Kh2UvsvMIfyG+Cl+
y5oRiKMHe5okSlYmNxva3eQFE9JRAs6PfdTGT7nveTWyZujSm6ChwL0pRdZM/yw//3+hwx/CNvAE
uL8VOpxfuu7lK9qi70p1Pxq//vqTf4kd/OgfiB/o2rEuYJahSfpvsUPgLLEa5PnSSPQXMy32hH9h
ZxZPGDVNjCyeuZBvqID/JXZwrX+Q34HBFom7H1l0zP+O8etjdwHnGWV2tI5MSxzrPvbEImfyjUIY
Atxt+ZY2CetQ2CDQCnEf/L638J+uZJuL3SJAFY644+fuW0nMvUtxkyvZ88C0I55F3YwryE7676kJ
eFxWwDWoCLiBTVNx+SY/tNsThWpcgmU8qAEAS6zN666HVem388PfvqWlneYiV/G5rY+emT4oraiR
M3W1rngryuINY+pbzv//N5fx6OcH/OK//EbKR8CfeqM4QHaPtlHYkr6FhGFdjNl/8egYq2hpICWh
kXjvz/346IRJUmbKHfUU0S5HCp6UmuzwUtb5H25q6cj/2OLhR0LHg9uZ3wmL+MeOZNBTo4bpKA5o
MIuVr6fPUzI+WMb0IHqWxN8/waVf9MvFcIOghmB3TjP05xHBuaXh3WzEIWo7Jmo0iYecrS6hW9kL
vRDKAy66Ewut7d8fiqGPAQUZDe5D/+Pr5ctG22Vai4Nos+ZWo9+hYGIUD0bO3/3+Hj/2I98fqEeT
0MHlaPJW/3yPs871lMGSORgaNwdlxmkLGje+/f1V/sNbHPo/XGVxVP0wQEIO5L2hS64SjR5r/fjQ
V9iRwdj+V4/uhyt9mC8GdBwNEScMkFJPG3/MX2b6Eev/i9frXX/z8/DAPrtEGNF2xgX2UT3SxJUX
Vo2oDqK3Sdo0e4MmklDjp9mtJnA2JoEyEbryNvK8gynHZkPOF2z81q1PfetR9SFZfNyGI1QR2dTD
1yDNSJfJUZQuqqCdDoo32gp42GarP4uAGjFly8WUEzUtIbP8J/ARq61ZDPZas2IcEM1XN5g+bLLV
bewApLo891U/wUccvUO8aMibiS3TkDOei2D0k3U3wfdaURMON32LrpQIl3qr0VtvFT2vW2Xk7skk
F+JrGzPLW8rnu/sWV8kReVOb7rHwBCQybie3BB9dQLTMwHqsDRubUBVz0wV1yh0Bz+I6sedmQwOF
6KDeiWMAqUiLxlWLY2Xvx1LsWjMet3nLrgi3l7GuTO5urpi46EmodaBqex0HTC5pktVbH6fGmu6j
tVOcTagGRpZzciuMubmc8QWa1IbCxcsZRnQvwfraj8RlexdjYuXPCVFPD/6AybPtHPHU+pX9GHPv
YhUM2IhE5eqZ79RjLKFAhkzXcQhRWaH/ZQtJBlv50A10eNnMVjfsh9VzzKO5SPNWXPs6fzMtflOd
+/Yjery3sRviW+Vj0BiWqTHtMMsRotMUO1maOHK8CJjipzzzx89IdtH2Wtwt7dps3ycYctgGEHpe
2rpm84i2AKxMkl0lVIo5PSf1GyhS64oWDQ9Rl169sY0hDFfvw77sEppEZhxe0iCq0fLzEGKdcsZ1
KfhUrUhwstjcUkL493M0s/OtWnIHY+BP1aZUyD8wB0i/3GcEkouzpXsRbchCR1OL8Dva2laP7p+O
KiYf36zlpcFZ6TE0au9urIvqDQZrc+IeJ2gmzJzULdD4czp/QM9s3ZEBz/jxJB2KtXQ9sn+iNO2b
nR6xFslROCsy6fgJVDwWNHcQEoDPTHBLmbmPzaeVvHYuZ0sqwSxxM7ChvXJET3RLOYj0QdVG0u91
WOcv0QDikk1wfyaMi+DILKI0/+6YHGTUf5nlXOw9oRVJqYa0s10uMPpt5zws2hVc2YE0+bGwXudI
dN/smXfLRYlvbcrB6+7xHIgnIgW8i3crRDU2fFmpDeeEWCqDFD7Qf7EKfgkvTYrnNrHrE/DueivH
zl5TMHuD7xtdArV1TnwRKjpJNW2MqcPhlFZ+epVA2N6C1I72OUyjlXZY+qjclQTiSo4udPpvwfDR
r0rFmH6vReQd6sKnFIZFBzytpb+IboLgDkdN4u1hIOChrE/APCkDLYwIQ5nYcsp9JJPvSstgk3Zk
6rT2QTU9aoApI8PGJzIxpn7IUhjcpJqX0qr5WqZV9ude4TVNCt5zCBkxB5SgeAw5Ul+Y0bijmQIo
dx4xgFVD0RXwM+GAOKpkUDMr4qYsxbSpSWe7dthU7lqDt77QINZ7RA4rp8un7SyZ3aiTkk22rLvC
5b7tKn8BGEiQKFGuIJW68Mbpcb00yWDdEVPinGAPcjUm1GcdxZR5y6nZ9DW373UzrxFpbdG1qvXw
lbBwCmBJx5yTukV4Y/lEZ7omJEWPiVJiQlr7qRHczEQdr2ya/Zs4oAe98hwd3sRNIS+tQTOTve+0
aCa0NJQqDXkvZxKzdbPxBy5NnpE8ZF2o1rZlDV9Trz4iQ6/JSiZLl4KAvZVZee0I1ezSwSF1vqvE
ddcu+2rcLhclXkNm8jYFLF5Z7rogjGaVxRFKDh/+/PusizrhSRWh9d0cmK36ZYx42HquilhlV0SU
JLseoSpzHDsJLLXKu8oTb9fRr8GcJ4F5OzMzompIvpr95j4beUJzENe0RfAD4FYf1ppfGMqcKeUh
YTXAvJMQnOfXNcouXd10mrnHSJg9hoiXvujRdPZRo3cOrdhVUvfZlRPb5mtkaXVBKAz70UZfh8US
Yu2b/T5Pm2hfRYlxVjK7dtDzfTHyvLuexlSd43x+zExneITYFW7CiUBwd7a8w4y+aUsea3UtDBl/
KounoJXVJnPStyZZAsdVds/7/CB7k14BSUzbNKloEJmOuHanjlYIlqDF3PFqeKQx2QGLHtIU92hk
KdqTmplX1sw4ZhVanLctSmEzPylBYcvewnc7sZv5DXacvejJ+GNATp+L03HCSHCobM+V+zqNVraV
CjIFO6KYVjD9mcxyDnkEr9BbwhWamMWi0SRtKRSEGNZkjGB37NsZ4I1wsmrlJJTEqNYObbUSlX3f
VWSuD62DAjBQplg3oW5PACv1RlvVZJebuB2bwL+YBpsSH4tPKZn/qmCIP7f2gGCAQlwKUi3rq/QE
QdgBhktxog9Pbk9tZwUq24GfyV5can9FBHHw1k2YrVYhAJ/vwvNxA2dJcBzDQFi0KyLZsbvBM4Yz
jnl9CoOCFqCSSn0CFgZnOHd1BJQ/TPKtEql0N7OjLTJ/Oqt7DguTNHKKKbdD7ozE/Vk+oE821262
EsHUn+oSDiF1z1c31PTo83xlTNDpXJhoOxuDx4aJo7+BCW8sehKDdnwAUtRw7WnPe2o7qyZHBqNh
KB/sVqvt2MYvReoV2wAKGU4SiqvgfKmRUkcD/glYbjVij9vUrq3BdMPpvOJ1Tb4mqPT1qrA6Y1UG
lGXz0jCOGVa5cBckFfOb6zN9kxqk6ZZiClsNblR6JLKl8lDoAU9bOHl/khUuDoefzyo4GDj7I7yF
A+uQGPLzDrubiRzWnVke6CEw39gDZPNEU98OJfsExdbyanIMOmr2zL6iiORi0aOIr5wKyKsV/emg
9lGxCquG+lxAiggVCg67y7njhx0/1kSw4kyhCxXmASPOhSyYU/EevdSl/hxPLHO/P2L8cjKMTAtU
DlcCYbKAxH6+ICZir0oGUdK9YRNWxzpmgcKZWNdpc2G4U/MnCsQvZ5rlglB+l/wzx3E+ih5ryQbH
9YuSCYUS7opZooHCijBvk8vqBV1stC0QU10DXhngFbDsoMS0/H1qD9YutdCWxUXpvTRzi6+sY13/
/fNw/tP3Qx+NDQMqBJWkD6dXMWaI91CxHNKqcokp76q3xiEqZDWooaPJiuIF0zZl7ByioKWulsSE
Jb1LXAuLjXbGTbCVqU+h3YabyebkSRQ4ZtFy0t4FHnVM4zKXl4UPBkHRacOIrWMPTCWzsjNycN26
QRXfOq7pvsAPmsln4C97gFPBzRRbLMDxNJYPZpblz++rYl2bUbge5gJf/++fxS8CVUYjynsfXbrv
e6hVPwyORA8xrYKuOCgf/6tn/G/2zmQ5biRL16/SL4AyjA5gGyMiOIsUydQGRkkU5snhGJ/+fmBm
V4tBXrJV615UmVVmSQgADvdz/vMPbbVi3gqb0bIfG0ZWgUbZuIIKae4cMHliQdXx45/wps/Gjg57
ZocfgnzkjWeImuAh14mRBD799t4hOuUMStZn28AbxIKrAFTgj4KPjfvGyadLuj4UZP0GwqZ4FhEb
V1kLWBkmXs4rkVWA/YSzX4J+948f36C5IAWv2mGfEgV9vofSACnUaTsMRd3uZT7Egd0OUYjHWeWf
a7jDfis6SmPmx8505WuOvySB3WeErTFDdwaGhb0TrVVVEofGfou3XMNc29pGqqacxIo4oP72zxGj
tz8b8lnVQQtbGteXX/9/ePVneLUFxPzbi34jzLt8Hv7r+Czb5+kVWP33H/sHrAaR9nX8E/FqsRiZ
wNH8H7Da+ZfDP/FcE162RTbW/2DVxr8sZOtAawTRLB5lfDH/7QTpAX4vcBT/RicQiq3rD0zKcGM/
WZm4JLBRsy5BxOHMnu7UZiPLwuocjFl6DUpXKS21nXAsy85oZAEEdOb/t5HDELPSk7jDwq9UN3Gt
9cUexy2YTXgoMsl5maC7YcfGtUixzBpnlQjfqOQGypZOwEyJYYnf0FyPGmnuxERaG+qX8G40S+dR
lP0TvC20wXlx1zehc6symPktiVHE46Vof2tYA6QQoCrGgAeKmpXOF91gM63xUs/40gq+XlUr/dHP
jBRLDw0f37Jk8tsuE7BqUf4R/4kdtGAGbzvueMn+jT2rZhhfQrr8bdFqPk5QkqESqnZOnL6AJBb1
KW0hzMH6CfGMojdk8j3b0BFeHlQ2s/1LN/7O+8fuh61Tx3mxZ5SYydnbewZo1DotusOcpfYaBgJ/
sCW6yGQoWU/g54Vf+A99OiPEL3NPf3xhJr9MXUkKw3haH2cg95bxlEZVNmNHCNMk1fDDTFAMDkkF
XyBWvnRWZDuYWLKQDBrI1COTBkBA+6vrIFx7Ki3ILuks41x6ra/vBwfG9JTlKDH7qDMeJcAxPL5R
52/LC+RlXp1rv+Z4WEwnm/CYxWP8U8vb8bLm+Ni//L52+VWsbLR2YKLL+FjxMsoCbaYr3HLY6bIr
98gFekpvssVo07Rt68HNK+eFoOAqhqaRZ6DfW3UKs4tzUqDjOAhz+A6BaJW0djGGJ5yXMwxM3Dxm
DVJklR1nuzr00lY4laR9t1MMDR9rmMBiZ9QTrBGWCrR1EjQefa9mIk65uuHqydpvWzSiyFOd26qY
83upWfltXMvpsSFz69wrLaIqGR7vYsuUYkNSr3UsnS46I/A0fkgnTo0cZSP8VV62BytQrDIFOtNX
3GQ6O9oWAmBb7h0mVitCs9SwEr4itTut578gek170mN9crhM69cgrKFeh7IocAIlnABfZjNNsp2f
6iq+zPKKv8sHFN6JinrVXNtWzxte9RLCxBZDgfYLzE2oEPOQQVDNILkrPbwoRJHQnkaDBxrpG0Bo
sXXPiZHtC4+BOO0XiUibUSWFt88Mvb3FafjRUXl3Xjh4Z3vjRGcCwyfG4n7W4Ahl+UURhbhKtwjo
dgkZeVgnmPW6IwvuGIU4LK6SzpMEj+XVdStmelyEJDuYxwSVJbZx7KLSXxkEam0LxPbB7AoECtQ6
x9huljghCD7rIXesryPuBoSnTNCPQwkvZyDScWW3WCWUJpS6NY0ZpGHVj1uzUna+0ul3193Q4g1a
WzgQkGNwNXpWdlZqg3OtnMjc9nGPTY/utnq3ioqczhwraLgTfpN0m4Gu/bGfteQiNIzoxyTTFK/g
iiRoXv1c449e4ulIyp5RAQpMqSXKtc6feZqJRwKDTSlxg6gqmtvG1+t0O/RGvO3i3gICzcr56+hM
OhgZXuhQ0yU4Y13da8KZ9mbjgmZYkP7VSkY1VAe8g4xFe6jsDew92sSudAw+ZeyhackGfdMLgbgi
rKsbGCvtg8/9Wwc7hBN6qIuKPG0x48vfQStea5PoZnKRoYZiSgSvZaU3XbeeY5A9AqNR7BBoE9/R
cepkxZK0vjZlkZ71KsVrpScsDd6UKYCgBM4soH/jPtajkv6VhNeZbDiZTOaBEFD3sgIcv4PXs/AW
TJy1/GGEwuSWuarXszfLa1hn2fGF4fEiszIF6Q8o8eACvOwsTabCX7A1syPsEHTDxgy36uUrqoHr
b19UHXIovI3QdLZVxggEHbkTJ4ysUIGPEdszPadp8zkgIjIcRlyViuWi617IVKSlzxeDPsCziCHX
lpcc29NlKzFkgrQy/0NkkWjR/vYd+79y6ZNyiRLCpu79t2Xpm3Lp4ikpn3+vlP75E/891hf/8i3h
2Iyykf9RK1H0/ONh4Br/wuwJtSXqaBda6m+VkvsvG/dX+HdUWTic6ta/KyUbdwNn8dxmHuSj98Pd
4A8qJS7xuoJ38ZLDdM9GakpGqDjp2Sffsi01LQYB4Xbyt8504aVXvz2N67/bgQ8k+0yI8XBwllps
GWFhlPC6S0chunA/OfaxZSTnGKhworwRPNJ/P/P/4CrLjf4GPsjQx/Ml5ipu+a3VvlXjs3L+dER7
ciMn3bWbVDbDCy6B8Yyr30zJppm/f3wXhv7G3Y/pLGp8NJyUz7ZhnFIF2lwjYKZnMOtopfwBlqcP
W/g+JpgVl3YAEL7gmA05Ku9g4HEI7MbWGrciHY39NPbDPqmlvGfrsow1LL10I5V7YzpF72ygmg7n
vsSbpQpBuSw19jujD8NbZkRL7VJ06d20KGXc1E3PWtGjnqvQAnjgG57Xkq1j9EGX4hJD4LEO0ZQs
skxz44u8rifSWbpqJRJQJiE72H567p7pZLoi/3RLyMzOFF/ojSagZ+XkVeronmLNwXwoKrqRMk3l
G4JFu/OOqPSvRCLnzDZic526zQ9hFi5S4sLaelrTb1p3xhfbbM/tzFRfx3KybwYc2vcakpRtZckU
FqOerfLOsHdt5jU4i9XGhQeBf5ta9shUaey/WJiw7kH+1bk7M26oZs+ckDO1xkVIrFLAbI1Sv+ri
mzDthx++IjikB7uEyh0C9ro9+ataMj8PpQgf45ruABfDfP5Kz+9Y5HgYz1KOCxbf2uqX1uAvth7T
XN37ZuLFuCwo+6bvdf6i5QFj0nBRwcLncFNLlNDkCMIXQ0VSPTKGVWITshQ6pVuv+X0ZGKNyyXlL
NaB8+1m1ZL8Nk+p+pvP41Z7NZ7/0nb9Gkx7b7rTkUWWcqPqErmsl48bYl4P9vBBefU6QZg7ShjxV
XCF5CQ41Ecgdf18x8jvS0c2Ohe+094lGeDvWX+5Z4XUxhLsh3FqOJIKW3LebITfTQ1Ra/caXtdwN
yJP3lWkyembiHa193LUYeePpiS2dFx0dNHkBsBgXMGexbppU7TkRsyB10v6WDqm7VXXI/1n6LQuD
pI+bPCJFT8/D7AjNBnMjreq2PcLwK8/ncTJONsJNgVRrA+XKvVSDn6YHDvxiV+cYE66Apoxw3UnI
joSORmhvE/02LbtsXBHh4lyZeILt4yjS94Ytw++hC02DVaKFl+bgIyHLYtelbDPKjoI9tK+mWJqb
KZrEegSDPU61bM4bbeEu0ygchF+L6xB7oT0BiNa1axTROT3dfVg00B9JqCTmz+n1AM2tMA+NpJrr
ujEf1/iuhd8VAmPScgfqKAs7sn2F2vOXnWbeL9QrVKwMZM4kDnTfY3CnbdQ1NvlJAJZbrVU+HBx/
eR6hnhEdOY8/c6SY6brtx5z5B1JkozWmoPB885wQdvsOavC8DScPq09c/oy955YSC0t7ePTMsCfw
1Ilv9KLRgz4xc4G73Qhr1016Jmk03T+MDMOmpuiKy47e8klaVnlRdpF/RSSqdQfHF8kosbEawDv1
yAA+fG1Rv2BnJT2G37J8mmJnuJHTNF6Paawux7YR58YIW7aFQnGW1ZCsjQbbQOKyxG09MSJTeD8E
oK9ez5zL5AKNsWxeuRmqGznrbolnXpi5qxJYcIO8vyJZedB/2QnunKs4r+LbhniEn84s2sDo2YQy
rWj3LA20ySSuEcyFfZ2qBgKZ2jppN5wqRE7qdnOWD4KQqbhq4ruZmUm0oq/n73TCWGxSn3QH2BPz
kV8b3ZlGNR+nbGrOkAZO6xx3tmadilInG6ZI/YNHxbAjmVEg+I38g9P6UKChCm9rfUl4jjNGPxTq
rAlEQLDYfV1t9UnKw9+k8bjxph1Bh9oWbCIkaljP/XUfKp7DWM1MdOh5rkHCm+9DoxTbWJ/d5JWN
ni3Vp7ViF/iWJP68rXrXDTAJ7J9dHW61GcFveKFED1WSM/PBQ+GpzSrjO0HADFJyqLm/Wvq3+wnw
+gpPEPjsC4PaLIVzS7AwooERxTMRo+5Ccsew6KU17j2q0y1r+CX2zNvYTLsRXi6XRNoLBILIol93
kwk118oX3Uym2gd3VO0GauuCVEhL2yYJfN8Xtr7ZRuYXRF8wW/HRvO+Totgrn74cwn24Tai4MefU
i/UyWKO7Wbi8VfdE7ro6eK7wMjxmUwc7ykwP0mFxfJ1kf+mjKYOMHtPvSsNPLkRGUqyhKQz6EMOO
QYV0z2RMZ1gHIk77CElTXxzT1mA+7FZCdYsEDlijrPnB+ohLm5+gBDDGVn98EWIn9iK8eHFrcmqv
3LuDAJ6Y647LJmggjuPstStDwldnKKXd1YkAFtFGXr1nEQ5SuagcutyKf74QvrOFjF5I4ZyFBvPT
SCzdRoNXIl+/5u2pRuXBqmGQDT5x0mXZiFu/ETTzhHmtPYVwAI4BHIzlsGt9BI4vDq8vQBKW2/66
8lFbxkhGri052U8GPoBb3N/mIxGCoBWs6DUeLWqLPLR8TjnDD8i627s2E3jVRl50zfg8ulJp59+W
KSpNRqYQ3WVd7j1piUdFQapWXWKG5/lQRtPfxG4z1MZrpbL5Ztb0/rkvQ+1rwdAbgYZKjY2niX/e
U6bG8Nekg3qNtgUqY+NtS1uo3UVhxiZjLcJB6DNbzRmTv8oOooBf9eNO0zvnweom+6GXmv2QOvV0
yUkldnETa5spSbQN0gEkQmFYXcyRJr9UJIVsTdDELVmEIxAGT105CO+r1vOuzCV2qywrDr42PXMk
A8SmIjWk7MiLY/Sj70ayoM5cJJLb0k/VoZiUta0JhkMNott8xK4/HTto8lehZ0QHFP1gjy9rGftb
TDw0G0t+OpSzmSCkS7ctwy0qRcxrbeYvK2jd2ZXepMVBIBx79ENSsFWIcw7xWByG+mzz+mf8yHBq
R1DQgPJFg28Va3xIYrZAUMJYw9Egm8ZLNoXpYNZheeXKeQZaAiJCJlBP9zrWHc6qnDHfm7upRVOT
+cANAH0dTIsr4rCIkrXQttgdMQ34ChA8D91gC71rvGrclqPbjUu1d5sK5cE4F25GXyyxDfWM2Me4
MO8P0FDg+oaM1S8GlZcGLK+yuuswmtkxP0Y4nKD3PDNsU101qIJQNYke0zP0GRPkrWODRcQOLrGG
g2ZWanetrkOg94qeitm22lXeA7fqEXRO1Px1Suz6Yr3k9Uy4FjPGPUIDxlIoqbYFfs5Hy0+M7y9e
B3aBft0eBv07TCP0EUzYLAbM4MYxovBtwggKESt2HjJzMe4c7GnrqUkSKmfSoVtTjw9GgcXmSNgV
Rh2rEiTzRhcj3zwwHdKQkP9xZ2tNhMstwo3zDvodVseZfZ1axHSStdiEQUvM3x4WxHwg71fsBxhu
yx1dufFortE2xJfGnJjtukuKW3PM5BZpOoyfmkm/ciolV5Yzmd+mcvLAsMvm1uotvHCyRDtDEHsN
AdRdkc0Vr4dUe/YaYn8Mu3y0OpSueTqF59xGtsmZllPQRa3ceZ4cthUqiz3Gtz0CnlCd4e0hcX9p
dBcT2ThGh+oQaYZ1t4nUAPtGUfxwS+0Hkp6rkaSgnTkOxVK3NQfimImEmJO7AT7xGjPeiAEuiXrY
c6/xmyo3EQxjZK7eo1ZiakdoELhp0jbhxhuiiJhr9IS6p5DQOzX5n27N/Za1A5jWmRhhejUK4Dq8
qMs4WmekW2wFds0JQUZ9R2xQisFx1ztBRsISptXd2G9Hb65ua1uYM8mK+J2sCjOG5yfq67LM6kfY
aLgwm1NBGHON1rZ3xa1r4IKxyQFmD10/zUdGpdmeUMIu0OLMGTdV1NjXtifn6zQS8raOsJRF4O8i
7x1hrYhZiO3oyhDoNI73OdGZu77JaMmJyDhGqTGhn1PNd1/OxZnhaxayrdzx5WaoIgDXHba9WXbW
lt8p742/RlF6F4bfwfBi3F/d9E1KbJRZdcN1ODMUVxMislTDPll5MMjMAoo90kQN7aWUvMUNcdff
bZDMYd1j03llGyq9KR04Sh2Oh38JSX21Go3YvJw8X/2Fxbp7zAjEfAgnVw+Xqbh1ry8nJKTRGkWb
FwdjWXZnceLZF3HRqodSwe3CkHg45k7Unw3alP1QdoqTQIxh/qrqVHjdu3Xxs2hdeFLCsJFYpBVJ
5mHtHg1Cj86lQi0nsANkvNmXNr1uS/LSpCn7q1W6sMlCHIWXLMn4stKm56x3vUezcks0+7PHDCef
d3ixpOu0L7CrduKZozAuEGR38O02YpLsZGmeBmndQ0xhcsXr5bQ9TnQVuERZMxMRbxO19bxpk+JO
y5GdwndkGoRIE+DG25Q+stTMqB+Y6libTCDbQhTuNt3GoTLeY7yLaWhWVOdqzs2DlAi0qecL7A8I
RM9qr9MCqx20IqBdEtrzBJ5NSLZ0DgwXvHulEaFK3+nt6WIG/GuT8CtiJ3XOoZhfUyqmTyOWyV/T
Jmse664e3X2tYW4OfaxJMky+l0A/QjhNmilV3tiWMZTrFwkSSQDEB3dySI+92T2DusM/BN45H32v
PLOobH+UNcF9U7hAtFp2OVd9Xq1amGd7haPIGtFndZ71NXg7CeHqEpF+dMkUQKxSO0/brec5DX4e
AvsZmZpf+P5/qlJnXsKZ5q86os4RQ6v5SAxhd50xKoRZk8f3o8QoXZ/IDTPKIrxpMZf+bmn1Nztt
h2+YntzOBCPbOxdZ1UZDUbVPm5mdvdasNZ9afgt1ZVBr7F/kF0cnkGYdClw64k7fzf3CH2XFB0ha
7H1MPtu5mZHJihV4RywXEYYBcZ7RdxRmLZJoPIcdS4vQlI/uHa0O5wkGRN/CgqDLOvIfcLQezvTa
MPf8LSaeeI26tRP7p5szU+grNWFaGfa7HjybsGVrSi986Nb7npHbyq8YRUHZGCX4Cg/FCt0Ht4/t
uwS2HprphA9W+pgzl9RUUyz8naM5UGBj85oe5H5xIr8a61kcGxxkVmpQYlvnZfhU+aQY5OjeAq2x
UgyRQ3T6jkYXw3BwDMbWaZhTDuUXPN8jKlztpigKdVDeVNyEiSau3UaPNgJ+86XBOOCXEZUl6RJD
vZVdEh3DMu6uSmeMz3Mnc27tGucSjIrmUOv+SkuS2OKs3Rdst9u+tmrGOqN+E4adCGDtduuKueh+
6plbKXbcVTeW9db3e30v8+4u6jB/H+G7HK2omvZqkN9iv3SDNIo5sSgEj2ykWlBYfn9OKedCcsWT
oY2ajPq3Kn91zNMSiM31dwtvr79aT3WI/COMpL5XeprqZ0bdhQQBhekGtITog6g17zpTG6e1RqKR
f5nkMjLXGBI348qSVY0BcjnOtGaxRD0/yfyuLPxyVTiTv4+TxawPCOsOl6PnccRDSCe6Dbm5JY86
nHrXoWtwchObc8ehSWowDJgN1LEFJvBb2olAw3fiyPfvMDYV9wWGGWs7rKKAqjDfAHf8aE0GPRUx
cXCiOV+nYQi6UTy5tCBjOp/Drb6hhhIgZ8BEWucZP2CjDWd2hd25aCyAlAwz5Sg0gt7Xwl8xc4lr
R9fMm3b0fzWjrd1HfHpfkT/IeOO0VYP8VY7hpkVNRW62U+3h+HZbM2nKjVARJBo8xz7xIXxD7fLw
53WJOCEByGCEf4K1ijE3y17zZDDY4He9BhiXMCgqimZPP158YiT3BgV/uRpiAcapQFJvmGujM1In
uTKYqggNNjZoq6RAp5FHdb75GOF971LQgYj1dUwH29wTWpLeihr40eDGYi+6I8mFIyPtjQtM+LNP
KFCnHAioDxjX4sqLZS4MDf/kGRqZo0+5xaVKWXbnWa6yQMiUkpPFu2qisdhXPYvrz+8PzZ5hgcMx
zD+9qJOEZFySUB1MGU/RxGpmJSSQHT3pP87a/2uXzuX++KA9F8WULmxx8igzNv+5hv0bFFNshas8
1FI2Ny89ZCaIJkm2zXU9GSCI+RxfdORyfPJ8l8HFK/bTcn2oJ7hlesuM5mSwMUV2HaNzaAOv0ADg
S25QNMPXj5/nG3oXF4HdqXuLba3OWOD1XGM0OC6UbxK3oIBu3SGmiohcK7zMTX0mdc8cVz089G0F
c3j38aXfWz+WiRMxHDwIXssU7PeRiu/YoxGZFgq4IZuwmHFUBK4CEOxqOuHZWGngWR8TvvDxZd/7
9GEIUpvzZiHwMfr6/bJW64vKTbis26T50Sj6rwJDiSASrFrfZf1+fLn3Pkh8wLHORFq4ZFy9vlwk
G93A7oPLtcq5a8xmT/M/bpvQ1T/ZZd5SEpd3CVUP+qPDRqOfPtB5/uddinlRILyszSnsfo6Ktanh
lI8dInYWwpv1pzhcwKQBKP7j231v0Vq+J6AlWFhMv/loXEuRa6NLbPci+8YhaeaijthiP77Kew+V
V7iMr3QGn6fm2TaWk51dsPW87AI9seBr25/GlWGn9Sfv770bsl9iLRfxJB7Er99fNnYlpPuBDXVo
8g3WON+EV337+HY+u8bJTpo4yhQc1DIwTHUxC0lSTPGZoe0bLiWLg/Vn8HJYHjDhXt+H76feIE0l
g5ra9QIet3k0ySdezyRePsYaOwwOJPpVJBmzkGKkH/Dn/WxHe/vpWTDwGKHw/flAFyc7mo0cyoLE
TK6mIZFgVQq9opE15znakQPWYeXmT58r1yOTBEmXg9X66bfX0FZ58I+aoChHChQx3RAv735SSrxd
ixYzdAeTfsi4+GCdfOB+ZCgS4vMmSGDHr9u6StZYBp676O4+WYrvXImb8GD4CwPbUvdkmfhtkhCD
6lVQcQlqYrZwZk3uXS3T+48f2zuvCY69CRedAM9lWPx6qYi6yNBnuFUwJ/pW5k+ah9o1Kxc/lU8o
zOapEzYH26tLnZyxYFRiMWbECbT3Ae5LmzCxwVW4X/s9jqs9lKDJoR5zmH/ITWOTXga1MvxL0LJu
iTBT25Tp795sgdEKaQGAFzZ+Lo6X1kdljfjIDfF8Eeb0gXYDmfLFb4i+Sm1zU6Xq6Pb5eDlUHQj2
hC33GpgNNrtI5k9u9EUs8fow5wRnrqfzARhYU558fsR0aZYPnz9AQa8e/KLUL43e+zIJkTwVc+ce
uzxnfppjNIKV/Q6ZC5jJKA4C28/EYTJrNDWso+5rEdIYocRHIVl8qQfvYiZAaVVUWbNtM9JhmsRy
4YKlFjZLQ4UFS2+6Ry3VuvVoV3bAbHvYKIUFL9dJN0B47nlmw2VIMz9cj+zXZJ+Q7+VG48amXPG3
XmRq9I1zq393F9+WP15r7EtICdDoepT8J2stLPqG6mPiuaRae94bvnXgrY9BlEo88MbQGoKPL/i2
4LHI+8TkAoNOAjpOCx4sB/t+gP8V+J6yMeiuim0DN/9cWLXah16kzmOg1zsbU+LPkhX5bE6WANXc
EsgLF+dtzyGjqdfiTpSYA0/TYy8G41vDvOcOH/r0+Y9vEoIHuxFYB/85LR2Zi9JvTl0ZFL1kKoJf
owSu7TCFSkt5EG2WeOuWATuJ56QI/vk2RV2FIgHjEh7yC6v/N6qMm0UdsFNZBu2i22iG8i5arNy9
dJJ/XAbYyyaFxQDNHJL3kw0RDKiN8IVe9DLewzQtoUfe2PEVWdYfL1PKDQhTEKPoPvRTO/i6raou
6rscXkE3bFDmIe9Ir4bBgd6ZiZ8fv723+7ytW9yYieaKKfLpsUWgZV3aecNtOYUV4NZdVswQmem0
uZV9FljxdrPnYpQ2lAYOA+3T46uBGxKLruDONPsutrQH3Gd/pqN1Fw3ikxpk+ZZffwBcirZUcGsc
L6dhr0QwJVOpQcTAdXhrgZX6lZOv3LyfV/Ni1gkr8ZMF8v4VfUpRMqj56E6PF7t2kWZyxcbokV/W
TxVBlZZEgd3hW7KKO/OPgp9xroHMR+GNBwtVB1c8WZFOS9+hQjfD+6I7TnkfIDe5SoT+yWXeFozL
ZWgNkUFQfZwCCr2nj0nCXx30mrn4vZf2oR45ET9eh2+3Sq6CAs5gZ9YFdePrOgADzLEkmjwLpAWi
BdKDZVT3yy3FTdooBurevLamz/JnzUVWeLpKlo0DQjnSpjdxBmExY/AXAyb4Djb1Q45+H8URrNTR
Z0o/lwyx28nHRRA/3CxeuwjoGXvp7l6NhPnlzJEhUrt38+Q0X/DZIjygrikOlrKgWTwGocWJr75J
hgOGv/+wWP+/mMG7L4ZcD1acgQPJ6YuBkhDnTDbyAHS63KaTnx61EZzz4xfz3gaBBIY9jxQsWIMn
JWdhNxwjUZUHpXIRGld9oGfGnef+scJsWc2Ee8KqFIJo9ZMF4BBRWdZNyUY01hZEljA+jEIfdx/f
zXs7kKAE8AjVEoAdyzP97byYSSXCr0TLIA8h9Ohdjin8fWEat/l37Pj+vIqmZ3QMQj3cJQLptEPF
2l70EK4yesfw5/LsZCJuChk+fHxX73083iJhgpJLY3B6YowtGd5zxceTJ453nU0IfI3Q+cmwpdrJ
yPF+EL+YHkAL20+Oqvf2PBixOHpw+L5teoBO9diy+yyIIhMvAg2DxGhXp/d1Ot/yIX5ytfcWPG2P
yWKns3wDkpF1AIUUZ/Kgjmr0Ejj23AwmpssfP8wXZenppsBDdBG2GxY055N91e/MsXOA3AOvG/T7
hFjGnQbjeBWmVp8zm3OHr6nhVeuuUv1VM5XZpZO71j724HTOeNQyWE7rjdFgIY/9InyMrks/624X
ldubnctz6bD5Mi2H+uf1QpZhqzuIsTltRpsxgWqeDIWSCVZZe0hc76FD0rJ265ghRmkl99nQt4fQ
r77FMDpmsZgrD4V9AEXyV2LSapxLuI+PH+Q73xozbUpQ5HGAi6cHYu7yG5KRcpsI4Z/1bKidXkOm
DHP4K9PTx9d653GgZubDxlcOgPi0jDEJl9Ax76C0D42fOoDDBrnMUzvlZeD6ZYoHq1CfVBjvfHSG
wcSOioYT6w2sj1h0GmVUcXup8xgnEWEbsHaYY8h5ZWG+/LWRQ7OBjdEHf36vRLohU6WyMd4ot23N
h27otVVAr3aJha8Elc5vQOMjNH7R/eQ50SelzXtvkkcLDGAadL+neWd8K3g8E9YaaHrUrCfkc9iN
W+pmINMgKASN9Md3+M6Zww1SQ1kcbBSLJ19gEUo7Tioe7dhHTC5sYtX1pmo2FozY/+RS2MtZnqBg
JI3r9XdUu3aiipIWzfCr8trJG8yYXbyQks4wPtm+3lujmBuyPG22lTfwdw8lrpxBBoK26O4I7Xh2
nOYub3l/SdTceHjW/3FzxAaG6MJER8/45PQDNEZmbWY7l8FsznD83OGL7OSmBgf45ELvbMxA6rpj
YT5INJy/vM/fTtV6xoxXD2kB88h5iMZx783N3SdLwnq74b26xsma8LUUgabNNSD0G4uWsj62Tut8
MTtBRkw+tDxFHefTQdZImNLoazVIF7IQs1rkbxngXwcbEh+DdWWPMODQGm0HvJWDxFKIv2w7vjH9
aFyXEwasYa2X+6KFnEV3O62hwYaH2PEYUug4/jjGElaUMr7/MvsFZKvSIC6jKlq515HG+jRQY3SV
5jrVYbV4v2eJvIpHN94bsp0OuQNFs7fi4qLXZB94mX+XVFm75glnuwKsSK5iiIIB5MRiVQ1zvcXz
yoEsjAKzskk0HpK02338eN9bm5zirsE6Qdd8un+SbNKg8WdtQhN+akb15GGkYFvaDtclPLOH6j/4
7Ki5KfaA7xkIma9XjBNPZWNFUxmoJl4wp0tMTA6DKj8pXt9CfkugKYMtahNgulMnQlTBsSVHvwwg
kd/UdSLhDHo/muwrQ+gLCCnrzjG/RbL8pGWy3r8uKC1PlOb6tCDza1Ku6sEBE6mm+TEedVRC0tZu
ELro+RbODD1O4xTEDWR9s8lLSIJkVrCRN2Z/cGD5O+mgHSy903aGwoonhBjKgqv3zDuZYPvpd8fo
adRHqIAkzkQbX2HNkfTuvImM8NbMsOn3ZqdB/ZrahCTPuO+m/B6SHepnNB/Gderl855Ys2aHoot/
XszOOm5VunWJJrhvLNydPl5h7+3pgnxZQmyBGSxjeWS/7RGJ3joFfkplQD7YxDh0NQ06ClfVf7Ky
3tuLfrvOaWHU132RV6RaBZ6T62TTi25dxPH245t570DEpIJuFfegJXT09c3ojVlXDalMAUMnbz0t
jsRY01UZOtS4nT4Rnb17MfBKehaMYd6UvUKyGZU534oWi4JOdN4T5rODAQqXWiWfPL73NgIB7M9p
gWTvTfGbT5MlUlhUSNTlDXlngrDt6aHK5bNK4CzE4pMnaby3LpaZNw0sFII3drJzW+c8X+q0dMwJ
C5lN44g0dTiYYPGbytIw5KgbDN1r3/qS6GEcTBGihqhKygsv8pBjV/b01UUShDwjjEik+vhNv/vz
2BCBkcBvGV+/ftPDGLZaFlPmDE39bPnRfWz2t7kFj+Q/uI7r0SnS/i6SudfXaXttimv4eAGdaA2a
o57KSRs2VSc/OUjfK1uX5FogluW/3JPv0BpwcwrhXgYKzUjcQnEdyhtZOUdMGq7yqrkrcv8TMPq9
BfzbJU9b+3S2czh6ehFow7iPuurZt3PI7eIoq/6TnuONWQagGAmEgiEZ5SO98ElfpAbPrufRLdhm
zOkbjpi/hsTHsDM3vDXwbbRe7P/XBTvyNmkWrYFmLMxMCekPG4wHG1DlIWwIrepMFAuo2tAZxUre
RrOPH2eZ5+sibL3d6A7eveewa5JX1UKY0tpxM2cLtFmZv3TsGrcujlxjrX9Lqw5TP6feKkq+xOvx
qJysZNthcXaLpY7DYW86n6ym975if1HqAnGwbk8HsHlet4TM11R+9Xwgpd5YKd1+cGrnDMz0QSXT
Z3ZN773iRZkFUcYFbD197HVqRFNDMRQkDZECfd1hh/oSPmBFZOes2oWT/vEH88KdOGnTYcyY3CCf
C23myZuOtClnSpoXgShmfx0Pnbi1Y6NflxYGEHGV5/c1MZbEHv4/9s5sR25ky7L/0u8UOA9Adz2Q
PnuEK0ZJoRciQgNJ42jGmV/fi5E3b6VC2VJloR8LF7iQoJQ8nIPZsXP2Xhvl5KtdwE9JWih7fOUd
kr69NpKc98+vO8XGaoEGf85xYn35/rLJBe7sw1+zisOK39umanavq5SycRZ1+1GQDX1AF/nymwvx
N01MVAl0fdZV2/vp7JtMztLEA290u8RIWa3E3iFItXZtrNo9kcpWyJOCctIh5TBRaTQzk8F5Yf8u
afhnZBcwCXzhyDGIxGbQ9mYN05FGuCXkCnzLAk7Jq68hs0i2QFtdOWeujHfsBGpkLFaEkBU0kQ2t
ZI5KXMhwM1qjvpvnmDQJQFukri/6J8riag/k5NUxle8Q9Tl7JPnfZsTYLNnD1nZFukUrbG+UVnWH
1JXedkp7b+MnZwi11n1uVdN7XltMaDMvwsfU74NToXtPOplfvzmY/81ewZbp40H31gn928YR7TZR
tBDpDl6RT/ekkKJFdafsY2bA+Pv1Tf+7j0J4jdYANzrbxpsChKGTlOW6LZExmm4a6a9uvgmWSpAW
ycdff9brfXv7pq3dX4vTK9vg2+N/pbkF4L+Mw8FA1k7YMTDG7LXYxh7gxUCEamGcjVqPb7rJHC+m
qSW3ZqcRS2IVzb6pQM+8/kD/g2/4Db4BDdKqQfw3SuBnfEP2hUbTc/VXgsO//tK/CA6++Y73EsIg
LCtefRqH/yY4BPo7tEcGUrhgjQy3XSqDP4MZ/Hc0Yrj1BA7S76JD/58IB+MdTlLGQ+y7yDJX8MM/
QDi8bWvCh0BtaVNZ86TZNGT4oL8uoHIiSFYWrXGuGnvoSDEkp3Q6KAcsNoEwFfVvnc74DERuaCOA
V4ZRBP5ACGL7bpxn7LyVaWywZ68wUEe4C3Ng5pu2OCfmGlobxBUkOZIaWRr/cqVv/ngd/oqGWH+y
v7wkhPOtqrt1s/V5KX+SifltT2ioWtQZPdN0Z6SVFjlASa/mwdMvuELgQP/6A8FQ/vSRjKRXQiWz
QJe7+WYR0LICU2RfJ2cY/FdE9OC2Kga6aXsaJYnUoRho8mAovXkK6NTJKertwbMPgQtmb+ck+FOO
pKOvxs2BQTom3RhquNlhk/SrzLO2dUXwEv1946EwER7t7biqz8i6GfBDMIeIaOSAgEKpiHSOHMRr
+S4ZK6615g7THRmjUI6NxXnGR1q3BA2uCKsAZlmyVV68InYdBLYoYDQY3C53BJRs1/b9jpJ7Jjc3
Mx+UYfEQjBagSWUB/pxpfqIu6HBIKh+mUuQl2ZxsKfHGZAvCfLrRU7tAvJMm5oNhADUIMw9CUYg7
Qz5pKd7sxB35MSbQBRO2f7N5MocRO4FLYln6fkpLfiIIUtYR4k86PSq52mlATJvGgylSo2VXoUt6
oRfjaTvy0NzmkwkNKD11quX5SwjaAh6PMv5uUZX5gOjInD4SzENws2V2XLmsRXMTzl09QTJqfHiq
A4quBQeHxkcXzcCfNj3kii1eZniV0yIJN9JQ96c3pGfCz69xcKYY+Sy+P1Ip55kc5fhDP0P4HXqS
JcNgJH9xIxk1cfrln9ZbyUUiPpi74NoEu3xKR0CfB3sh3mrLdbT6yMnWdKGM7OORiVgnl/t5AcEV
Dava7Uz1W6SnZb0l3npx4DPl3D9sK+dAapDEs6LTPPR9w3idEpt8q/l6Colh4uWlHsFdJMEWMGYj
yK/Aew1OPFR0lb1NPZjF1o69ZFMQZ4qlb5zmB7czuwusReAUpcBIiQm7r58T0TnX85y4H7TBMy5g
g4ob3LHJsznaGZ7mwvajzKy85yrJh4+NRS7izlh4ZNORKKlhHDo/SsVKsIU0hanWnFxn2qKVD8A+
yba7NbNFczfO4PHYYGDh8o5Z6ar3ejc5lFNOolWU/z1OP9x1tg+WBEa2rZEMWk7cu8wCifl9FnPf
PPHLUnynvzLdZaUO0NulBInqhGekJe2qj9I6MB5mc73zRU6QbajFI/c2H5eC0ABIGk9cGV4uMrR4
KfOmHuNdq5PL+4k86ukOAxAvgrZ4XODM5OC4z7HynB1zIQMgnlro1oOA0C9ic7ohqkNCaFjm6coC
FJHg8e75FJDwYmFQCFZvO00A6CL4OoQ7gRqszyRMmeohXxZN+wCLZJFXnak0dTNPAT9JAYx3fFxK
oMmPma2X+V08CHWYSk1J0P+WdVwIGRvCZS65lhCUuZaTPgJZDYKEC9HohJHEhV9MMDLx25waSRcv
en2Q80njxmFR5z12h/Wl6JTNvzKNFmtoZdfmQ9ZrBslehp+6n6bC7833Ig5YKPzEyOsvnjUaJEr7
oFI5HvCZWp6ICR90osRnZagxISC1T7qvVux3+UfFCmFANIkXR72vy6pyfUieWhxsvQLX9NYEV0j3
nMfp1ErSnemhKeMiiOqcPvp9LPNvjleZJsT1WSZYmvXBNN+X7D+LDM0ej+QxrkzS9Jidu7p+TE0L
IjY6I5AiGi3rzxnAMMLwEv9SUVl+coY+Xu3W9x6zjzEiE71/nOtZ28IRIFO9Bvpl9Ul6tIog3hBD
kRGDmHGopIUxg8XxSucAVsNdW8WCLDRCI+y+3dmN41aC1I2ZJO6CiNym8fUPLWmykVXqnzXA5mFH
yHiYzxUG5XSc/APexOSlaGPv25TgSSCCq3qPF+eqH5Wct3mhplvU7clnxxqqbckmtQFyat0RMVN9
Nuy03JmVDlwdwA0+FALkboIEQ7jX5DiVAaoU11mTFI+maL0w0Ntut2gd0vFhogePgxpP6di8H4ql
vHLgeW/70StuWdabzyLo0/vBLm5GT5/EXkmccnLG0KRDWd0PpGfeJ61bPDLgbJOd6qrqCgkHaQe5
XMjuDPIdmmFAfajFcFN7HsveYNUPbDrNp8opm3Qjlrba+Zlef0xdd720GJrAPDl9FblMNS+NO8HK
hDuOn9drv2eKdLyit+2Duc6/QciYF8zFnr1JCYzFkjlTDmxakhfPsi3rvV/Iec10serj6nreJY5x
K+K62escXTYYtJpPIlfNyC41uMcK2vCwnUuvv8jOju+DJnX3WrvkuOXobCC3XHzOTa570dJOnlmw
5wMNw/k4akbA4T8fyXJXmI1Nu49kP4sDBDv3YciG5auuF+Ic+MFyVpWCO/jrCuVNF4KSiMkv/3sl
WjOxf3MalnVp+cB4oEF0DfDwag0xGC02IVsjAEHoQ30mD1395hS2Vj0/FmII5zgVoe/AMYQu4ccS
Euhe6qWjE5xkwSqaMd+TUdOZ1Bi//nZvjmCv3w6RACoSqj2T8fKPnzOktdu3QRKfbFIhWFN1xZpd
Tc2TM8UsGP/8w2jjEK5IgczZ+s2lNHiHtYQi8OQXRIXUdWofX9OwtKwPtr/+qJ8LWYjgNCKpxXX6
CW+FjpIM+QZSBxZFsk0vVU/p7dA0hHvf1ed27Wr9488zOIcYPCY4n5y33UGUFLy2RenAHkjjD39s
QRVmpCxyqjVDpM0wXvzmcq6X68dnhC+3NkAxlHHz3h4z5jKxu0B19knBsRlCTEAUPyyo7MDVtAYc
rgg8K9LKgV/rJDhM//ghJfYGyuirDcr8yT5TVzakqiJ3T32frXYPzTpOxvg7fdvPrwKfQi8iQFDl
mJxMfnxEi9gcqzhr3ROJzfhXsirbe/5ve39/9ykcKH00scC70QD/+CluR1K4o/FdXnPG3Iy8FDRc
/43HBN6gRVON0w7HzTftvhzWawZ+wTmZscqAryB1AHE24mwkwMy4dM00LL850v28frGms4bxtZjY
87E/fjGYpvE8Fq590urY/WT08L4WfaAU6ZkwbStylU1wPwuPyK/fiJ9XFho7BMQh/kU489MbgV4w
05cGGkfe83bHNetk58LOXITr/2ZS+TdfkYeDXhU1OE3Ut4ulh9mIjyrN06TSMkL3W5+Xljygwl7j
HtYT3LQ+Nf/8+zHT8Znnozn7SXM86GS+phAcT4ULG7AqyQgrdD/dc9D57Zv+qhX58VUP6E7QCbe9
wFudhz/exHoNGdJZT06LagM/FEbpoBLw9OKuGRZ1qQVJdaD8KZOnkbqOpJu5vQxymOIdyH2bw0VN
PE9itl+ZllhUnUtF2pWfu83v5G0/L7xM9yyGTKxIZFyabzaUKnPGbNZinvCSwIYoi7PmaQ3JbUOU
iTxqIqCs//WdeAVWvr06KHvRvwRAin7SECcF/ZKYPe6k+Rq17uRbnB+w8HVffWWwZRJDvD7vIjMu
si/k0zBA2tlYWTDdydaUBfb+fpE7qqRs380GCdy//gH/7pqsOaGIgCzu3du5gi7bdCFG1jmVi0/R
rTvis5EQTYU6vcrCUeq/a+P89O65sEN5G2jl8IiiHP/xcZFZuxb9YE9IpIXUoQsSJ2ZZ8ZhOa3rE
r7/d330YfSM0/iiefzZRkl0WIKiCmjQhmrkRFSwivfU55Th6wynp1x/20zLNN6M7DZCeEQHL2Zu6
qMw1o2ljfQZ65XCwTLKOJ4sXkVPirz/oraraREpFVjHFA+mdbOlvKyOwXtkEyn2kglBpe6Nzhusj
zW87dBeMr9tzIwY6IXZi+1fpmBJzUzQAwUhOWLfBWk53aZbTJ9BGDktRayzN0+IR2KRrLq0sul7W
TsedwPFckvi9f2XxdVUd1OU/XYhftbuop9jX0Fm+LYUyIEONR8j8yVwIbBqxVJ1LMqr2iQ5f9tcX
7acHnY/iGbDxwtHS+0nU1yW62Q1Tqk4KE+rRR9ZagN+SwRZhfH1eAXG/6x+uu9dfXn0sfayHuLH5
f8PRf7pL1VJCLFKOfXKRkH5DxjmclB0HH14bIq6HpRcmbOE81tNk/mYDMN8+IjafzHzEtfhkE/mq
s6q9/jIoswsSvQiWEyfDoJO0bHThuyi1ZtzElhkxdfdfXCPP7c1Qt0Z7CYg7OEBMSrKD2c1El8GV
mO/0vqSLuORrv0biIeRg0St+vXg8R6p0W7FHxZfdeFCBK/4l8JiHAOQRuUw5MMVbR7TLB4ZybHca
m8F+7hT8rUFBTQxNt0XoNU60xtqYtKRzTuOIwDI5JOtwCbnSNZyJXG10Iy9vR7oNF+V22n4CzniD
80Nb9hB6SFMaumpBeydNHZyN0AHTeE4PrtRWzVWXkzlOtiMCuk3N/JQD9JKdIKkYkT0UDvDM3kgl
PI5e4tul960PY/1sLWLNEIbzSfOob4zC+DpC8qYprgnel2Bq1mbonOTpzTBP/NrTJOGNLvAs5oEK
NNcBVTqnokpin94u0vtX8TnkMZ2XoFjrGtnwrqVV4czf6ZZnY5Qb2MsBFCGnyo+Jr013Dfiz9AaB
WAEiJ5FDd9taLTeE/Dze7toom/wOIjn7heo7Q+7QSU13Odanq8R16/zOa4z2K0hBvsVIvNryDYB7
b18raaytqBHSSzjpGX+Rr+48OyM/7n1DjC/BRKawrwau5kBHo6c3lxE9P+1cAhvKDX0QOlfdktII
98vZtbakdfIvEmMQE4E4WtVRTqLX7ifAkEsk84VdK9DJyZIwNa3WfF+Ng9PdGRlYqU3O45LecF6F
wWbMHokABFfYx2FQLei3vhu0aGmqBsySuSoDl4QnqKoGDhKmN2belT3ExnhMwefG7KsG+XG1Kuhp
+Tjklv3EFNYMIWzRZUx6fVIPRuWoYg8nlgeM0TGIGi1T7A2vdQA9e56+JYH6waizpm9muJ41n/H3
T/jeAWJN34NuiW/8ZSDH9bUF5xQ9P4yVTsaDLUznOSPCId62wG4JBn59rUh1WBn8vDOjZwn/eWXS
g+MCsPRggMYi84ddUTKQtVnGlevwFEnfXdMdC4frarZrz9wSbf9CFO847KaMPvwfoxkMv8+xY62F
RGJT2/m1R6yqIdZOrKI9HzZImQ8T8M0let3+PLenyZjSu/KuHICggPL1bBI7eG16ey6DhNe0bDQm
DcVsc2HteLCtnQjMJLttK8kPYuj0TmDlmi34H0NOn/vJs7SBRo+T53d+jWfh2pkK48EVorJXkG42
f/M1Jhlb4UvTvp2Nhi5wOlMb4+E1Rq9kP2YMkNYgJGmDbwKbaQ45qHZneR8pzHNYEo7q6obwiWxo
NBHGMSllEUu4I06FaunWAy8hNosO2uLTkiDe8VTqOpAtIHxT59MgW/pBjH/s+P8zJ/3tnJS35i/b
79/MSavqW1t3mAxIjMi6+fj1//yv1QHJ3/pzUBq845jJwYFx6BrVTeD8n6j7wHvNosfN8zoLfZ2h
/jkoDd6hISdFCl7MenTz2HT/TLC33q3oGueVzPNHytA/GZTC2flx/wZqwCEYR9aqSlv9m28qVYs8
nxJtqH6udK1OZQ9H09U2k1HF0AGMqdnm4PDrcLYGONYTemeISU1nAXIqSNkpl6xizjS31xMZhUEN
v1AsH6elsO0PRkB1tRlb4yXxzeSxnHovyhLX+TjYdncNO6u7WdBkxCTGCLwGNb7u62TkD8HbTUGz
10SKj68T1dkTpOMQ3nxbqM560UY7ns9MoyafBovZXQ0isKtHK49776qF7alDAnfHnlREAo9AgK/D
W7OdmI3VehgIJEVziyM2b+eNpXSL6Garf8J+MTJr6odSu86tzFlrAeTTu5x7e4/6qHQjyyTiFwVM
nD0a6QyliPkXeMZM0F61Xaf9iv5L3rt2bx5br0v35iSgTRMACh86i1pdZnjFaOvvhZlBlbfyG1cw
wTzwn1jXMwmt5aabrAxgroV4WxEpuO0M7XnKAbT7uijHI7sFG0UVWFss6AEBMD5kNxqV0tkuHDPv
DL1wroeAeZTR9Z5x7INAcupfgvjDUvrefeM58YPqZtM/EjpuaRvRNk5xLlqblRnYovg0jCpF1W56
UY4qmWvQDKGEPnZyg7o4d43HtexLiDtUNjGz4Xkez13fJX6kJU269TJ3uZNVYmf6PgZpfMgNF+Gw
oltkdiMCpnGpNjSPhhSClxQ7n2Sog12XBPss1lxCIdWWh6DwCjsk7MPLDjZ5P8UHjCp99Zis3CN9
27PHTtoWoBc5P3tmI7PeHtPEqSApiMLJjOekXVTCnYPW6aCSJvLJjkzZ2BcYveN20mOIl8QgH+ld
w9qL3W3AuDfK83oUUeaoJLRrWUaQ5Ahu6bvWD1cUAlw6xxy3BZw6QAQ+Dk7Ne8gnZ1M65jHp1bWz
skSXcQmJRbjYcpHIwkFeTiQTkIq1q6hMHzUtvZ2QmYeKj9klywTffpifDH0Eae1l8S4e5nu66S0Q
dOTGiyvFlSw1/dg4dr7rYmmeAhRKYU45u201hMKlPWVgZot6N/p1dtaKeTnqIGa5QYX5CKD5c9X5
diSNxAvhiWuRDfxtV1de150QWIsjVdmLopo4KaD6ZwAk/WZZSigazbxnfBa1dtPv7KXh+mhyk5Va
FSVSCzSySYmhgTj3zVnkJ29i6howfUB8ri9hYKvcj/BSjRui/pIrOHiImzOk5xJPX5dpYJ3rzAgZ
MxA0pIRxw08vzsKZNcXgsWuOCDz6b80aiuyDliRUNB0PgGkJbGeDrJKlO9RSHqvRuZdWcQcS/2ox
YurSnmwZc3nIXHiSehucvGS8a4PsyEHF3Pj6vE0EVz+BRuEP9mMr5d6fp2sB3C4MnH7aqabotkPM
MI1Qsw8uUcArWJAAsbL4Vti6ghY7AjcHZHqfaYiHwYtGQQdYUDJWnubMv7YbmLqiBGCkwyoJEWTb
t4C0GW5NqmI4Oow8Ww1aRu6HCwekbCMtDfqDr4ovi4cmiiI/OAHEhbChmJhBlBCXNOjEoaevsuGt
MG6TVN4OgCM1ny+11NVl8m3xXKyrWd7HXkNYWqudm8a07zJTuqe66dKIG0ZJgwT6yZPpJ9ImKGfM
6XvalcYh8VqOKJksQJSuVhUGlycyGq1ty7J+24FUDZPFDY658O5iV90yBtfBC3v+uRba6EVArruP
rCv9xhy8eAgbqxMXYULull3e7XVu1E6vZc9Ey0nvrGkKrtWko27QOijhgGMTk2CLoCfiuNzBFQTb
LhoPk31L5FvF6kJoa9zrYies3OLHq+3n1M4uuZWyO0gwILkBNUJ0D0WVuzuzXOL7MR+vG02qaILW
+ois5dFJAvrz2vDcLsEnNzGPZu+4PMd9g2GmmMLUHHcYqY61K/aBKWKuorQvppHI/eirLxWwy62j
lnZVBT80eOZ5gHMmGWVaDGdHjvolNay7Pmiuijb94Obgcs1i2epoy0NW2q2rBZ/tYGT0ajtRvq6l
jebf+K21bzMx3U3cOnDoA+Y4llH/cx4nxqcCbtZGWR6vmmZzYvWGa3KAt7BwT5yOu50zSPOsXOGH
cmhA6uPOTKN8Lvw9scvLMa27AzrV05DF+b4r9CxKAq1hVKnt2MyKaIkD0nFHO+BYaPf2F7jLHQs2
BILLvOj2bVraGidhJa+LngD3eRwg8gsnfcG8b0ej2V9NmWRPGItHwx4OFZDwYFjYWEUQbE3V3ZMf
ciFctPwyEKMV+PMn4eXFduD7IByo8wglcHYeZuuI2MTY2WkM5yWBWn+Z4BUPRAnIZtNzCjs7mZPs
Zs2aw7ZPrKe47htiXwzIwxrD2Wbr56xMQ2lVN4k2EEBcq9SNOva1JsPGMdfQrXELNruqb/orM6li
VB4mh5dez8LY0h5TbVy35zHZ1G4Qar5zGXU8LIg1qvd60gzAZebCTjIEoKK/I5vPPwZtvpymwXq0
J715wYUFqDku0UbsoP1bK7nfwJZn28TGHdhnCSrrgi+lNtwYqUcktD12d61T3YyVpnGAhC86gwzN
kXq2ylI7CJb1SS7uR79F6D5lJAtoiF9oXA6kChbyM8urfRgJV3wWi6G26KDg24NA2AoStPZuQbqX
D385KnObL9sOT0GC26PSfe0armn+oQkIrkOu7n93cSpvesb4oZNaxXPte/O9N2oISXr/ycqdJir9
0vvgwaTeaLGrR6aXiocqqXT0FDRPAw/5rWVN9Way15eIGyZCa7LynWT+zXvNj5dwgtmW4muj8pdZ
17y7IKiGj1Y7wB/u00uh5w4532zZnmgM4qEz3JscipUdNroqzmQ71wfR9zY1QpVcG2Zx6PI4jzTH
a7YMOOo7xBESdquf9rcAXf01gk5+1JbgAC9wehhaBM2kGAD4D5Y8u6q67qvM/S+szsVOIlnccIbr
HzNhnF3yAfdNQMC9g8hrGzOnvxYcrjdosocohQ5YRVotTJQW2OgANMgrYbSgsbt2virtMTiMtTFt
vFR+KRIYKCSZZMZN0wzGPQtki2Cst8iScLsxLfZ2laCrKO2czavVqifJ6PKckHezK6gFP+ijsmaC
FQsfUYM9W/dlahkvNFTcF/jSJBssaxxDnBJkT9scGj3X3IQ/gdbJpzwuh5NHwB/ZfUR4W+b7mIOK
xXtbKaKS1ojAksojSv1sSFIsCQZ9ybNCI7HLyyG5B6tNL+uaQisqq+GDCpaja45fGWO5+9YAvm0H
sNyZmW2JkFkFKvCol8kJQjbKPXfu5AgbiDun2U1R1yKc7P7z0NldZEL2gUgeW4Cf6zhUsWQPzOtD
aldNOMdNF6J1Kw4WYoMwVYLYcyKfYmVdRCospELw5orG9c9ZWiIl7Jg55V6A1CzdFQMwY3Tg9l43
XvoipWhCEwFyK36k81SGhTQ3sWZbGzdtcHg6KvRh8THAnautJ/FdVDx7pZrakOGaEdVa1USZPWzQ
GEmWlIz8Td8dwlbCeF3y9PMYwGGiyN+R66TBtW8eSYuut+B/UAdl5Rkw17zB54+QbqI8RN8GhT3x
GvbFoj7WtX0XIDDZu4n1paj6R5Q1znvNJRSn5Kxids68m9BCRqrpNo09Az9uHHWtKWKq1KKZHxi8
gTQuyvJx6uA3089ku5tBJAoDwLlVow9JGaqGpqjprpEiVcoGVRRarSir4+xrrowN4TKESyDg3E6F
G846dlF38uNHzyiuZNrbF2UHXdTL6jsFcBvmabs1xFJHqZab3NIBuWObYtPoy0dlC7jCdp/spF0F
WxtvG4W3DxRTE8V1nrDAzGNe7gLdkRfXj1/0VuE6hBq2T8d8upUzcsigdY0IVwaVj0Fqu96ISzXN
/cXU66isQbAvZPvRN9HniymCkwYEBBZBTSThMDCED7zxisnv15ozR2FoT6a/PCeNu/eMlvTLjq3Y
FDnqmuUY+/mwRZm2L9Lvmi+hXbitfmW0ojnIXN2AJTtXU8oSSbhMhIBB3zUNR1wEddbe6oa9WZPe
aAlxhqHJJir0k577j46XYpXIlufJ67/EffJS1znPT23d9t21V8eP9bAQ8zFVyWdNM2HS2MWxy5Yl
Sizvagn8T35Tb1QQ1PucDTIkOKS5xLEp4AzrxpVtN7cCw3GktUKPup7YhjD3E/2Sx/VIiabd9K4c
/DAvp4VtQcR8XXYDifygSXc4Jtuj4gn+PKv0m5WT2G7F4xymltmqcLQLfJSpUz4VtcCwm2VGCZTC
xA031VZBkVcrj+RKVUFTNjtIPpMEVODme5FpiYoaU+lpVOcMfs3RQKpHA5SDTiMfx94vaHamw5HK
Oj8GhF/s7aCyd828JOdR790dQN6HWWEwx071PvB7cVNlmvHdydr+vKSZe2os2MdmMeenvo7nHZFM
6sGuZuxUynzmHC+u88rmkJ/ohJQmQzS0dXJl0bWLelTs17SN7a1ccJVb9YRsCED7bvBsbdcx2dio
LKEIqNB9VZa9SdAOhuWaEp+13QqvnkmktSBN2gCF3EZYWzMt4vcuUmFMGvOLX9KKL00P4W7BFaOw
JfMJLyJo4SMubaSL43BBgkdp0aaIUfPgc6DrhOX5HtrPMkWY2zgVpZBaNmPOP98GIy1FDlpAyXlc
y3GHKQR7LdkWzFHELq314kjtePTKCrV2UQ671eSxZUUHsF861bYgT1dgvuZA5d/1QrP3HIfpuliT
eBryAFx6bOv5Nds1O9HIieEyt8EZD5ofNjjkNyaJX4SZlJFG2zusDVOevbnVSVMvskObky6gFKkh
qAn1c5fL7tTW1ne59Ndwjggy4nxhLtnFYHXfEghW3gjFbaxX4H2Qm1ujKMZIQ1kWunXWbXI03efR
FjeZicAxr8vrxPU+1H7QkidtSFybPP7tNO0qQ9+DRxxglzucZ/B/7/qcqYKGeBPxY/dtqRvUhN31
vIYuqzmmy22hCyYYgJlGFZVaWYVjl/L1Clo2VhuhL2ZVdvT4gNcLTXjeOBQu82nkTY361XSm9x1r
JGZ9qEzDy+CJl8xzQJ7Imwn19TFrZ3PDMfLMEv0BA1W1IxJsy3GLJ5lOf9QN7RjyNugXOGzm3p9G
WikLGy99X5Tbxt0stKMv+u0yuHkkpVEFHHaW6qO0NVon4zj6O5M+M2vnnUnAGt+InOv8NdzFH6NE
cSTsNB0jTRP2dAU2RpyNpxQCE/z+6oWk2+BWJBo30ncg28l0g+pweURVcQOHqsNbaJgbq9V3kKW8
0CYlAfNX7Wgbt/DmkEOOeCjj9JtvyEu7mOfcd59JOKcz/twZJZEk/nc1zGRa+Nm8BR9EsloZbKSo
IkM0YrPI4XvTwU0otPxzKrV0K9f2f9toUW6Sa1EQIEvSCcmCm6qiH5AaC6WLiLE7ihuVskBHba/c
Camv7b0v+8E8adT1DdJacFrjwMF8kLPiP2InR/ReogFt5LZqp0pt0s5jtu+em9I4K92JCIRkfjPl
Rb+jk4MKp+gJfFgMT7JDz7K/YqoMyLY1iyDEJqGOWSEZgrCqdSHzQ+WQbEYqErpeqvLuQbPdst2V
PorPndLyUUUWYzayHjknzCwfZp/thB0Y0gwrrpETN/Qdem3Wr3psMC9tTpZgdxUbQUvX4o+R8//v
nv3+W315Lr+1/3v9h79QXLDOpd1//Pjb9o/fJ9/qtQP+w2+2r23v2/6bmu++tYQO/dmLXv/L/+of
/qt5/ttuPAP0X3fjW3rkKvuxGf/6l/6zGa8HqL9QW9JtR0Xxr9DZwHlH5iu2pNV29G+zkv7O5Tzo
rr1xdJk80//uwVvuO3Sapo5x39BBNuHb//N73/wxGueS/T/5a3AL37bg8WmvIiYqcoSZzlt9nQKm
KXuZ4IxwdKrMokjcoQsJfyF+s3Ht4UlPSg8jg1PfZZAVL2vXPJQ+hoCoCnqxNbw1u5GIsHmrzCl/
n5IDn4euhlI78NR+CjLr1FW9Qasxa+TG8dHnhHUc2GwCGFB2JA6m56EY6ys9YVwQ1mZx1aQqv/Fq
y9+XepDuYy/2iAYtqN2TUiP4oM/d/ZKl6sh4wL3u23WphROroSpn/g0R1zfPc2G6H7OemJ3IK00R
TWjnIyvtB6J21vKhquM7+Af2iGFknI79mnK31M/0B0DE5hbZuPRZO6pIxssjM4FdHk/u+zGefAbT
bgCXIY1r/cgB2D7k5HN8GWslv3tNFry3ROWTXl2qb8lkxjJKy8a4ydKmJxfEUnd2a48nkXs6k+hc
zGVkCfObIH06InBzCWk7Whyo8IhcEr1KzkTaaF8qF+ZqaDQ1s9RFVsc5k5+GYJJ3Ylx9E6k/PKZN
190HQTdxztAW9bIaUj6xNOQBrWAKT6I/RU9PK0AL5Veo1dAchKaeKagwQe5RvhvqWTJs7yPTHj9i
1mVr6avipSD89RAsWUcMVZZ9WfS+uMp09V5bEueUq645KeDo5yYuMC47HoFkk9+aG3JtOTLoc28q
bmqS/1/2zmy3bSzd969yXoAFLs68FTXLsmzHY24Ix0k4LA5rcSaffv+UrqqTSjW60cDZF/tgA1WF
ABVLFsXh+/7jK+svyBpHqefVMJtvrdYuTrOgqbGpS48POoU8aUXc34jMNagfNdPdpOPiEalp+iK7
LCUCp1Ik9c5TXW8IT6ODDrEZdUmIbEj6zDgBwa6d/tw7BPCSbmbakrpArGIpHezUR4HWR2NbpeuC
Pl4oz3Aav2cghcyP01WNVRUw2ipPq7sMY83KYSe4SZp6WbsLnU9WE5RnRSPYjQUXNUeyHAGoANh4
WLm1Sp5jf7G8Vdgnzhc9jQ6RxHgWdn7BOlTjF7la2SG/mfwYxoJK3GIrCO+TeKY4hVZOldIhk87D
2mtcWk7C4aPybXkwG3AkqsCMdD20/czSnk6nZQH2hTTuqqewzuNXo/QS4whEr/MNbSziK4Bg269S
c+wfhmVkEhpmKd66sIiZ7Crd34u+0p8bdBIR7abiXYL6MLfO3fzQYlMI9g4TertqgpCQLmtuV2Fp
T/RGdGmarfpY2M/2YKYnjVntC1M/6TACTjmJaKsjzTGpgs+5b/pn2rZm84DeInxcgCsB8WCdIMcA
LQvKedp6G6RV+Y4qIHyCA/himKNae6qxz6L35m+uauC6WiHqahMHcfWaJ8wZFOfkPF4Bx5q3zmfP
W0FgKRLY624NwgX51pGVeZNaE4tr19yjAgwdkp65nnkUk/5FkM0mQLISMTd7WAevEYqOytYOUPhm
IYnuSMumf3TNFkOYnYJv0pmR7+q+57YGJkKPS0gO3FA42YM1UPhTZ6ac1kbYxc7G8RvzzSJwA1qM
O+pgmWqOwqrM8p3fqeKQzLa+BRW79srWdvfQBJnDgfXL/EVmuaYyTwB5c0eL+0OcTODPgTGqz4NP
ry2UFLkO9GgmMQK7ub04bWN81K4P6t+KfLib9cxpkITgMjkprw1kiDOQ/Zfqz944j990kY5vs1OJ
s91mcbnpRipBr310lJ2Fsa0v6RzGch1YqlwLQPpj73ehGQlTfUpkq9YkPY0gvg35E3hR1l7lHx3K
YNcD8S73YdoW6yHJ4kMuuW3WwtG7ySwfk8rtd20zoj1CtgiA0WA3wdI0V7AXg7dBR758XbAblZtB
eJrIlL4EuE4HzIRmkF8mUxRDfyLj1yNgjCg1lb0sRsKSM/tOJc3XYJYA3qA1tui61x5KOL/EU0zL
Wph7F5Fj91pE0Tx4ZWE+eMJP7rgtTgjJ5XIYkvGZYbV60EgPH3rRxtbKzPL4eURY/2ojmwEt8ivG
WuRIz0HlXdcBchce6HSs7sx+Ku8w1Optm5Ru1GXSQekFq8KiDRYK0cZtm0deNJVzdttbYQ8qSZMG
U29Z3uYUyb72niQiqS3YxK5t41zqIciTaFrvBjehd4Gns85US8ascksXf3KCxjvQ3zVSxQRysEoH
RmR7MeZLZSQ91auGrtFpzfFtWCv1CerJPyR88A8Q+uVAuaq7w6BMT3msl8+StBDSFDWV84koZmZG
KsjgLAiT7wh/lIBAw7rPxHIizIDurYzsxXLM73TR4wDTln2JaxhcbrIyfhiX+EpfWLArdULr5uL4
XGt9fZdg8ttdj+cj5VbiJswXuhscw9/lujEuUg4DW601wrGHS/o17vBCZhMr2qrRE75o1+zm4ww9
dW/JZtyFcxgeBtG3z01cl3eDcIc915M3ww7XlCsqH0KhHRP8YOT/m2tY/JSV1g71/UhXO1xqbtO5
SgLCJnUzSmd14VxYN+Pz4ofToeXBiKqHGIAqDD7MOgs/RGtblIxRyvWaget9NsdYHtraUDvEp0YA
o8GthtMv5SHtFLYbXXsWttmQyzsokfGz8v1xLcm3erPqjJrSmf7SLr3eNHGlWNluIRl72TSNZdWf
qjl8xQKKDW+gqk9ht9K9iMwqsFIYhjF8y4xYfkKJ2eo7r2mzdm/7GFhXdBZKF6+p0OaN5QHqgCKL
ytT4dNNMXYl7jnxtLfOnRidrwoHpLLZTz9+q0POjFM9gHOXJeL8ICzK0a6hk2/edkb66ynazd8vj
Eo9we5ruphmhuMHnvesuchZimgYIz0RmZn/klLUa6KGhwhP9ruPljdl3eoG/rT7yYbKeQ8QBj0In
tITq7FFX/rwpbV0efN2S9tkP6Obq6cErljdugPREp+955735/dh/wXfFBOE0CDZat3/zCdTbe35Q
3GlRbKgZM274ctClNfQ+VqgDv9uLO1SrTulrqzCwPDa5Piv2TT1397Y7yjkC0wefUg3sxGPg9c2m
JGjwPl2YdyCiRrc0/nuWo3P20dRt/b376zr0Y7T/v7vS/6QV6qrS/Vcr1O238f/s30vVplnz7S97
1D9+8vc9yv+xGl0De82f1yjf+s11fQLGzOseQ9ADWqc/BE3ub6jTcRCFGM9I6LIJn/lD0GRdkx/4
66ikfqR22//JMvWLOv3aj8QLXV0hJr8F2qpfBMGGNyXc3BdsggBE9kKoo+Ulzz8dlN83uJ8zGlgK
/yJ5/vEmqKxxKfE5/+Z26erBUPggln0vEXtOfrtgmB38iN7ubvOv3+oao/Wzuvr6VmQPspg6ZET9
zeNSl/Gk84Q+6mnIMNQWmTzRoRAjnlDsGIjv91QKIRdeXIfK+7n+N2//t8MJTIRhidvwNbcVf91f
DyfkdeCOnqX3eTU+WqX/ElD//q8/4fUl/vIJr2/hkgmOv+afhE43jTH3Ziz03hXjIwb55zYUhCJj
9KMmUHOW/plj8k++Oawof387NnfMX2jkf8Sk/fUT2Yl2EJe17d4ZbX1MZCkUvd5GeZRuXB4LJCFO
PGqm40R3Jp2WAOEYCkK81qWkT2zdwpqsfCsRaK/zgG7bkSddNNRDCEzJ5k4AWBvm1crSAuct2Tqr
hlniAIZrf7HycZcMbfe9cq4ZFk1nWtTGh2iB57Av19ye7VsUeOEaUZ697s15ep7zuLnJvGRMVogt
KB90yMp99FzSebLZr9kIGvs+Tmr34naVfPBcgOvBgefCmJ7c9kMlVkmJw7sOetIgGby3Q78sBxiD
M6DwQC5n+d3xi4c6cz6QHNx3rIHR6ATlUZnT52RgNw/L3NsYLq9Zou1bS7XondQu5bCVoAsxH781
aagPfp5e1Ix0MAtrTBlW2W/GevRuJ1jgKDS8+Ggl9rNviPiYp1kX6RaVSjYMyLWN8HFCHL6eRZ7f
LqFOHjsPPVYfyMgMhwS3OqP2NMYD7T5FvMnxN5+r1o36FHQ2xol4chPTk5sRMclMNOechLR05oh5
MlIZHrWP6S2lDimyAqTU6kfDZaVELLbV1DTek1P5xksqh+ZS1cjVNgFWhUdy0IdT0WT93rSJmcqa
BuU8DsX0FJe6OdcFD2Gr0kStjow62AoZyGraq/ORztqBlXs7ZIX57NQygNbWE6BuZvVvfWYixaK0
VdwQu5A8ZqleNlVGS3rslTi9qSjlOZldLddGE9/Ecdrcq6Vq7sqmvYkRCr5RdtE9OvC8e+BUcRaT
7VEWxbnAIJBt+66adlVpv6WyceECMri43LenvdNm4b0JALEzbNVcm9zru76Y1xb77DmZaqVZQgtz
24xEnNSeS4905qmEydnNdk3o9KcsHuUKW7R3R9TBNo5tjDJxR4puKJLPeS9TBk/3hazlo1PGGmB5
vFezJOS8TfDj58bOgUQ+dS2odpYO2NF6Rh3yKsTOshkB2W+K/QxBd3BVq08zSVDoyRO3vpQzNm3O
aKxW5Fsk5r0d6/m9NYBrCL2obuj9Nk5d4lk7ewrBtwuDiNKcmFAAI+2vtal5t0ReS7JDg+7b2sKV
F6sUw5QRxG+B7IhGDRJS/OJ4PE15njP/9GPkUQC9awcKnEvJEEKxG8rAuJ+i0pXhyqa++LhY6bUF
2A62cU5wCmHTOfRORguon76DYL2EAlQu6TrzgQxzc28N9md0ljf0UyWfZG2yZPgcaejCY+eAkw2x
bFZIObt1PNIwrgMiJbwlPxuthvcDiFljX/hKygOiRMzN8yqIk+EQs3SQgWbeQ5NuOwb/PeVJxDSA
KuwWycuSkqifUMr7DOXk1a6Vbqiutmr7vR1Ia6hT5W3aaatVYj+6rgqjSsimOlT+0N71hrIZPc3g
kJWjDa2eFtE0pNYmTeFHIBnUchsXskO8H6v5qRZBccMNaTkIMj6Y4d23pgbFsMLAWI3gAxFWfmAt
M71JAlLZeACAS5oAnkmCM6YoRXXblsGhGKwnWaaQ4LEALgmao0MROis56GMsjeCcxJIM2jBnc2o3
fm85773pqC95bw8X5cBCrNyCa49bgnfJ5ny6wSpaHLyS4kimULkmEnl8rYkDWTENXf3ZYT7PUeFx
AUG1Tvn3EOX9i8Ac+Aim5Nzjl/HWxGWISBRl3q4ogrHBldJu42HU4Drxpq9lObNLUT/BYa4i2fj5
s5uS3zuHGVS8prsXefXkRBgx3U0RYHzsF9+5Kexs1CxNy3Ap28DYw2h7UEH+hy9sltch5HvXsZvD
EwU+Wd+T2OGuKEF7nRnWe8bOJB1YNS9MaWqq61M99e7eBYG5eBl9DqmRJJ8Dd1MSc7Qr5pTDP6TT
k+DOtbacMNhykIpHm9yTyDWFwjLXSeuTo72Nh13phW4m5/M0eOmt13jLS1vZa0KT0ADnqmlue6E6
5CJkSXdAQHtA4maF/NpY8/D8XsnWWsW6kVsvidsDz8fxMOQ29ww90cJwgkOaLToKi7b/x1zx/5oB
+f9vyL964X6aiv6Ja6FlI20zcqr/MuL/4+f+oEqIajOdq5WBniXytX8OeCOq7ccIf2VQfp/vbf74
+zxvm78JNBaCAkPCHzzfDf6TeR4zxC8DG0M2tUQiwApqh1wWfLafLX5I57Uraes4lHm9nP1ELlvD
auEQl5JwALdLzX2nXYBkssUg7IXmZF0NtVWRXFPPTyywWq9ITLJwGEgaDnhazZiwZIxVG7RTrn16
K94WJZvFApXI+uUUZ/7cwyEqawOYtZxDPzH3/JaQwXNKGPjtkFbDNz8PcPVpCg63TWqHJJPBhDwQ
Y+VHTR4TXj+OmKd8fl9lp/POxwl8rN2Jwc+rpuqGX5O8Z9rp1Dste8uWNA25rnrsUzPhKhDjqYP2
aF/MKumbTyJeeuMYoEYRaGlIpPg6JHbibcfQRwVkDnGSbco+mRoo+dRw31IznGti0pAnpae6szEq
rka0P+OdtnzySv0kGBNmLSMNtjVNL8kDDageflhZaocI/NKEdW7R+K6NlPnnAFLE30xEGvqvUyNV
tQNvxv1rSBRR3gxZFMWiJX5LjMFiB5GQnqAUbFV6MTQaSXnJl3KZkwsIar2pzaUAAfJnrVZoa4PX
pZ86A/Z4nDbY8/xd7y00XozT1anYfLi5Hm595DVtJM3E3hf4QdErWfV6jOPhtQH0DMJiVzaleQZm
xvYWblUzBDlxvR68POoJ7Wh1R725xQmjfHPVcZe8Tt3x/eDN0xMUgXw1U9L4/aJibSQm7Aojut+u
z4EHHMeUQ8P0rKvQCLdpJTLGy9B+y93rrIaja535PC2zsOqOTkz1kBDFQ1rk8n6YiA0iF4QuuWrU
O0OMHkKJCjB+fvQhha+N9mH7xa1F/FDS8LOeUBQeZEKDojl25Yl8gXbTKgfBOKMvyiGvWmlDpDsG
tvDDSyR67YbmxLuB6LH3BBhOIJaYzdtwDiDSu1wYR7LL+anZrMz7pkXTP2q9PNtW8ZgbynqDklIJ
bJP8yCxPPHsBFxWrkbNF+uAc2I8GBP1TeWjs8VtMZPH7gtJ6EyrK1ldDmnTvyKE3+YL9TqSjA9ky
ngYndS+FbIutPSw2YrIkrvcNxr0DYWXeOa598TZZfXArgHTZz8fuEOayOFTODE9GutxjSxrhxR7d
ei/t0j6NBO7dkvKFByhRLgH8qWC1UfmrrtL8jW+02E1Tb5/6Gt6jryp1K8mK/lBJB54WN4l/zBp7
udNuNyAAI4yCNC8g8FgFPuqLDmMeUyG3FXvKztQe2/fhYnp0anJJ7IupAcNWQZYdIQDtS4+A82Zo
7OwFy+k0rOx5NM9KDtm5S6V+7GU/fsoYnI8kylUbY8rCN8ip/LkZvO5EozoZtAj7c4rv4am2okzL
O/Jd4gNp0+OuW8wEDzMP5EYP7nd3aPQOA/b8MuUWpWChAaSmykPnxmdi2qo1hQ4m8OXV7lMlBytU
p9k1aTMPbUQ8Tv+1r0amMkkblkkywKpyUZYJ0Q67Jqv8rZWahE1Pnv6iYrc/mXrMtoUzZ5FXOeN9
XiPRS6mt2NdNz445j/NrX2fLB2mLwz0HJL6wNPQvQMIiYk8s11wn3boup3w/kpS5U07uoQ7ta/lE
Y0KBj1lwtRjXqgBfqq+2gUNjCUqUllNs2hvGJ/ihsunufEGaBDjr7OHkGNJVgOzwO4M2pLdJtiSn
MqKv0BKPapLDOY3LO4Wu+taC4XwlWLfYLW6ot5M9Y9c058w8e5k0z2Enw1sDp9H9PA0Mx4JGtpu6
FsUuLKZLoXvGHsGFSpRO4qwXBPFlFI8dAh8sy0dVI79KAo+tt7erc6+Rtfo2txoIMHIqMWha2hGf
vBkzUGR2Rhy12ps/yAmc0NUZQQNh1+b5vp1b/QVnFSakXB55lhDMomuL9WnIDkXrkoQBwfsomrx9
SPzOv7XQLtNjh4V+RdKwfmqrPkQa7y/nARHNu6p7LG1CjA9FVqN+5urxb6pxnL/OKJShRxPt7qvK
HY9GUg67uBV0hnSNfbQK65pNpvXz6Lrt3eRC4M8Otlg7m9J7nmzqzQv7+kvQVf73GWM0xpCORY7g
va8oNfMNWXrojjtFN0nQn+apddeUWHQIo/k9WfhbVE1C5uPKbIvhXZXoeUmBJIOTfcbAz0rl3DNd
L92m9smRIwM9iyPXyyXgCF5tUtT1S5BUnrdx6qT8YidJsKv0FJ97EQenIaiMVTEtEOdhgIRfWsVq
tni+oTzuitvOMcNLHpTtWYq52/S0HFGkZ3TnuMOTmzsSbX/ho7obqv4lcPCAWAodfNQ6Bp7C1h77
e3jR4GYxwvmbafdFD6Gc8bgOOcanYuyMxzR1vTfNVL+bJGYU9EH0lF5v2hR3QRtSyWEG9QXfl31L
3QAFqlRyr2VQzGKVx26w8zvExJwTY2ZHVmiQWSqgdZiJg3dJlM7WzOx3p2/rswFz9ylAuL8S5mTf
jF3ocBucLWhGjI5JXJ2vXyApZbbYLR0b5Fxl6zDX1rlHBnJIWPJWTVrVd3Vi2U9+0A2byTeQvOva
3RlejuA6xNxOboJFtB3wnlHbithSs7333cT56NKmgD/r1LLuxyH8JFwMlJVura2J9/rRjfPUQVen
nDuW7ThdWcMU3hdJ5e+IuKij0bRvgrgZ+dpLx8T1iZwcBO4YdlawwRuvv6V9ZnWILZDNx5329xh1
FLWh7RxV8dzeqaVQdNEpMMjUsvYTlSLR4mJFGUcYgl0sGv+FWcB6nGwWOFInbf97UBr9W1kH7jaW
6tXVhb8x8vDetpo25/OZHXPHCIlrcctLVnmXp8dRNcbBwyZKGCzy8piHtl4+MtWUcN8gH0ern9YI
DMYTVT4Jp6aD9CuX7l3MbLoVtD+dIBGdfItRyIdaBKVB8MJN+NZOer1udfNMgnV5IT/UUVGMtWbH
867aDk4vUTMiITMy4e+tugguvvAnngp+9saA5qGMzxH/6zne9yqPcdzJ0Fr5ohHyAA4oIs5sQgwp
8E6jxplylwy5mvF1aElXRJb24DVNuhoXezx45kz2otSYuQpCVTg5Qh8J+JKisZHWTprcVjAKM0xP
TKqwNpY5fhrMInkyZV08ORYzoIO50omw5eiLkl14WuS17zlx44PpK2j/hNBkfKFoTFDID/Eh6wdU
rUQ/5se8w44K5ieynhETUQMauaT9Zpe534ZkRpL8g63S1sFNPLhyjaO9OboFTjdoLPuMmHy+DTWC
9VBmSdQlejqm1bhsaDNPXhfcALnjPSZeNq57K7slB0nwKZ1jKX3xOSMwBT0ovQs6xvq58kuSuJbB
Osw0ka6GMbXXujfajbKX9yadkXga94FC+Bymg4dSRaSrVuNkqbtq3JkExUfSBQZhRThlhSg3BU1R
fC32tp8xW6Lo64EKGG6MIrsMTmafW9d5Ey0GLni6HjBKFmspAzQvZcGBAUME+UBGiZdcrUg3qI44
/Gy8SsE2Tar5iEEDWYBjPdsN8ZpRMAHTml7VbAWETLQYE8m/srfXC7QaapgSXn0aV0uW22+zYU0I
tDFwlmGwC2PXv0weMh7lVWRDcPq9G9R3kDUcP5Kb7O2VEc9HhP7mOS2LDC3B6ERL0PCYgzY6ZMon
JrLtlkiRIBvNTg/GU4M1V2T+bkPEVBfX5MPlQbHJlq5kT1BNh2gaR+pPW+s/wfJ/Uc1d48UtDKp4
nMj5hnH6hZtIY2SWWR9kh7xsWesM1GXHBr6iIpVVUuJgVvqDgoag4pFtyn/DWrDf/oW1uL450kB0
gYFL0dU1T/3nrRTXe+PNi8oAuermY8npflJZkV7QZsiHf/05f+VgeCv66/j3uv1CBP3yVhmucY9A
ad5KWbracI3M5NfOSf1vuJGroPHXz0Q1nwPfBEEivF+5M1nPM65dPzn0Cn09gWfOwesna1NUWXcH
hEOs1BCmOAhnp3xXfsJGPS5JeqFj9bpc40GqNv/6o//9K76mEjjXQrFryuKvbTa92VG2wZZB0kq1
nM2ymXd2fs3ddoqQXCEzSZuPqR/4nkUTH3+89//iR/9WZwsX+9PX9Hf8qK5oDfol8+LHz/yOHQEc
/UYck4fj4Jo1GrpETvyutEVP+5tJORFUH31m3HM5B/+giENEtSb/CxQfExpX9J+QkuP8ZhPpyUBt
IZKl10j8J5CScyWbfz7RTXoJqGLiHxveAKr4esX9lBql8CFYMYq/i6/QZyBNL2HNCAlzI1d7ct77
RJlXGAuSNEetYKtzYhVGVCCd/trGuK1BT0pLRWST6+mQLhpPAWO397E0FlkDVRY4GO/UfFPjIipe
ssXRN3W7mF9zO5nCleglhe8m0c3zVSk32LvM8Oonv+t869DqcBiOGP+a8dxwh96kJBKxveN7IWvB
k2fFbSISfdytcHbcmP2sIBJVkCC3rxZrjRb+84DcEylPisNhmFgH5zwQ34iNQ+z+o9UlDLhgNyBP
MOSOl2ZnapXGA0OuvzdodjwMdZkjVc+q6X7Qxs7Ke2tdW+HLWE3U0xpFh0Euqa+/FU7Yl8lFM4Kh
EZcuweBpKIACrnZUIbCyiLhb93WRs+SRzOYyR1bcKhhympaHVoz2HhoFzxhUb48+18rco5Mv7V2r
xtw7jcJ3Pzgi80nCqcbNI42zy4EY79ZwTn6TTHJDGc5KOaM3qV0TqLTYWJM1nuvcKTKnuHpzUHBX
W5jNchDwmmna2XvaZFPS4bCsq6H3T4BPhBYvkUDiaAFApbLP0YHRcTPRoidKjOUQgSNtqR45O2Ds
sL4EV/m+WkNuOG+DbYmHtqUTABugMX1F+qmu5IFov9NCw8Zza0FWluKTj79yiyromjBGtpX/qsai
v+684XAzMhEcPazJHKhGxrTrFH1+yPBI2ZumkPeoL5uNmSExjFM5Xlp62lHIZTmnJSax9awklVTg
Tscgl/UmScxlu2SZ3Mk6vYhMTQ+d1zsZzsfCgqBlH4gK3SXHIOh8J3JsjnZk5UG8ByXCXVLQfXSg
3KrZMmK377Wlig+r08LmAd96eLr0FVwK4gArI0085DFA2h9bGzuxYycF80yWi71T9Z/T3Bm6aKkd
9+7aN+sym6iEqkTHPCW5U24JdTF2g+0QCsLbnYH21E4sYrqv6k5cPYFIDx0R+9gpgrFfSctEAAFm
iKUGeBIppFcdhtFEq9vFOaq5rnBuCFFbjkj18MTkJktXj3ypsckaMTGY90Vy66XI19e9492Yvk+L
wSTjzwjHQro3lwHpse1spJbVsRe+eiLc7datfPf+emZfADnNtW/aBIhocV5yVMcou7oosJXLOo0D
jiOgzO81TcKX2pXJa6IyYrG1Q5L6IIt9W2BemWH0d3k+yB2xutSOatV+tUaC65TXhJ8SxwBTpcfj
JpD+82KZl8rOiWfBeH0jl8Fl0tBIs/N2fHF1PaarXE4jNnzbeivdGZynp3OBZ3Nh2g+0XsEMkqf+
3fADbLIdR2Mrl7w79F3xgY4mJL8GWG9t9LMOV3LwnE/KHqc0Imig/nCCOXnExJuYgOeN+wVXarar
kE/wGso4gMkR/E57yEr3Q3EYTQzrciI6JYBD3ZDlP23tKgn2k4sOZ1QVvsTew77WuYngRO+77CTC
tH9kx8QhxPF5bCd9z2mNmduab8IRP4Er43Bv+KkKGI61fwwagxR1qt+Cr5NXpXdhEWT7Ia6rr7gg
wnVhoo9bKWKxvM1cOyZokTjEXv7QlU1wIMVoWkvO7k/CuCpoxDhbwAd2HI0dnigTMfs8uSSl+L7O
bnNiTVcALPbnukiuYo6eYKRROPl6oq79zQ1GpBpCLQ81FosIzfH4gjmW+dPO67NVKOTwgz99GFNF
XoNld98TDJcsDjD+dZG2hPxZ9qtFMMllEXgWhilY7ubKrbeiSLo7C4Pdic5U8xO73iIBlBqpt3Xd
Jpu21uY70W/N2pn6+iF3jLojmiElyohEupXDQvQd1525r4bKf7ORjUKccmptFm45UdrNg7cKknRc
VzV3/gDdxMoPBu9s6SWJuCJttjxhPZEpqk7B6KbHOmzUnRYY7zptohaew3T+ls1N94lOW51H2opT
KN25QAor8CGjWvJWQrBfLc089xGheN/KkjQRxmWYc9eqz8R75JFh6+aGbo3xvvCNDcBReNYD/dcr
YlDS+IA0RJ5TU+i1QFT/uWgH6zGn2PDsq4CYnFG0YGNeGj444YSfJACtq6c4A42JnTEa0sy8NIOS
LyW4zQtsc3OHLTN+VjLOTv1E1H8KW/EkGmfeUM+e72ZsWpt47jRAY0VNgsOnBZRhDe4OVbEMZKD4
/ZPjmIDfmdNWawNQKPJcp94gwjfv0LRgN/QhuY/VaOCVKeU4n1wMJjLKGmFRkuLYHMdufHUm/JXu
QAAMgSds7nD7y1FkwvuweH0jquMqu0s6RLNeboYv8+K2e9NZeNAHFe6PVZu02RZg07vxYfpgqIcG
lYXbIK5IYtTs62CcbnpdN1voAwoH/nc4/mFl+zfDsW2bV9bzT8nZ34bjx2/XSLj2G7vXtz8j4X7/
qT+oVfhTl43mx+LKi/1hQjN/Q2DHKmsF1+BW/vvnaIzfzAsEYkaUa44wf8jw/mBbnd8IXCZZnA5O
9z+2ojn+L2lwxBWHyCDYNJmPTTSMv+gnfdgPg9aD6mAMREypHVk+ST5cq5thEjpYQYFJ3rfGm85C
LFG2el5zEaKDSGJ/r0v6MGI3JueDTDtx26K1e5ykKTdeZgKfJx6iLfIs0CF40ysBSVqvZ/jn9zAh
jMtSJpqv0B0japecDQMS/IXqDoPdJjs3q5K1F0gdiVgSCwLSuZsH01whB3Xq1RJO7RZvZhkVVSCL
VT7Xrw51du8VoSOHfkoWAFVv27e+vza7wYyGPEsuLI3Bvpqz4tFKbZTqQ+uQwUiqdv2ail7vrMFY
jghk0BShPfK+xIGvyCUqFbe5skmSc93M3ZPMu+BmyhfzgUYTa10V/v3Qi/AMDqbXQYnygnt9ugpt
iX4NcfVaZppnfm42O/qrqv2YASZhaLmvVe0faHtiXsWXcY1yFJfKD49JJUEeJ3mHWIkbdczzTcxj
sCmw7mDR1u6n5jqQjNoxI3NxHLT9U3sgF9TYx8Yijg6M8LFoichBrkrYh4GKj/CA+qw9Ki42eK+v
68/YPzIoOhuLTsKbJC7dnaME5SsaKb25tMu9Gqz27KN8JxTGevSmcvqYZY9uaMzxEfqyvV8IfqW0
3Cu2Xl9jxVHT/OBkuf+ljzHwVvNnhP/tTiibJKshQa1lkUs3BFm9zfPY+xpkLF/nfrbyc+KWclUE
ijmEEHHKpcpiWGdpEOxb0Myt9izUgub1hkqH2ioJYCeauQm/AFON3xEAhtvFrKYAsK+sNlw3zr0z
j21xM+fqKe1F/gSANr8bHiHXqwrX5dkgo+EUGCb1OqXJl5yFqdooZFYrYk1RDy4yOMY8FC42hdnn
4r/YO7PkyI00626lNwAZ4IDDgddAzAzOUzJfYEwxhXlwzMDa+u3f2H/ALHVLWa0a3qvMSlaqTJJB
BMLxDfeeO1rPsFhrxta2o4/YK7L7qdIs6EvER6Jo/CuH3KwJI6EDkCOxjEIde6NPMAqDDKK56J0s
C+g8MIOjH0hLMfiQUxp7Hzu1Fwi0+aBdKlEc5545crn46O0p5QDP5AKpqD0yu9ymGidba+GmmMRS
3BkGXGJJgHGMrey6ccV7lWsVXuCjTfEVgN9XF8/PQ8HcPzQ8y4D81juhOOSdjRUSldFY+r8uxA8l
O/xwy+0yTHRivfCKX2lDwuVCQb8pva5/lvVk32HKiZse0IB6csIWy1vTWzsMQf55rJTAiB22yAtJ
makf6skowJIm8xAda0dlzbPIRwe3FqPCEjd+6apKnemS8FKD00speTkoue7FUC97qrfShQQchebb
EuuxC8zaiG7wBSJIZmQmdLNr5Wzdl5Pfhx/pCpOR63aKE45yxDGcndlX0NpCmUF1KZhY+o1jZajY
cmKdzM5Pv1Fcz8bRKwezOskqx/bCVosmYfhMQgsnMCjXI0raF4a08j0jhYQ7BRFndCLW1xw2pUbs
UdJMfcyO3WUHEU4ko6FwUBCjKVhBalkhWVClzPiRSx417oYGy3qyI/LRApblaFfw3SWHH4Rb0EZo
64S/Ql9RbaX2ZkBewELJm0WFQb/Xsd1dZfkozW2FHp3CZFLRzoxL93ZarbJyNc2aZj5glpNc48Al
gPspX225DeP05nNCDzel8Edy/rDwlr6jT1lCMqozyXArP72+ordRY1giPiAF9A4VdfpdiTt4iVaf
cGPJ6jKt5uGwrtW+GjscxcSnKT5Un07jfjUdd6krzh4+ZLkakvms4k22GNPvmqiyjT1rDircvE53
rmgXK2Dtb6ze5fJGxdS23qDcm87Vw5v89EPDS72abdQsuWYTkE1OdOiabiHbbelzc1O0y/wrKU7f
eEY1NxD6kcio0AgS6C0eVlttEsFshXvWr5Ba2GXcOw4EUqIkcsRpqr2tOs/Y55j0z0Nphr/iJZV3
JCdtW+VGJ47O8IiJ2vzCTiHZojH03gbgwNWmC0GJpVJPV4rF/rUjhbdhQZFt63FOv2KNtc70asON
E037zigdOlUTVkJnx1a9SWmAd+kcLneuT9/EfufQ5mX9TH5bd5rdoT+sxN+DHAqpAfuMKwHHGIIx
p7lnngvYjFEFMCSbI54dhNzi3cTWxM9/nHxHooxK4k1EiX5XzxF18RJnOwfkwsHlF9izvxpYfTMc
4WhcnC82NTnPQunX7wOAuWsixqzvzJSqvSSsbMdMxzq6rbZf6WvqnfChmkDgRmVMHbprStavmTnq
l57P4XXfdM2dxCh18RQqziUu00sWT8lB2/Fwk6ESDaTI3SO19VftOcllZkTzCtrNBHlj+XyT1qUS
KNbtt4fclygo86ZlGt4FCZ/8O5mqCVKf27x7qkRS7mZbe1o6hC4SD7ZTeO6pYBlzn7nxcmUxGvk2
thFeowm+ZYbC+BSb0WvYlMTTlwVq4lLhiTRme5fgcvM2pmV8mcrQZChU6eupZBJlG+0qa2oiBM4I
qbeOFTuArazu2RDAMLY9hTkAefJkfGPEDDBMrh9olnkBaB/YjmUk0L4X3mp6NbMfIinzh2Zq7psB
AUWYyHcxedQUTowXXZGHzNOtAdPLpwqplXq0m9SLeOQRahrFT63LDPD+P/X9v1LfM7W2qLv/ur6/
6pfv839dvTdVnvw0A//xpb9bpOQvfMZdBUpptUTBm/ifQt9jmi1W75QJSXltAqixf5dRur/AgLDY
KXmmLfgyvur3Qt/+hb9KfC4HHBrcdaj+E2PiHzEnsA79eQYOdoThgu2zTqLTMMFO/HkGrtYxDf7C
9MiWlawWy1/VZwsfjhGAZ+NPu26ozQrssIoBuwGecU5Upj74owUiQSBGYCp7e5mKbFfJKtJHI68s
YIc1YaPmxozt9qNIpHeZQzLGWBBaN+ilnVPn8DRhnI3HAICbfRoSi7t7THNyKrKclWXBx+RCumv1
VrZe/VabC0R1SKc8NTFWeBcrRuiNcs66KfwVRVuVketu+kp49UHkKqYUyIz1Sz5h/VmazHdCd5wk
NtNdZlBrQhdE3+mBvHOe5ok1PTSpsE9htuYy2PWkQOiLMqvQajaVd3Z91X60Hk/qvCxAz38m8qK2
WtMnHWa+M5S+HuYqEu1NDfUWKYmIyBixbOuJZo4s1xXoX1VGf7SH2H5eRo9CwSaHorVNBsEgZKyb
SGh+f1Zq4cuPhE9smesk2E8BHNeMYD/SJuEK/EitZADyhgOCqmOyG/6aM1kEilRSvs8RX4dRghcg
rZFXO4INvDPtiLFJGFNn9DYH4cb1J35rZ81G8TKb2IrU5Hf3c0ll2o+mfeM6kOtKmoMbO4O0wBrf
2jRjAgUxTIaTXRHdQLIvX6M+E8+AVJFUV0wF4hrua67wjzc0NyOSLfCi+y+iX99hbDHTHW9p235x
CUiaLiObRms7EcRQbNEJZcm9UQh+hQooEv7fIeafXpuTryDznksOgoHX+CMGYSQzVTIVJbv3oLsC
A3K9+gVeG7eF5Z8XiwGqbVx+i8M1q9QcSv9lzscHagW5nxFFOgEgb7jYok3vEedCJwDxZwQ0PeKp
dLgBV7Etd23BjU6d0Yd7pLh8p4UGjJy+OOS1xetN1Jk2+cafecCqG7gbkJnwzvp2R/jxZwgwaTrU
j2RErhmCUcvNZwgSAMJB8NEjDKL74DG+1msdicQxAs1xiwuaN7iqYbdTs0YtVt+UFupcws9KgsyH
+bUbuEUZs/GxvFQ4iJ0jCHH7ZKTMGpkG2rzuZOkJMingpoBKBXkKpxX35ybEuP0xTWuJWCLGIgFt
vU9mn9TBfn2LPBs2VSHRgHlWyzdjDJYcfMl2C2UC8cnD4O9qx6rfQICFL5+3cGKQfztnLd6D9cO+
TuneQpf85pHdUB+MIprvPuOJMPcSRBMT07BfQxFRovpcyDX2wA7q3OOG6dGvXOV4l7kD1o9En1MW
QzLh4sFH5c02OTgSK9FviyLOR8uaItntXevJAbLxYpDngWKzTUlaoENiJECbjXqtImxnwQEG7U+O
w4ZMXn4dkxCOH1HKGrc+nwfT5AYzbGK3KYu4PiGdwtMgOn5rIkjEhhGNTdxm5V/GKvcvCz00SVef
2YIVfGUgoIj9oAWqNrbv0s+YF6NhObTrCD/emiQUHYm+MFFap/6FetGgl4uNBsFNxu9rT0007pd2
7mMqOaCV8E7YSWyQVE8PhWDY/zC3EwvJlES3hE7tYDPwf8h8jmevzEjgLayc7wOZyjnh6Ydz1yGN
MjFYPnWy7rmC8MLpx4h03QgEq2+ZGeqjT/12ACtCLDP5EjcufUUIFCRtlseWTCPnOPUckfbCLzxl
GXeU4VMfbXNhWE+hCXnsHFUKFapdFuQ7F2EKe85ckkPvCBI5hpF3KU/WHKyE1L0djQj3VOg53OAk
9fC2Ni3J3CY+fJiBpWU96X4m61giOd1iuqSWLVC7orJqO0Ir12zMEbUeDRQ7mJtkTUAuCvxKWL7q
1bLvr3cO8MpqZpnY8O0F1pOPKGN1kcSSuxu95BNrR/8FnKeVXjkM0o/segBIfN7zjmDui4iT3xl4
5Xr/98pFcZwMpBqxtuX3NNfHyDBaumNFKsmMMZOW861pqQDz2F7vR38mroQRlP+Ctpg38seRlrZW
UmxrNXIrydBr+lPqtZADNAraZldbhnXnuHy68jzD2dSPXF669/3nJ64YPOdlLLsJjbeWTbz/PFkJ
8bRctHaefrHoAMqXMSIf91V+5nrnznpKWcOYHJy4k+/+GvuZ9rq4t+JeEHRcfkCy8U9NXa8PA81I
BfxqxAnso3m6GRfJQZZTP/SBV3m1tZli5O8x9IR4PnL82MW4tSLqXvoLsKcW+eeLf1WUbYcQUIUT
8dzYDvP7Jc3BKyW58gK0btELj1KCmDpZ8BaVJp+arJ84a/lMQm3jiKkI7RIyDWhF3I+qLF6qyGrO
fjj15riZGW1Th9jNk3A8NOXrgwhGeP5EhnsNSrr37qxSmSGf3cFGSQ25X1tWdyNNcsaBmEXEJkTx
c6K0RDVahl91J3aGqPSlBR8WNJ0KTIUgfdz0hVUY47Hr5lMb9zWkcR+n2BoOXwVgnl5LEB513eq9
4Sr/rnaGTVqoh1A40nxlDMaUgoxsLBAn1rcFpyqLbjpSd7vYJjv12gTwIlyxAIVvWYkhtHfSAL5U
cbQ+B0DJOgsynMzeZ58DIgKq9uY6M5IkY0A+VuM8gKPHyLifXYCpR5/bsgkiYHgTlz/2rzrbWW69
qVPnNvV5zCWTXqkeDK4KRljOOssy1qlWss631Drpyi1y0t3YY4nspQzCzHoiMjBT/RXMWfNa2REj
s9aQ03vuVOkzM5hnQnZ0fsl169zrDMy90bWjFzhL4++9wR5+a9fJHEwylhYjysVlndtpqN9bj5kd
RO/UP5qDHti8MekrPod+jsOQoCcG6tpr4nS+5nq5H8xZy/3SjyHP8cTcRcn47PuIUTPcFwcVjl8H
xoxynTfS+c4PsZzLrQXvd29nikT4Tjb3LZIhyp/S3dEfTr+ibHgygCHR/bbttZfEyz0uFRlUqi/2
hGU7h9Af1KX2E2cX6fZJ+z2j0uZzbNoWuromJIkjCq5uIEcGhhF1w7kvGussYAIdpV+1p4xZ36Wy
0epy0crdsM5rAXtXQAS1tzNgUYPEdA0c/UV250ClIRr3bCyZdctDAJyKA1ESuYF7ytcZMSOTwC7t
8iiY4Ry89Qlhz6QiTJHfH/FJIVMk/PGtZQG3TevGZ0Ut7/uE6AOMKOZDRud4qea8exaTMC7z5yjb
+Bxrj9Su37rPYXcoBHbUqdTIBrvqS7rq+xDyM/jg/hbZk1jn5mq0jRvT1YStuJZC2uzsewWumLj4
gk2wUu9GVnyZDM043gIPHgxN0+4Nkj0Ik1Eji9l1hm+u03y5zvU5/KPtgqCV3JCYqX8pP+p1DyAw
AgXWuhvgtLJOM6v897Ax4diFVTt9IcedHGOjoRJcdwzzum3o1r1DqDlROPmbYoe7OtkYiVBHc91V
QOuft+26v5AjgPYLa11MzLXdp37PQeI1XLtOmg8g0nMmmjJvQG8p0LHpQxJaaHestFjFJUs7RB8c
/tE+ToXeLp5VI7AYAEZHcQgwoCLu/NC5scHB1CTu0cMb8mJgiPR47IXCBYRixVuwoXQgsd4pt6mu
k5bPRYKQ4gW8dX5a6PcZVs7Zno3HssPuwb+mis2fyM3nMZo8bnGi0xzjnGD9B9aU9QWwHBKEokuk
i5t46NrXNV3iivX3tZuVZA9QDTwWvTC/kETgNhvY6WF3zrSe4c67dW+eiozkk7OhrUWQSmGn/t72
7V6Pu9QyqJyAKdvhbdj5I9Us5IMNDvHKewt1zqEepulYzxzfM64W8umbheVQinVPBiInzGUTtYY5
RiD+zd5+Q5LAU3eNcHEBvnt2tFdjKAuQZg3/P/7oBZWfLMj5GtBWNTvZU4Mi1aAAL8eWQsQdHJ5N
ia7z+Wxay/Qwi9F6ohbNg2IdyWIaoT77Q8f/rwhPLTIJ2JTRQAvWeOKnHRnUAcbGXZIewwrW7bao
Knt6XZylb78480KMqVP4VCNVif/Y3ZBC8c+Cb/9eqcnyEI4KPfzKprTFTwK2MXatahFddJST7wEu
Ltso2fa+FYobgGFxRLEZ1ofETuKIyJ5wKXc1aT03UdlZT57ZWzdQCagq/+3L4jN4xX3qMtf4O7Fm
afdhhdwnOpYGpR9WjSnaTQkJMlRkRLZ3qLuKbV8sFEfGENVv//in/xzQu14Mfry7/pcSHJzmnwca
5awyPBYL12TOaYVSjKA4elrtFSlvSDwzVUYC79lPGfPgk7WW36XDega7mq7FrePOQ0bCIils8bFb
O+haR2X6GyJnepjS5qD9Jy8YqeMfVYi84HULLBUBX6aJpH/98z+oEAc/SgwbDgCZGQO6Ln+e+pbM
oQzmQiPZ4wRlzfLKnVr9TjrA/KA7ZhWsRsVTUk3NQ1HqH0v9vwSRWj8vf3HfUQM5OG1ZDLNn/ukV
GRIEWU/dALeadEKG8AQtdoykXlpGPADxybxkpCDIMEaya5/qgf6iHIkOYj7NIzlo23rtwbiy//hS
2f/XC3MRgKJJtlyUkT9JoNVg4sNodHysXXQplJr0XlhyxrFRE2lLdls+ov3znNNcUbZuJyBV2Xlw
xPDQOwPO3HgY/RdEG3TLeBvpn62ONvYz9D5yFsr3JGqpuUOMFJtmnfWUvskn2wB8TGmqmgmsddV0
Hz+aUjAI00O/rFOAcq5JmQ0TljdDukx3ax33nqwBvOXSehCvCKegA/rHl0P8zLDhfVICFwqxh4wQ
/Z8DxWPL0KzSlHGwY/ZcyCkXIhw9Zu3cM+tOiYPfv5DFMxiPpVgYnkxFzMua8TazEHC5WpGNUTaQ
i0E+QO7wP7lY/HNCMBkRjUVLaQskhZuxSZnSwP0iMbVit1cEiaqHaBeRsnBc5oKfTsIkwxs2tzAQ
0MoXH5+/7H9k2P9MaYL3niPsryfRh//33+VfjKI5/dav/X0U7f0i+Xfluu4qHRH/Kznx7F9syUd+
/bz/jYj8+yBa/oLU2mJ3CkzLQazxv2JsW6Dg9kypUGJbUtjOvwc/9v/uGFRgh0x8BzAtCA80fzq3
MX9lZZMmFYQrZY0ksWX2GMAC9w9xqes9liynD8oo9e7BGPPQEgTJ34wuUTNDjiBg29g9s4IwsV/d
Np7vKleUj0Prhl/xOTBs5MxnD0sje2QpxiHuc42uEmOotnjzqikYp8wlds+YIHrEUPxwq+VGfJNZ
FakZOSSzc7/oXO+0n0TAH4m7s5j2ujHO2SElEaPoaZaVPzv7jJj329hKp7sMbwo+yGkwdqYmZbwJ
gQ1CFJcl7jM7FvGJzXoNpGBGcgflpw46weCuJ6/9PC6effInalnSONh6mgUvaquLsPvOT8G13BCs
YQU4J1t749WazZ5y8/nHnHEKWZQHJHERUwhSWR5ZevpqR/NR/Jbwhh8lT7M7FzsoAOUlCT8WV0JH
yGh/XuuFKjgIeWWvTi3b13I0swc/M6e7cEri27EPy6e6xdPYtajkrlDPRXLrUEYi/ogVQom8yK0w
QKxHcMmCXPMe0Pq8027NhUxZfhcb005CgL7ppLDvL/VXK/K8uzDnNN9g5TStLVlUKIEZUlR7hXtz
I8FdTnVR3xIC4N9J/EfxJWXheWy5fvuBXOsLIUf6sMTxWsb7Yj/FA75dVHnVIz20d28wTLhJM5Sv
OOIlsDTmgUWIbzGsMiZ/xEmdsWg5JzzZ1W3WaI7MxSnmnatShDMtq1aq2t7ZJlIgwFuMgrSyHh00
oGL9bVwK/dawe3itTdb+5App6QYEnLUfKD68XdPFHUJL5Cj3U03jib/GfxQg2O8h8FMd+VNDDosE
CYRcgK0hd56kUYuN8Z1sGQ9VAIvTurZVhK3MBKs0pWVyDJXullOPTmY+JGFvXARNx8iEVRUMpugI
6AGxQnYwpTNJJMhY9w/gOmR2ie2JKYVnWPbGalz3ubRm5zr+UY/bn8U5ut21Unc/y/YIYBE1vPG3
iv6zvJ8/S329Vv3GZwMAOYhmIPtsDCjQ1i7BUx6oCAKx6R7CCibXuftsK/LPFkPULc2F5D9rkiRd
CAoz43EecQSILLxWRTFcJWvXEtO+4GSPLgTL0NKkP/ob8aPbAVCBskKtXZC0zYRB9wq6XnukcO2W
zLVv6mwzP6FoHV+SDr2Q4cfVNVNhvWtpudK190rymjZMpcIiMIV76MV1yTE68vE2CLeie6uahkYO
T2lRB2jf6i2gaoi7a89ndKKl/St5DceZcOEenpXot3M3TVcGSuITS2wCrfyS8Grv0qUtRN7BagPf
q6bzmBD4oKYk3zkdWU26mg7oRY0PkhR3Og8bhEukOnsWktREQPyocYIzRH5keQEOLRoPqCjki9U0
5Mr1PUjxua9uR898wPMiNhguedvaVbbm4AkfcpIHPEqnPY1C0KayvDLLuv2ezurGXET4hrB4PE6j
zh9Ld/Bu06FqA/AkCzardrjDbGLvV48pI3M4Jo673CTagyPk4PaOwQ3vAc8yGTT4KivD+w0qraoZ
CCxvVaiwCObqdqmb627MQiJi4iGAxNUcdIh7MXUN87ppwvHWbckhSdrqm89peyAKwtsl4RzuKbvQ
P4USmq8Fh3CpqiTIh8FYPQYWhHkmYL2KvlaJaLfgSViNKMY+MH7JlsBi/QrNbDyaRdQ9pxRI3Bij
cYia6be+cfPDzGxp1zV0jIMlwq8EnRkFNIIY41vqFCTueMI89W41Zke7cORVyXpt7/sNxXEdMU6u
+8w5I8rDCWoY6r6vYzIIFx5NWBKTQyedgrvCXRTZKhoOCA1Gku48nXQPkGPDF19LPrKyIEe7IgGN
zaf+RihflSEFS7IvNVOTvYV9dhMmwtsXTL8PFSLkt3oMzVe/iQyWtOxiK1Job2DTVlezHptjYRfe
vc0fXLfuZNy2XvSiqAgBSPuMK3HvujcNTC1sAlOXIUuZ0ujiZ4Xnb3Caa+azCTm9mbDBx2jEadBA
CtDq0Mmw71v2jQ2SbkMTB9fAqKmiyUnBzV6rjGCOKGecEfUbbfTGS1eb7St3XEloaD/WVybcfTdM
q3sEGuYNkrNy6wF7c/uc28AZ9+Yk2mBCTnEUDJhWMaZBSK1Kv9utU3xnqkaVyWidfUIXjnhQ6NjO
6DV8O0hnLbcuwa/PFeECD7Gf4Q3w+mhX+9q76FB8Nfz+twQJ6RdcnUjG59LE6y+fS0cazPDaLBCo
MzeDxeRimXX4jEHlMNnp19DtCYjT8oCDpWPztwyBncxf5mH2t11eia1SAPvBcG8G2zyhbMl2yLzr
76hhBxZ2RrUVzE+Og+jLKhDL7JDoGlp3OXOXXdaO2X1puTdl1JWXYkFLV6A0J68JanIXjHEz1jvU
fctNNHfhri7aD4xJT7AvKKWoL5IFjNZoD0yi2DttJV4jvUHswixH6rWYIbSqcxrwGjzldnEZAhDO
sicDeSs7J22iSiJfFxay+t5YzQNq098gG0LuJUTSN9Rbydx/CzMlOSDhVWcffRLsRAxLygYQGMEo
WPz+PJYZgtAY6c8ADHHrRQMGq2kuTvZQnyRo+03qWs/JOGdkYqJ7LRN3DTBvfXxlaySpmR6aIa/P
VTc9Okvc7gmAKTf5sNId0+WDAbaDSgr5XuhNQ5C0C9c6LOx5m8+4KqRbdYzw22KPD6LYNIb3axiJ
L0zPwzdTS/sWBQSTIE/eI7rnvpK/FqIg95dZDaj/pL7Ck1Jd9Vp8V8UIKsZi1Z8RkYObpUYS1I5H
r0bTSgSus0s0mYaD58YHKhb1YEHaJ7p+TPfgPqZbUarwDhb2ueFNx9/Gqok00JngYVpAblHLi7Zz
PJHJYKXWjV2nz1NWuw+rsvBQj4nsN4p06YcezVuQtsh8cVlIN6o2Do/0i4G0adu6y0vHam0tNokJ
uq1UFwWkDV6JuiInKzpqUeSb2DBvw7G9XRFLwOlalmsE/9bF1ybH976009PY9ne11d2iQ7umWqNv
dxfAdx3Tc7wagJwAM2Ia5GMuPYjocNwSiW+dsPJLmaJLcgtdMqggCXdWkDEZ8y6YVcrs6j+d37+o
QVoHen/d+f3QIG3fs5+T523cXP/T9vloiWjq1mmJzbhSWJh6f3fhmg49HP5czAwUY38CNX+6cF2f
PzZpCMw/NH6O/MVnKkS7YXJorTO2f0eB5Ch+/h/mXw6Nx2rcZ4Qq6DMdy/5p2gR2sOYBpcRlMRFi
LoekXc85nKaoOOf22ugcRAaFAj4yeCDANsijljd0Ey4c18Q6tkNtXEIenLtZG8U+mnUFtXNpr6uo
PMZ0hWdPj2qLU9y9qvrSeNQA3Va5EKjQBBtD7RTu48C26Tn1iPBAQgSh1Kp1hYYUt52Lo5Pl3WKh
gNdk3PtDaIPK94lo4Gs2sYyOWRJfu3bRnIVPzEisw/tx0bdTS2vJdUR9WFtH3da0aRgXApW7Z8uB
Xdln/jaO9EePRGfbp3UbFEOTBkg252tgVUTdQF1j1/ZrbBDgqvPW2DFUt/boD9CArpAfNIQHo5Tl
qz8PKdVslmyX3NmBqrptMp4xzOngcokOFYwqWEJLQivswuXnF9juuFIO2yDPP85tnzwQrF1tC8ta
kM8IPxirebXq1cMRZ+dtMxM8oZGs7wpNOhfTdyZoZs3jxJQ2yh6MimPRT7SyeXtmD3cdW3QMbCQe
fLMYdx2hQeit0Xyv5FiIQ5vZh72HR9TcitBkApdCnIznF9kNM8/19ZcAKrLtcORxwHMMNdJwAWX2
34oWr900wSUGv3ZVN8kc2Lh1q0XtDcr4PZVzuYX7QNQpY9cNjdjRD/1zh8gz8DIBangJjZfZZrXM
MlFScWEotHsy5YRDUIcBbuokmF8/kWKynFrLG3i2w6qCtSkh4RlsjCbT2ZbQGjgWo8PUu1h3GZ7s
fCv9Wk+1c6XJ42OdTAqnxPnRt81IAHB0iO1egbtkYZXnxi5L9VPVui/etFxSMapNhOVyb5QsNC1z
iamkivdFpl9T3TmHtKIVGCEK74CTGmct/O8Oep1tN/hyyz3xBAp0447cEl4T3RNCA9Q1gqjP2os4
+6hj0W0tgdMijLY6edIitb7ODiLrrGmvJiP7RkUy7abYq3dpks5HWdIeLwsZgPiESQgtU023UTvH
eMFG6oBhC9Ct6G1mNV+MtgNZraZwi1WOlLZq1gfQr86uAuO4d9Oi2Yd2+tyAX78uzbjY2963yG/N
8xQpHcjaNZ5yxyKlg27L2ao8SR6Kgaa3bF2ThTOdRo1R+Wm1cWwBTmYPCzzvbdsu1y3BCHt8zuMO
SbO7X1h5baUw1a6cINd0wjBJDmqWnblkxY45Z0z4EnAjrN8gcVXqnizqywCG7kBFEEFTG8QVTXC/
NZBjPdPscRU9omkFi+3AjfxxK0En4thfH5UyNZ/JmwIhaFgun1y97Lu4VoHf42XHplk+ZkRUQwXq
zbPFIlxCV8JjH4xGFu/c2hvB2hRuQDpktrNn0EG81P6iQH/zF41LWSWQ0jL3hrX/twTkakCQFdGZ
WkUooAdjqxauZ42G7aggDEInMH+jYfHwpVbyXA/LWm91j6TxndiGuGeP1I+N08i18tY7tH3VLoZk
uFnG3N06DokZQvu/4gV+SBAzogu7y2Fybcw0sWg9je+Fs8z7vMHB3KlLMvL3W1UeRndeN9NluVeR
0RCXSyrNHDIAjnG2EUKUvOsKw2zkoR8CtnxUA7NkjCIrALjvAkLV5p1IKJ8bkF6BGbnN9SzUvi/E
u68B4HgYHgDAtfIxFHEUFMrHGwr9jY8apln9fWgRZ6iFeBXZpCCJc4zvmNGzfZqLAWE3Ere5y+ot
fFvvGNs4sXPx1XXbSxo56Qlt+Is3UhUpHP1BPtsu0WNJ+eT7wyu997jFzPDdjZn9DOFaiEf4w6z+
Sjldc1N74pxUsNBlVeUo+twNVKe7PA6B8dmxF4BF+q1pehOTPawfufTVwXF6jPdyTndYV7AgEdmL
xQJ1ubRxNuew4ls7/sp4yn+aHWh7eWldLS443UHMet95OJ8mj59YLssTMqHkrsX0mVo8hCaDcVo2
Mg4EUZfvm17KjVnIx1UHuXU7ndAQtqeoAYsGZgKPCJKmtSY0t3Gh3bc8m76MYd8f1Uxabi8QVkZ5
vO9FNx6mcjL2CAZZqxeDf9vlw50ZKSYVjrO+8PG61m0YdBIMRkGIG3HAuxH6+KSTkY7XybHFGK+9
T0KoBolgY4znLOz7kzcsDWdN0uzmMGTSMk3JmbBmuPgGpxwJXNT9jVcwChNwMRZb7iOEBgRgUkMT
D2UdIpW+jkMiwaN7T3PXXrWZRnVsRL/ZRq3OeZmHq8iA2UVNoyErBWXMKcyzV6/eLiKzgQJU4b5h
2b4lRnexy285G5Hu2YEgAM4TqYX2S6YhBuobrL/aq8aXjg0dgfWpdts032juvsIjSrvxAWmpGI0b
HzKCAmRrU4NXyWAFqsY39mz3bA5x5M5zQxu+k23F6Z1tNDbsJNuUIpQPtlMot3mrBgg35bmxh1b5
QVp5gIA2ZZonRgzsp2YK1Vz/p7z+l8prwZL4H5XXN9+/Ne9t9v5HBy+hJusX/W2jQl4kKxbHkSuD
iuJ0/aM/ltYS7I3LJty3FcuW3/k2NnwblvWey0xCeZ9LzL9p+9lV/xtafuH9tEIxIRRS5jv0sqaN
2ZyNzJ82ybndG4hX4+HCdMQfYrITG7wFGVoznc7g8VXizGBDkzWkCrGLx8R/ja6Sa4hVu8ZZ5YVH
slXJy7+mPXVvRUPw1fSZgdWtcVjiMxlL2I2xL5ek/wJdvbhpPIVaaWDUtvc7L7nBs2IDN1jTttbn
EGLGGB/eLO2bbo3lCld9pTl4BblfZnnXYTh9QIhFkheyveylmcfx7Bhr0tdESNUXU6Pz6s3YECRd
Vv4Du57igZoWQi2BYa1nTQd26tGdq+XyQDZZ8wBiLkSosqZ1hd20M0abSQjieWKoSaAYXGuignHA
kCVQc5/6JJ3elSrQwxHpAThzcac7rev2zlVu/KqLrJ8DmAD11o4GsfdjZT0qqeMHObnpbjCdAbs9
xckFwS6gDt0+A0tDJoXLQMEAGWwwoADdn8qOjtq0pm/ZNDGLsbFVH01jSC40FRwFJauWr0m5jByt
vIfPOcvUG28cYubL8XJuCmBdmxhszzYfPEUxkHkeAEkjucMbmGK6iG4JjE73KsVrtsRIJlvM4kdz
rCCCxGV/KQ0ruYmtguiErhjnR1TUPXJ2Pws6iI+3iJ3a4wxX7Fppc7zANJiP7ODtdzyB1Tn1re6R
0JacyANQgrtS1F0GTVJ4pwKqwPViaZNRhDK2/5+98+iOG+my7V/p1fOoBW8GPUEiLZNMOlGkJliU
WIJ3ARMAfv3boD7VKqleq7rmNfislIU0QMSNe8/Zp4qK6k6ghH/oZ6t/QfNQfJ1hyD0aI7sfDfMK
sr0tbszU3cW21j/zXTXzBq6XDzXBK59NmY473WuqsKIJBgY6X/ZwXcRWmHIiSbHrLnrf1Ods6qeN
j1sbJxw3DkBSCMpfTJPu7qaVOtlUgjWdhmyxmtwAhNxRnWqkofptz55ToobXatKyOyb7nm+9jsbo
XVXDiEDWtJsbSxLOMVQaccnGMmySDr/epAv8MCP8mnOzWNahiBsPxaKDpJW55K3W0FdJ83i55HbW
4OazI/HFIzmVdIyYCU7QKqeYAhb04Yrul8tgOElOKWiogIFkFmaisJ9TvcS5MGXT2WHmtk2sbrhm
1I6Os27a8U6KeHlpmVbYVObNdNXQ7nn04ZhePHDd0mvi/Ti6JGZqXX8PM9fY5rbZQ8McqYG5JyuX
gqUdliDpJ1qlXe/miDErQfKqhzyVDPsIfLAu6dih3EcIrNP9R0PIVAMWZvnEMtKAJoHAXMWtth2H
0mbA2KAHTXSAiMCYyQ0j3HELO7G9lHEZX2RiGaHTOuanghzNPODZnj52jAqBS3rD/EBUmhnjCudM
tGR6cgARUzJrJeEsKFG2RptRtPa4q6BZX7A16Dr6ySovbwT4zSfMhBQ1rlMzO7XaNmIlSQGULmX9
RtcSp+fglNO1ubi0ruF4k/aQzaN4InwHnUdGTlUE9SueQjPVM6L3sgqVKDiCpYT03Ex3jJX0j7KL
KpIzGkM27a5warJ5r+lkeExtAjPm1GvsgIvgCV4TZxy290kbOu0hIg98dj7EbsmUCX/nMB5q0mHS
6rQ0nCOXDck05YRxcDRy9SCzKfa+WDHIJ3pqbqEp+0M5Zqp1t15ji3wnhqHP3ma3afR8j3JdSjYu
ekf/Ciz+RmCB5XZtOf3vbbY1DO369yn9Uv9QCXx72X8qAdph7OqWYyOA1Jw1D+1PlQCtNNt0NFZo
0HXvDsDv6gp3LQVopHmkWLnuKqH4w+anYw5E34O8j93cQOf3T0oDe935/xSuBcGDy9ukXeFLIK7s
Z1Fcm1nFopCxnSVh5POrBYer4+Dm9ljikUZWsHgUgT/zIUUyVYpjzQnYlhvy2qoDanxtj1V8fpMg
bFkQtcbeTDxHy9WEYf930kzckPWMo3aLlj92QIPh4cOW9YAGcWH+sk5EGfe+FaDuifKZY9bAbb4s
WeJftFT07t1YM3YwUSf2spkfzEpGoELV2GsvhamKlGmMha12I5Naq8pTSgjrZvI4RhpYoWeU0/GC
/jY5O8weGu+BgcZSq4xJrakZW720eoa3AI7L7rEDoqJvPXa1QvuYtm6/DPuqwd9cbjqtrLQr/EQ5
ubNaS9utkzu3beZbrMkVvt1ZZbzUmcXyqamwq/9biH9D3/ztA0hwxK8fwPH17ccy3Hx/yfeHT6eN
zcNj+hrVuf7Dw2cgI/peeCNY0lzThaxj2TpkBqr176Zamz+yHUxdHijK95r8HxTiZKP89LghdF8v
A7PU9B2IuT/pFJPemsZKNua1G3Xu06wsG+KYjrvLXgqN8U8J8GZq6hMEnlYPar0daVLFHUdnqPWD
0bVnpniD8WzDG7mpyaxOrtoJOMDGaFr27QFQ1ZM5WuNzn2OU6eOZDb2ZDQqi0aMebfqsD2H7VuN+
ULN+P5gdNtoxGi94MZjueKJSMPQW6S5BS6NjlyIsPbgywxgq85ERFDHCe+R/TR00CRXlJo5raGcY
4qdba55dZ5dM5IYckFYtA7bNTPucDZC6g2LO87cWZPYljcEUQJMpp0uEQD8OGMXx2cumnJEBMdZ2
j/UsLfCE+gC0kc2SPzU7uzFOg4dHsE3sdj7GtLezkDSlCaYKbxDHYIT4JmAnLc07w2vqO9/K4vsl
y8dLSzOoyRgUhCopAWQxFCBhHm3oofQLVLKZVSMLTikcV2YJY2dhyalvrs3c+NA3SCsWOkWRVvft
IdLtdNiXEVF17h6UcI4gXabaQkOehiZT47zyphvTXcpK34BRE0er0+sB4FzcJsQV4PeuaOylKHkK
qh3wL515P+YVRTPrD40tO0VhdZPTx/GjLScG6UNPjmW5o+5AyT2s6tx4Y4skQ2Gvz2IH2U7v1Mbu
ehNyZjuMbo9NSYxoO/BBujWWBqVHV4ZMiihsrW5cbxzyL3Er2ERaTBmd97x0VDGe+n4YGu1Gn8us
N2Uguw57bEkDyVCd/hwDBTWWF6qbuZJvvcJSS5eL1bqI7v6tOP5PnQdTd/RfL3jqv15qmf9Ub6wv
+q7l1H9jlTIY2qGw9h32yz/qDdf/zWVmZ7HuOO8AXZa57ysgy9xaBdCVIDCMBgR1zx+th98szCC2
j/LS+9aw+AcrIFf/c7lheaCqLRcoN/0I30Nv+mMjQh+ddtS0uD6OHsFAPCyxfTGRMdwsgGfCP301
t9+KmP+qhvK2Tqu++5//XtfSP5U279ei3gULzTGNfKifXBgjD8HSenp1fLesLuOM6Xgw8SDzDZyJ
uPG3v77e+s/76XqWxi7hrthiXAY/fTYpmGTixuZ6eE1RRmPei1jQcEn2k2Ueqz4iRcFEs/VII9R4
/PXFf1Z888Uyi8WS6vHreWtV+EOHpxUYl+qOjKFF9v1bWZSUWoU+gldYPS9TtPhPkaH93Uf+/3zF
Nt8WlkS2s7/it/uuz6TyXMJ/SqS0OZ3jN+gOaL79VE63sYah+tcf8y8XRFG8ltNckTRYBMY/fsxM
ExNnJOkfEhHVVy5LIpsmnt/SM8UnMxqdl19fT//L9+ratMw8CnTs8T4s6B8vOHfM3GJQTQd4ZYCz
BifqjAsWHo3sAmUhd5+HVL/xiso6unOu35PKUz1VzAfU6tRYKrBLnXvfz4YxBHK0hzFomqQ7k3w4
PSPA/5u7gEHlzzehSwVj8Oxb/Jo87D+93wpeT5yVPVY/jJjWI7AEO7rq4oLWWlyvwUZtrKuTXidz
QT53b+uPPIPzvcCndECpywg4pRI+vkOsYrPDD5E4iJGCLkI9VuJgu0HrWyanUTPgC3zDbBiU3ps2
tzFWUKLgdBAyhaQxGwvsIHvSb4R0hdwOq2u/EfN0r/e00qJ0JWIsEpPwZ280mznknDCNW+Q1RnYl
zVWHzCrhhKk35v5h9ex/zIrEj+5biecd5VfWYvx2u1kggjGWRNd/5y6dyOvQAcROpIj4o3U3VbM6
M17EfUIID7MH37IYga0LgYS6Sa9h7KZbodj7fQYFWByA7b4MmUHkm8TJ74w5rolpRFXnlSZDjq4D
k+G3C8sXjKi1WSDtV09q0z0+F3px5RhB36CNci8I4nq0+8EL0wVkD5Ydg8RMIAoviJI4tIAxxzTz
7h8aLMknJZIJvknRcUHaFdGTkeUr7QDA6msx8D16ANdu33kDg8+Ptnit/6TaxX59N+K8W1Ra6Fjm
jmQ3HHH+tFrbOkyv99/u1YSgaFpWZEnSO8onzl1ZjVLRYkjzYsxj0+07NeIGEShkk5PvRml5zFvR
ln3gkM45bHsCPj6+e2W8hvU0BBaM2b0kFcAJyJK3XusVyZLEDQ//ajHxMfY+NYRh0j6tVg8Mkiax
AXFVX8l3moLZ1NMtSuVGhaNj8JXydDcvE7VUuYmxoK1pxJIfyU905O/Q1oG8NJiOUmX5dKFiKCnv
3z9zShvGuGfBxoLgSJIoreUWk87N+9/po6jalLOWsW4syUHwWe8SUByhin1/N7QdNzAAJ4+ZWI4b
oOuyKLoiBktrNmOnhjBvJ88HkOHq0gRrjT4g6AskvDd963SNHXhlbkwPjcOoD7MdhNlxBzJlDiJT
8IKqSHXtqPTeHSeQTAIvTtf1qQAYMWQqbGMxR/dNgxswSIC0QHFJhj46G4s/E7FkqLdxFi00L0DT
6a0irUNROI5zsu8qCvnOIOMEz3SOJZ7576bWcrysNvo44GWPjRklmOwQO0fAqXY+6UptApSebGuL
kjIzb2yP+NdxVAeygydCcuvp0SGTa5M05Fg7hphvLDt3Nh2NvOcOBSHAvtkJ+nnSL5B1+3uVtBTx
DMDsT72Vw55PzE6Zm9hPpyssSOPB8shnCgYNqHug1cuNJ4f4re1YNp0yBeqXJs5No1XIQoCLzWfa
hSU/+CRgVy4Z6JaqWfo3P4XrF3YCn1HIze0To4f/OPStsQOY77rRkwlTAK+rsD70SQzPTbavle5m
MJoZ0BxaZbJkY0pjzZHaOm2ec1T4ic7/AGU24Gcisn5CMFAl6cER4DDUImF6dH3zYuvwgUrQIhlg
f69csbxwS5YpiZ7eETDNSjphVD8BsMnV61TTgMxQHsLcwQydCS37CCmDB+ud9RJpSH9T1zSPXuOv
dl2f2TDbaP3ooPZFAFyFHR8j3qGS8WzybRbwvgvOuU+lFGI5Lok1eEezxDi7+p5J5TWRZwKHx6rz
eYlH2wGylp8Kv4nOSjTxLZlGyTFmeuwmSftU9PJ1LgEvcAvqTxDqhjAjb+6GoFzWebvR05NfN8an
QUQkHBfJml7nK/eBVIacds6ojjbjpDFEIapveC5dTl619HY+9KcLGJBp2C3E0JRoRsJ66mgTjyUg
aYsZAug0DDNjUJpRdUOktvW50E3+fsOOJT/YiW9En31PpTJgzhLVu8VD7BAYMf4KrA65OHMeGvjq
SuTqCzyE59n16kNqVSQiMcQPMz4SQ58GVvhsRN1LPXnUIk0PZcpUBELl+sjP2qLP3qZFZ7FYWHAW
mVN1M8fwzLsR08y2UDKpDQVD37dvDBbmuPStnIWbph24U7pY88KY2Tq30hBXHLSSGsXmO6YG8Chr
eubzz3lnwjh94p87xU+zKQp/hSANJO0EUBrprBOAFwdJDlE/mMzYPztwbEpIsjnrvRzlYX73qox2
DOSJQSPYq6YQm8yruXLGZlJuTFJ8bhuTyzs28vy9O7OPo4gH+xIt1usyZyuYY10mYSVCViFocr31
lVYkDNgqD1Vbo6yzGgaNpOIV7yR70b1VJoJdVFpM+dhZWxhVBftjl9qs06Wd4nxETAefqOhtl4qB
Foaz//a29MrG7YkQlkoiEoLty5Ws9m0B4eUd7tSP1L4lYHT8RQW4IkMZyIMg0pcW3XOHCLKNJv36
RRltk1wMe+Rdp2XDZ1XjwiUrhF3uPY7cgiAu2oIWqt4CtRwQAewNo+tu4slyTkO+avTS1p4fIlHb
L06is7DOElgVQV5TSh8SdCBbhh4/KpqCM+tm4ZytxfQ61kVmeUUttFMzJOJrL1u8ZoPyp4D3TJXz
jjIyJsVt4RU0Tjetj2/alCtbK5YTIBrpWrg64yldv1EUtFB/7BVPNDQeFBzkMH31EK2/aEaWwOsy
lNxxRcfPKHScXEiUFvztod01IkXcRs/nCTUx42a+J0rLB8dMxfAAxZOsgE2qkjjx7omy9h22Kgaa
q0Amxq2/m/NUxDr6RaplFGmqJ/pLx65MNiTjGc2K0PIWZRr2iuRaNDvGvhQ+NYhrJNoptyR4r7JH
VC2Secu/6E3hwT0V2dIQb5+097XHypID4QLj4KcngascWX7C1jN75SEmLzSYJxdc5qDe06ydEGQm
NhwX/O2MPKSlVxN7LOmmjIedrsV6KBcdmTajlmM9Mi2FYqjfVxZLTEAZQrN2BD2p51QkvVPmX9Fg
kKow1tHBh5IKJQrjUcgTCErWqr5Wsv0qivniA7I6cl9TGAytdvExHlwgy4zhyBjP6eYSfJHdomCM
I8gbw4qoIA8qaxO1nSzrgo3Fup5Q6N/xa7MvV1NxYucriavP0WELk3SH0tnGfnGN3YMRLl/VRZub
+EMjnIFwc8O8qUfSiTfIGikgp3Zf0HcKnfHWLPV7Kr9qa4Dx/8qEyz6Z9O/SNCgNP9OqoHKVBUsD
IvPvRM/wg1gDj/DORmED93XQippCW4zNRrADI2piTskKkmisEO8oLLenNYZ8neg6kzTd6y5fibZl
wmqDrow7chnJcWWSB4L6ds5VljIIx7X962PUeur44Wi8qlFcrKRIeWlB/HzsX0Yj89nxmkPDYI2i
f5zQ2kishve/vs5fTj+e5+k0KnSbY7/Fwe3H05ofJf2Q1T2hyO9wsAF7/WMLaKX4hsBzrPXo8r4c
/vq6fzn6c10kHbbjcDK1OCn+eF2O5AWJDlNzmLLCee1Ficmmm8AyKShwgInLar5H5MdaTHgBVe6v
r07f5udvF+ojp2IecN7Ez+b3ucvonuhOfVAkr4LP8aTxyNi+viI1j9WeOTr/jkGeY8laecNE+k68
+HdG+HcjChAf9Hn+9xnhhQjLH7p1317wn26dp/2GLGeNtNI4t4PspJH3H50QEFAw/zr4BwZP/5ld
fO/W6b+B5TQgWejMEpjaMWX4Pq/wfltFPvj+TRZXQtH+0XRQ/7ld5xKsTu8DFL/p0VX4ufsRKRGT
ZG7b2JG1JgqNbMmJrW6iExojjE4zLmDfzMgvl4CndDVFJ6+gXkbEO32wK46ClpN1H2HPdx9jHvm/
aQb9/NTx7gyNj88bNEzH+ZlG4Q+ejHTlW9gmrfrVJnj9lpCN6lzZa4Z6S5967zcayuMGK2/wp1/x
9tva9efmIrqsn5+6NRwMugICL9dz3iGtf6Zz0AyHTzqk7TGKo+eyjYDAqSH1r3Nf1k7oNEDySdED
HGzOjns1WX76QQfS+WlaquXNHTp4Vs0ym6cYSv82x+S27ws5YA9ra+fOpXqeN3iO7WOkyv6sN2az
Q1dv0TAZ1q5iiaaTs095SYyZUyqJyDpTTfyzgeI0FA7DgrAB/rpoA5NuC/AJx3gh4CQPak4DuHw8
2mcU51s4tsN9ggkPnJVVraZd08t3MUVysmE9hbCWWtpHIaWgM+M+Dviwi421tCwprtNUN9LCpyxw
JFPo1OZ4mGFibHIkNkEGvon5rKvGlsQRhMpNQnR6aUzzMy4hTlGCTKizrTIE4sQkfPRUtGqvtAL0
k6Yna3S27QFFMvN5p5LC2U++kUI7YxhB+orR3q+srTsOU6keZsw6Xopac4DquJoMPZh1WzWgGdqN
tFzRePAo0Qb14okwpdZhDwJ396gPdbIFyq6G45oQH4ecYfr7KR2QhOumInkJM5q2o58beUEV9bBQ
A9tpdLHFj2JeVZPUEDHHqaFwuMGG4pRn8bNmwjqgGTdIILZwQSnbfnaz2dsmtlPdAjOYdmB0jdU2
jMbIwr9Km1Cb9J2WZXInewVQHHLifjE8DsqJMe5yDMx+P+K0Ynh5pMFf3i80bOhF1EN2WjIvCz27
d1/paTSHpdSWrV80/WFOZY36HA4QJ44M0QnbD52SzYjTZTUI66QHedPJ93SOz9mKclIJgtXCtZPf
LaWNF73WJztIK7f8HdwIHQYOAybWiRRagU/IVhow7LfNwHGlk4U8ew8cvekpDHk6UG5nEXOlB12W
6dQEgO7rcRPBpY03GRwCPfDQir1VGXQUpGcy2xtard5gUpY6x+ikJNi7YQKvXRPwJtPXMS2K5uBX
gEguXUea4zIs5pEIq2x8Xrt+AE1so35dKMcGAs6HSfJUtKL/UkVDhu3U71sY9z0K320/yEpssaXO
13SxqpkJv9vr24E0j/RhNom5PMxjS10voopqvK5kGYdyoK/1CQorSoV8NdcA5LErYHoq1w4LcQxs
Bdg0ZaLSJmzR0b92NQycFXzDrT4RGwD8NL8nsW5dDIEkMmdNq0u2DGR4D5AKEJT5XE2un21OIvtB
Rgu8i9buohVQY3Uf+xTXMbl7I+8ek8RywBa+HNJaNfDcbM5MI5q/wLdHeG+J4kHedtAABb2Xafis
ZXLQrrNU2tqNHylqkQZb4CtkTawiwB0XmkMs5TiG+J6sbDC2PecGDkqiH2n6GstT0ZmCwOZcmQtJ
ZFNkRAWuUsvS51d7GCCunTzI9/xHTlcNwxPZeqjpmWIvanyu4qlI8QKi0Xod5p5afZZLd1VL3MZt
p/OOQQbUYqfI/MpWLVizb9EVXgDx0jVzVvt20MHOgFUXGxerrnmwUiT9F2kXpLoAea7t0AODeSQi
uzcCbeyT8lzSeiZxhHfAvYsi8Qg81BtvrBYlHbQnOxrCqpPuJ6BsCqd8KnN/U8RLpYc1eg4tALDn
SZxbrnqpCQS7SZzZJ8feyeogwmNLPjLxp7nCld7p/QdzUs5xBDlo7+kYqbvBKcwiFLkVjXsP/qYV
6F5aQiipkZdZxBVg3tby68Qco3alyldn7KLy0YB1CXQgGewvNl1VPKWmnuzwmG8zo0YfVnCEO1v0
bq+Q9CbnwV3QjaJDL45T6zX21pukDoa+6I8+A1uEfV0kHnP2mYWP7M+hhYO+DjhougY98a5DDFcb
yGzn3q3mfaXMmdVvdDIZso4za45tazdFLPhdaXYf3/fRfwvHvy8cfSqKXxSOefEKcPv1p+JxfdF/
ikff+g3eO+sFQjX0JLbPqeMPkfmqOnMcDl3Gu0aMP/qztGwdwlK4GNR73wtH8zdGazYbKtS69XX/
qHBEPPZjdaRrSNt9oqKoX/H8/2X4KjFqVZOjtycL73NoWgUmqLHf0U7w7mzqAEJUfDQcQY8QDMmX
dAbxAf5shhTsvYM2sQCAPS1LP432wAJguZI/WFx59JWz255g6090AtwXe3GqU4K55apXmRH6a8cJ
FnVangxu2Z2T+yTSweE5Z00r0LokTc2aPzTLvpzxiij8+vGSGM2uHJX0X0Z6Wd6B3FYQa307O8+j
mqDFzgCQwG6ucBmjRhpnoierNn7ceOxLvUieB0j5JY23Gj1IQ3akc4YPmfRAQIoSKz5PeZpMIFUh
GKqbIuEo5+68tliam5p5Esv7xCq04fHLrOjQdw6S5m1Jhp8oTxXaPWI0WyPyDZusSrqfN56x0JzF
MMn3SV76TGJNu4lsX8MvisxX3+hJpGtflCo64s/zJLWpqUA72sjdKtwt+aYc5CLmwBlAhRLZY4gS
KwuOJEYQ3tJaeohS2VogBY0xuEqJyDVBEexlQ71kbzBN585GIF7Gs03+d02gnmsgeN8b+RTJG7fs
xVFTlbwlRCUKyKg3AzVadG+6pCIjRYz7GD0PRjgK6MDsNHrEtP3vdNJqdo7fzK8EpOZbwk8LMCMz
GJYahC7OgPwMWcPc1/AejlDEh31ejW0ftFXNtHssVvfQtHGHJN+VZQXEwEnii2341WZMiil0UNGG
Vk+9kuGbP3SLH93JUpUwKETfBHkEYGShl3IpMudDXpfxnQnT9VYlo3uH63R8QTw0hQTbECPeJNMd
90MNeLlO2Rmn6LYw6pl4x0YYG/qplDrgckOlp+6N7+fRU9JM5mFKHHERkA+xyYH22Y2uNM+RExV7
Ac9+CXWyXeenpvVo1EWF86F19OoBrgv4FFBzMfTarDWnTVrCtdvUsCSPlTSIN/B7ItUGjHlHRYG+
V0UePzFbM6/8hWDMQG9s9WgB8eZM0DA4xQcri68kulAIo1VCRA6cuSL9q16CGbXqLec5ksaU/Zi1
BEhlg2UGljm5Z52uVsw+Ses2iOQwXogSMK70aaoP9EWYimWgJAIUX/KOir16kt1U7cfIbT4rJod6
K8cNgzPvxC9dbucG4drcNd71QkjCXQSe61RhfHuMdXN5HoBilztfTcaXrJbalVgqtvK2Nd2TKiZ/
Z2XN76PfRgcUA+0WsAYgPmAgD7A9hmfNyYqPMwXWR1P16Rrb7OUfW+SsRA7zhDmil3umecbWd1W/
SxvnStUk3JYe5soMjO6l8iv7pKbOVyD8AOsHvFZc9AxX1mKjT+UYoKW3VZRNJ2jJ1Jp1nBPBpDPj
TGyPQVBKvzG0RDtvazU0GxVh4OB76QkOLZJNLDRc15061ZpfhRykjSeLRiLEBfkhXeRD1gj3bbKJ
ocbTuLoTbIWVCJXfgv9YZtZVyfj0TF+yCThhR6Gbxkff6txrMEl0Tuuhe1gKrwhtqdVfnAG9e6OW
+hY/4fK5VbVsAx39WeCXYFdiPI8f4sSC6tQWhoVfm8y+ZfHja5gBw0tvY94g3nRDAAZxUDlGcOp3
eQJrFr9iTEx/LxSlcje2Z2OIFEwKNYXJOJjPBpX9wRQuONtJqflsTMg1rNzh/NZjwuWJsxLUZiDu
d5LqikmY5tV3edZ1YGN7Hd7iOvQeu5RYApIYmJIkpcqmg7EO12tlwSPMY2U+gHvxPueqpM03pAMD
BG+FmEOhIVxOROCMQQW/DoR1XPlORM9+JmmLv7qGMsR6xSyJ414XGMrCrbCS32cQqTcuvOQ5iAcT
frkJ4RdscnKsSyrcoJmJGRG6Ud90Kf5cX9n1ptemLy173r1OG/0Yi6jb8A+FYptF3RHssr+HOTyd
BZyplQ+Aor+W9tdaWG9p0xpn3R07AlpbDu1MibYtfE0ecrJNCdr1rkkGhM2l1ZSC2fIlWTEu7dr5
tabpQ63JB3wJeNh1mcBB4gSRYpjepbSW9hohZ4BNZL0VDgmGG6tT3SGGXlfkY7zDdhphsJU6emcb
Lzm2mx3P+5cMf/d9a9BETygUH2MmaqSayOakMvzSwJjs4tquscHYXTVe15UWH4SaiC5ySqffI8Wq
77hzS3r9vrpN51q+tRP26cAgYe5Capj3FDuRdeIdzqFB6O+mtiEQYP+1y9syEvauMOb6qGPz2Wh0
ksK509Iz7CA3cKqq3vfDNIQWbKIXQ0pmUF4NOMnNP/Wd/jlrG1Lz2B7PI1NkvCmdSm4tr8Uc29V5
CObS2KBV7b7q+Ky2gz4PD5nm2FsMpmt+HJ0PptUe4wgRPeDS7G5o/vR75WPXn7tUXsY4M/VttsBW
CiwDdIKQiTgq2OepBaa6Up+lZhWf2kkBUlJe/lYyStrOC1oAlr1PiVf8LvO0O6ILWBnyeR62Nv8t
sl0/mJE7HQD7aEcN5GZI8I2xI1ZCPy+NyL74mWezdiYCalRFgm8XFXdZX5iAxLN0h7C3PSIKabZD
W/gHEi+7nTtReRExZe9zIwGZVtY0+osJzECvCxFq4LU3CHnHrel21ZfeVumG9/6YDrG+GebEOajR
ZIRmXy8WmoiKYQdNZAh6tW5/abXmbhgYH1aY1DgtLoDQNEF6vHjW8RIGSYLXN80XKoyCnOVcq2/c
Rt65GoPMDhwfTAiMyLlaewb3nujzE1i5eIc02gtadE2Bk1ZEaWCDgucDlswqrs1SCKhYk9oXzuAf
rDmDBm6WdyKvbqFnJzvCR9NgqYn8AXd4548D6W9pXuyZ4Ndhv2Acs+Iab3Iy6PtqNBnPCde8iH4y
AtZ29xFxS3pYsghyv63/3kaO2GJ2KoMUsDlQycZmI8sT9gNzuFPQVL6k5QyUW3D71Z04OCi77xxB
grXfL8mqKaAj5zfDcSLt8YARDHt1uninsp/vitT+ZEXuh3/PUv8n2awFaPSXZyn5O/XLjyep95f8
4RNwfkNQ6Ouu4bsmxBk6zd9PUoYFJcdkvoOXlxP96uT93oZ3fjOQPfE6V8NXS1n0x2nKokNPiwPn
Dp1hF1KO/09MOrTufzxNIVBZZ2c0ujWDnifTAv78TyTovBuWXA1+epvlNGn8jalrIBpknDsXP2os
685yWtnt60IDmUeKJKMGCu7U2eTRWKvppn3Xlrtk1q+qj7w371mJVgG6jWIo1zYOISp4cqv8QO9D
U7d90WpvpdYo2pssDqm3kXrisYIPeg2mssbR7o372rfibZm02anMKv2riRSihi/Wep/FOuSasLyd
3NxqgxoYGMcLt7gnET3ax0u9hKZfaBeiYugJ4oAfQMIh6qO4Khpp06awxAdXE589zAooDshUqJh7
3DjJmMLmWjJSZqz06PKQfVJrq4rWOOAZWTnJvXS9nKjxeppvx2GJ/LAxVCm3ZsMnpiO+9HTFMEqG
SG8wT3BGBKYWb/pYOZ9TjEUfOpga2Y1tELxDpph7SVnRiRRJJxgdhUP2Q4+MBjmVP/lj0Gl9Oj+4
do/0iF9ifo5mlgNBzTYw+Y7iBxBHkR90MHPQpPD2j6kTJVeLmggmoHFt7x1r0o4xqbBbH39UhRM4
K/WdSyoADfbUbD7OkuoyjlvUCp47lifRVcSuCZt0d8gKi3fxcuUOwBMsbolsSWnkuFPSLWFGa0eG
TuHOLzTiW+eWT2JoMDTHcgKhCqA21QaTFiElUSmy5KsrgbMkcZofutQadio2ndBu0yGkS+7etQud
fqRpeRwac0+d5gA2mmsgFlrZ6nfC9tW2GktkH5YLikNK23lTjQ9smxbEDV2CBQTSXJcJpqyZlvOu
rURztmKN9A6tGjS3ORnoH72G5ZdkN6gMhCgAj2AA1dxaMNfq4wL10QqAxM5xxTmVATYBLB3ylSiH
+RPQU/U8nBYY4a2wBLlg3hG2yG+16KP7gIYkJTVLTH7zhLrGbTG8dqvnhqIwkNoafgY+yO1CxyA2
mf0okihyoLK+la07N2Cw3dxlF59LcR5x13YEFE2UgMJLzyP5qVdOVKlXo0wcCltEgxxvKpBBUzyj
hwByUoFDLBwtOcwwSGqSWKyC6FOdYnSjllj0B02W7q6K0/Q2nVBtU3yN8ORq3LU82SRLr+Fzc9qH
mF0QZjURdPXzgtm+DQ0BW7ZO+DXDZizXSVAl5BJknFliYL5ED20km5h7PS0l7YfO1vYydwcgU2aM
h123yArNXIrzQrjpjQBcMmIriQpOObrmEGBQeOrZwAa/70HDxCdL61C/9dlyxwjmi1j8imdKODUG
Ijub7Zu+NjvmDi0pnLt4IGl7imrNCjzySh4XqjOQJ1Ejqz3/JwIoXIZ9f2Almh+s1p/qo2GDJtnQ
7jecfaElhjq6a2yZWTfyKxDUD/aAcMZM7W55GHODFF2VJ3qNIHieQq8R9D67Trteosy4s6DP/z/2
zmy7bWPbor9yfwAZ6JtXgmArUhIlq/ELhixbaAp9U2i+/k7Qybm2k5Pc837ylJFYpoimatfea83F
SdX00jxII1Yzi4TklZjqdDuPhntIFXeCSTgo43gzagMzMVDx85pPwkvrhm2QadESDsu9KjcRp6+1
PpvGvYLnWG6MPs7WBLLqx9IuvMBwU6IMlGQJGzPjUXvEC56sSWeCz9oJM0q/NLWTvqVqp3wymky+
UtvKhgGcafKuYQxbo/Ig+lzjdLoH80X8HIkjbWBzjmiO/AGTYBFliWFiNkxO68p2oWweTLJ2MClO
2C4quEhTxgQK9lTs662tRpxTm2hJ24XXpdQNdJ8Qlz8EhtLKe5PiverdlYs5/1GbIuMJv88zWQh2
B2l1pOPrFaq+s93BubehZ66jjjSbTo/rveMxZyMbjmAkmMRh5JcjzPsibM1zluvI3OlQ5NppaMry
BHTXTrduXRovdTe+RONIlnUHOVRbawlNF9SnaocETKZjf8IHpp3nSWsvCGaIxi7Zv6J7bUQHhmzb
zKZ52kG87hxIBpzuovBArNDgnk1XaJv/1lP/r3qKzvDf9qbvvhVk2Mq3Yvq5Pf395/5wIpm/IU5G
w0AvE1cK//avouoqe+Ak7VE/LfKFZXL/R1GlU1ThJUES8XtX+19FlYF/CZ48DiVXQ8i/qBH+AyfS
d9HRT6IkB2eo4Wi4JNBZ2L+KGzKGGXNeqUDNnEJMa0obnnArG4wzsO3SW+L1NIMOdIL5bujs2lvp
bdPsOSAyEp5rXNF+nKnwueu2y6x1jEJTWSG46Zk1vlc0JW4H256O9JnVtZnQygCKi3eLvbZtcQ1M
5nq2M7hzioHcNwBWRegWLROaUqT9zNulwUD/bGKTRYl2RvKhctiY50+hrhBYZhJlGjSeSiw2W1f9
QJDmWOzUGqDtWhtV521ODbtA8gqyblXahj0spzeBZgwgWx8Xu8SZk2+KpkXvw6wkp5GfebGmMu1p
onvmTZxncE01hwkiPFcP5kNvRSQpAY2/w2OSHSUkldukjLuTHFrAiGE6+6HKSW1VdnIMKPSgbTlR
KmkTiMgfORJjDLEXDHyOkhJ1sgp42jI+uQ2XWVMcFJz9ojss7KgPCoeIFl2vo0D3uPJmYmqQ7738
rlMMe9PZc36vzll5lyICuY2JCgRqTVT8gXEEW7U7o0EYYmejoyDpfHhRp8LRIjXAoUofrhGs5H5h
qc9oJbqbvjRfWivqHrS2LdwtqhIvY09NI4RyvSu2RdMbT2Mm9A22EXdLhmA6kpEdhidScpL1ZKj0
08tiPlmWbC8wJ1yiyq9SvkXUx8ZYBGauXRx5t9hN1+1g1lvqnjuz7xmnUhoYZzpO/evSXP3U5MZ4
K2Fw+x6aQqV1O9+6ygwXwaGxSA+9RYQIOKu4B5NinoSpP2OHsNeEIYn1tMgXi0XIOPVIGm3FyncD
Kke11DpfAIK5hIsEsl/EkOEii2RuuhUpo+LchGcW92q5Dq9SSm9RVaZeaG1AZYgPslTetdBTNmxX
iDHjRZfJQ85QcNFqtotqk/RHI9Bca1gLEonWdmHdlzxtPkbFY7noPnO3ttc4M15mkn9X86IMjReN
qLWoRYdFNxr1KEi1Hg16tqhKOWFF+2pRmlpZVZ1QwHoHhzhEkCgoUht2BT+7qlRlzXNzla6Oi4q1
Yn6+6lHyr9OryBWhDmPRRfk6LRpYGSUmelgbjj/qWDfMxmSDFmVY1B3abKKiTb9rakmRWBS2k4L5
5UFHlz08WOyq6HAtguy0J83kWQhUK02OdqM6950bh/HzaM7oU3stzYxN4S0OGzIIJj5fJmcivnU0
UxURCBnOFek3UOGaACeQYr2MnlGk+2FhLKwyBi3DaiQl0yy2Dfll8kEmiTk8dN+1FdFVaCEMVaav
QnTNXJA3IQqM27HV0uSqbG9eyxa1zZrHLIpecy2JCHOJNapgoZQ5SlNQnmowTrPGmU5LxkU2PEwO
JCGQgm6AOLcT0W7qXPO1L4uhe3eEpwkbOwRcZ7nK+q48IHnAqYU2hkPluESmKruI3CIgmpSjXfhY
iN6mxKw58/p6B1acFwvO0n836v/XRu1AFPm7xsclLr9++599m70VX39qf3z/wT92au03bRkTswkA
JfhO+/29/eFgJ8YQBzfxDzPx/+3T/AQ+0yVwCbDCz80PzfyeQL70RP6DPdpQl8bGT3s0jRdDNQGC
ggOGLEyh8GPjo0YW3uSeV+4U2hAUt3HJfIemKNmTHrF9uvUy5FKeQJCRPNhXL1lkLZNHFDVln7Eq
z7FYV0wLaQfmBeRK9QktfUQLP6tTVjI8xzOz5X1D/iCadcXZkGY0rNzWOVeZFCt91O5SdP5vnpGf
sMifDGUgBhcpZEcCF4I/VGyZpIJmFv3Rq31yhkSJysqpMFYUZb1SFXcm/Q59GIyAY+mpd7ZGLIvX
DG9LwYx9Hs6hCfgAy8ZHm6XszxzJAhIez45B5AOEJ/Kgiw9PFKdBk9DArZjNsN+Qm3vqp/nOTKcj
3EVGtKlC9mryRhUBXrye3y2aqpnU3kvHfqmndkP3N+MYGBvPYW3uksYleU4FdlS2C9lNcc9aZ7wI
mb05ZOpt1Gi4qI04LVegYxdkbpN9pNWSegz2d2NkUOaNHHRAv0Af5SAfI2O4LDN/3wXouocl/k4F
4G0XXD95s0fR6xzgM2yYytByYVQVBUxy0GNSZkeB54xpzVCZL7EhDkiF3po6fSNp5Iyxh/6EbbYE
YYjDYCYfZTfdmZxUN5PRbWqvQjpjigP8WRDkaH6gJjKE00sulB4TE4B7p1tRBsRBIrzOx7pUHruK
9ThSlmsZ52+MASiOFlpMx4qILRP0u8kfUOr5bmjVu04HYBXPRwjtQG6keqycUvGRqH0YEGgCS0tO
QoxHqkZrB4nOZj7KNyzN6QnOHC33zs6gfRrKWrR8kExQ68WeOd80VnpghvvUmGDvY2t8zMkDGaeC
dKO46dZhmbwVkklWpo/gwuaj1KOEBbxJwEM4L8mofnFr49YbElJ1B/DPerebLZKK61E+zjXZPkkF
KbkxdhFsSppSLsjfTrIz9fPRLqc4GAB8gUrTDLyePAnELjBL13NjVbXqUxFp7x7TU2LbG3QaUXZg
SPVYN/2jOWYfOW0bX8XHuu7z8dEItXglkq5idEPlPNsKCiJcuP71umuFzQjcfCnrIt2Q4nauLNOh
Xc/P8T3RPjg8iob9kjjNRBudx5Et4lwxIfwMyM7znTSe1kxk5L1BKPw6G6OQURnzyglN5I7mjDzU
pSX3LQy7/SgV5RY4cBYA0cxv6TFNG9y/8kCjkgAZJTPeO639PMnGvtFcsvR4asoE4HXD6D5de3lt
EPw0D2+hQzINUZY6ytPUrIsnUYRP+YhkYT2brbc4NOhxxuHZLMRnRsaklowZqGS2u9lI1lU3NQEj
vxhLC7YBIIYkdx/csktRS9ZnIqTuitIEiqqYT6XCMK0Fzgo3zXrDsdy8FwWG8YKuXJDZkM2dKV1V
s2dvcqYR9N/K8E7rrI5ADh7/OdXfS63E6lvn9Ngk/dxR1zaGQ+uD32LxVfIY1ihC1iMib/wsTr8d
dR66STgvjmKfe70e9qFsPpShOZq2OPyw6fyFWPqX9rXpYk/gDMiR7Sot+tWgkEA9wegq0AjQbYap
XXdL7+ycWDVdGs3+B2k2bfdf9gyER2xoBjQrU3N/NZvgX+oLe4JPFS0hXoUmDnpmEOrLxO8fPulX
ATrfaxGBoxPguMoU4Je2/OA4RICEVbnTO/GGphKGHctxqg2gx1ErMsMk5PR7U+LfZjD+2ezBZ7o6
XHxXAw/mLNf6h1FAZBRe7AKeoy6z4sBq5SMux8xXDHM3KFbmL983y8Axt6xuf38bjT9J3pfv6y2g
CQ7iIAaW6/HDZ2MjGWZ0zMWuzRtjnTINv5sQdi/LxZFmjdip3vg+tCOC5UHKQypb3lsPcHUTT+8x
bdaomI99hL0I6eXO83LMjH0T6O5wHGyWb8RplY8+g7ij9ERQGWnr8jLm0ZNqxWS7jOa5p4nvj2Xp
bS2rrF4jRqY+dpZp/fff9C8eIYNEPB0vjaZa+q/zFj1LPKy7JjEBersxS0xb3nxHAEv9D1d0cWr8
+qzyQQAmHAvLBmzAn6+oN2hMONzlWfUyc89R6m5ifhqoNCdWBa3FNWkjpy7S8vtMTndOp+b3IJgT
BPjRRy1Zl5dSJSVTaaXp4zFSUKx7Q/+oePbZaOQ2dlnuLUylDBBim8hVnfabRSxYHunVYgtPjr3a
tJdCjE8jzrtNryfmgfSDPBiQSh8x7X+ECUD7QmTcxdEtt6OSfoTl/ORi2Js7ThpjZewIT92R+574
UU6wlAF/EpR35uv9fOdMKMaRoWobTPmfGwv4vKNRY/39DfuLFQZJI4kRGrgXnRHZz9dxZgpbmwqp
1/OgXcuJkZUNiZlNzrCx+/vPosL+0z2zVPYpPF+OZy2JGj++BY0+JWRUTwVp2vJitskhL/9pwby+
ST/XvZ6DocVEpqnRo/i1N4XZXXSZqsLY82S1aZNR9+FbvS8rPczraduhERe6ufMU/TyEXhw4RXZA
V/bcpukXF3UiamfZ4E5NjR2wSDZZj9WpmvITDZ+P2R6MALqD2GWGzZwAMyFymLm9yRI7IPHik0uD
Be2EG+3NiRwFvKsDjFB8jrSXqo3e6PHK8Gp9C6ALFLyefFiIpHDciJMcBelCTBXQSFOgahxhLa0i
rpHpGV3eS1nocUBOx/comH+7Kpp/8cZyL0g6VVmHAS/rP9+UQq+6sZzyYqdlHBRknCd+Alh3pRM+
c9IQw68QvqdERrjnHAcHCLCGEEItv2WK8eQyP0IhUzDzCueB1rRW0iJTX4a0MtauyplaSPsc9g5Y
/tA641NPUVaxElUkE66xdjyp+vA+t+oqcZIHwmWpqmq+cKOMWxGrTxOF2KoK42prZAOepOESWfbi
FuH5NCsWvtaWA3MQSGp5mBF8ZM1PXtXI7xzBf3uR/uIlYc9Y/qF/yuntl2s0RDU27kEWu4FQcEoc
knEHfh2TDl9YRf9wRzTtFwnwsuu77MIsaxpAqj+9k7VpTLSB+mLX6G0RaDaxJ26YHkJ2Kk/j/kBi
ZN47cUACsdut0pQKMMqIIKcA7MvQxnfh4W4mQYHRKBgyLPsdYjz3Syu0G3QWt5lHOETsUe2PRWms
jap9z9P5MmY0XZ1lM+YxiwzxFg5LlTrofjqrp7ov1ulY6j7laiCxOGw6bun1eMmA0yDHkT/oLTgF
tFp+Wg1yU4V9t8rmLt6PuO2vh6CwIMNt6ER5KPrhMek4SLp0fv255qhnzcNj00UE2JveChIxgn7t
rlYSrL1UaxqDNwKAJ7SeBErk/BewRTyQVQ/emDSuYHmN2tGC0jY82kxcsI4LhfcJckpWUy2pYXqC
ReSuUdS0QUPfqE4tXrEurG88a3wHALUeSERkYpmcEkC0gGAoxc3MfEljeRlgK/lGae0gNR0UiX0I
6CBaAl7grssOHIrB27GzJJHkweTtsIfuhOXgcwwP+CA0C0Ue9Ae9mQglJQdgoWQMNeI6l8o+68wX
8iv/aT+2/+L1ptaxUDAvADFIZD+/3kQwpLVu0stsnekdXvMFx86Z+oKLZ/FaL/XX9ahddp626Twq
ves7X8TdZhraYQXm/L2gobUWXZEGHgE7rmwMB4BBVPuAHwuiNvtpl2mtwgFNEOYR4ROqiyx6r5XM
O1UNWYkz7I8AbQ/Zzazl/uwwKVBYY9JuepIG5ZbaGJWPLrT3xwgMduZSWUccDNkPY9LyfFxqyyyz
f+wkK2ijd5eGZCGSQbKT7PuLafUJGg57DPChGOt6mI+QM4iuzeE2aQpJyuX0brfkqjWQgx1OByQM
2WfJJsIhs380oCot1Xzn/LG//tem8Q82jSUomWft39s0fg9Z/nPW1u8/+YdXA4GRSafMooK2LOT9
/KV/KIxUIKUcjQya16ajY8v4v2EYgVoYeT2Xqpvy0OGt+N2uYeq/wbfjNGUbsIDxu9v/SZ9NXzzL
P9Y0oMKYrKkqYzCGcljIF2P9D5W9pxJwEYa1csTNJe/RQgGiMRtrn2ezCJyqb9cqJv6Lkdk4mUps
oxoBh3tXc4GfiHJ4nFCDMHZnDq3VnctjqUprRShV4RellvoOmPVAdNElolg0aUIwkl9spGbxNPTi
btDJThRDhJwSqeJKs5mvMElm8cyLbNWagjl2bWb6Q1eAb68qHeYu69rZHGT7iDCIPFunM9cTLoyv
qoLyxjU+cR75MCrcEU7Y30/eRKBraVvberDMYmWkfX5JsN4dCHmqj5ODN2U1gvTfogtkaJCB7Z8G
29nn0YhwACfrwWQqtOnanqQ+Uc42lBZVPTe2otP1NqdwLUdyiFHe1Bw1JxVI/qw2aoBjl0hTq7Zu
1MbdoWi4VKrmYMn1tFMutGMRjjnbEcr5yGWULmIxIXF3w02nVrnPA1MGbqHBw4kELURMHqjMG5+b
lR9naEsbx1Ic1FdI18OS/OTedKrNqEdMAsfC0NC9t7hzRTY/1BYpm8MUPxERrX+ib2nvR9ORr4VW
Eh+AwxI9qFGG56qZgOtnZZw0DDaVWFOPsgiN+aFoECH3QTKUrvIuslGjKsI6rMyMh9oUIU5RtrNP
BJKJh9jscGXg5pkuINrcsxd5qkJ2C9YFArJlzQ7DKHXHgk9GQ14AdEfX49yOOeZbhUMOiY2Jksfd
yp1bQ9J7SqwbRzQqIYnwYQNFzLQRiLgizBBrgjgrE0Iphc10HImJQ7wxN82p/D0bRXyPSuEvaglO
qb7HqDhh0dmEquihdWnma9iK15bJkr3SEAqbDveYffNtUZeuE91ikQCQtcEOrfbz1pyrpkOJeqW4
D1ekuyInxG4BAQBZ7hGudWW/q7+j4AXORHU8DUkxwYknFQdovLbw48uFJD9cofLTFTBPah2QELFw
55GG4RFU+pa+XLKQ6eMrpB47HxJx0CfjSVwx9oVXkwkc1WhWcAhdCgTCFVQgq8Z9K6r4KfyOxE8n
XfPzhZQ/y8GGTnYF6PeIqoqV1hUFM2YI++XC2sf5AXafGKYJA+oC40erPD6LZEH0Wwutv47h9mcR
BP96YfnbC9W/kxU73xX1zy+A+EZtrSDHlB2MSyZAsqQD2OApn9APERng1Et8ABJexsoayPq9vuQL
xEvSgFs5hA5As3XQiXUwjTVF62YM4SQUdNewAo4rBBdoS4ZBrLbdBeJtcYfxMdo6tbmKNWndeqmM
HsNrDsI1EqFe0hGuy/x/d8R/2hHZ2NiH/v2O+PhNtG/tj9Mm4/uP/LEVGr9Zqqezb3kE3TjwUn7Y
Cu3fUN9CUIU2cdWM/GsrNNhAGU7pbJCMo+CrskP9vhfq1m9E6VjoQaB00wMAsf8fzJwQAy7noB8O
35xWLJMxGI411G0Gn/XzZog+S5F1WYLsQ5P6LBXTWbXZ9O6OenaeNQWzkUJK4six/+IM7qkFxvdi
y7R+qEpCJOmnHHqknqvadWYUAr2yn0LDDreyTOO7vqiVN7g0CGXtUq13phvSmwdwEbV3hWNNxr1p
JkLP8RtlmrOftcbVzwwL1PJTm2FJB64p5tLYEoLIQBwzl+qAs0e2NRL05ckuN1dhKFJzM8+RSsRw
NTRN/Slzi44prVPkmXYg3s0mMwc/YRc4sWq2mzgz9erQmVGSobEiQUZVV6M+QW9NOFBpB6ec8CdN
UYt+eKbTjAbWDEeUErozWXtEDJZKxC9tkfQxnBSF2bDmCFmvoRmWb2kRul8jO42c9ay3Y1sTAVKq
kjlR6yTqA+cHInQ6foV2KziXHV3VmJfMPy8+hqmGP3NA69VuJHAEGcwl/ce1W6a7PKL/NxZJB/6r
MLpdqoxuMIAwfp0k83nXiGKCe5KHCGoAN6tPTzXxubtUH57SEg9hil90peUeKZ1DBIahzqP4ORmT
IQomRMZw1U6l2RxjrHzPbZQXBPK1d0Y+IsstpEdeWmS/d2M4gIAbXme0tj45eYwAjH00iqdREhg6
kUZ3cF3zS0QgXGCEon8g9IB4BUDl255LSsOqXJH+O2yhK2II1YstltqLnJMnlEEfJXlBx7ktaQ2I
6DzHtYNts3st8/aQy7LYiQ7SACrXNbJOfdUy8j9WlBebhrlVHOXlSujiqVKVBC68UgYil9+wVdin
3J7Du8HDM4kCUVl5/dKBIE9TkO27NaVJVPssb3X0Q2spMVRG2KWIEcZqHvZZc3K7QQ8cmu97HLHJ
phhnawWUKvbnRfqNAUtucwSyX9y4xhzXTFNQ1ZZC6TeZmE+jbyAgyltL6R6sLhkf0MhmW4qdBCtJ
lewKgZuxT1R7BYbBUlaF1W866tE960K8aRrd25AVRWZyrHhbaQ/fSkvk+y5m6InfEkxf1CeFH47J
lxITjA+NNw+iCLcOcaPtuiyNfEX1NPnWrAA7VGUWIL1JVq4+PmpWoa6aTDwpWbgn4xIUa8vp3OqU
Z2tCrGSIMT3ENXNfhfHgh4Gj7HM/E7mk0bwQg4m2XtZkfvaTKm5IquyPNvQ/6KaNW+OAnhUmlzbN
cAnDyiJn0lWBSqSSZGVwjMpOF2p/mTQJajEzBdulqufFQuFPlkxBe8MB0g1CB0YK1UOfPrZ23mE7
0+Zom6SlTiMCSrzPTJRP48HCDknf473PaoB6oZR3DGA0lJY8FpEnkR674zh9rSsW1SByzOkAd6Fg
kDFMA141Hq3RVyZbHX0Q2tZCjRm6D62uh2QVDWG1sce+jz/YwD3etQEcLqmvdTWcaQS1r63F00JZ
acZQgWSuHuPCyxlmo+2Oa0XfggLlmwnOwlNqb524ZJUYabuUKon1loF2nmCsBVlVGwGORXiCESxS
3Z1fRmhKT05SjecsVd54pZ71OVEhrIoSfFt36JTaPKeqLtZNBkW4UJKvYes260Svkqe8STHNQeZJ
TnQvJEo8CCJrmoB0Z/LwE+ZHgXnHM7ybyszKg+bhV3cMeUNAVXVBo6A8QHdz3nQIiJx6PNhpudek
TMBjXmN8qnoQlsW4mbJJPdkYAYIu7Fo0s12H5jouGe4lUHYUddo2y1vLoMO+z2dpbMIaKKBSZzEM
RklWJK2HZGp3g4b4eRUubqLand0Vs5biHjrDa9HTvjFl7r3TWrt3RhNXUiuA7xhu92JPi2dJpeDW
DblHuOxiGtcMWDFa1dG6B3uZKp1yRB8Wb9zFJVWosNAB8YLkAMaH2UpjPXCnc4KB7XZWVHmaEg8H
xtTD/yywS40tZap09CsQmPxazxxX6qBDHE7TflVpzRYmM91nozsB3FsOa6SBMrTjSQTaukcMbRFK
i88DFvWld4kkFW4pgnKxmPHdPCbY41aZam/fqDL0gdCoK8f28vdpsaupEF78frGwVUQ7rtOrr41W
ZPsIGoAMYJfeGqdFb9129R4tI1Z+pfoYa+cTuNkymBmQbNS2InF1IvtNMTljxcVIrCWT7IMi6q9S
zCfCznt8zRmgoMGq/Ux3ilva9SomVm5soU7pZlisevNi2lMW+15dAVcCC5DA20TKiLCcdC1BGqSe
C9a72v48LzbAYjEExqL7rJdCHK0qRO9GbhaoYAAkFWX4Dc8AIObFTzgI8QFDxNuM1fwZihvgmavz
EI19eCL2IUT0mLL0Cy/6Qpb0QPZu19yFQg/9eDEvDqYr2dzRmKIEB2BifVRe/c3skmyTWRQMcjSf
c7g2ZLe1gGFd/qq5waZfYa78aHqT/meLJMVkEcUGhJOytLL03tPLaq9ePZYCKciA9bLPQ3XNYkp0
MuGWz+5UsmF0xkOSIEGVERV/OqI36e0k+wJhSYcChcOzJ2B7k0pn8vHfFRt6jfkNXWtSoafZ9KUx
fWnjcKI7bDurweN3GGIhAhWF6xMg4vlOGPhq2E0R3pIr248FF6zi15edSF957UV3Whinj7Vj8bOG
yoGmD/dErQ0+Pb3oviem887qwvTVSe0H4H6Dj8/5bOplu4MlHREoGqcVM9aQCx0nsfnJswT5Qha+
E1RxgTmHto7614mWHLUB0/Ti301sCZsrKvWvVjEW1nriPq/0SitvpTbj8kD2uHNGy/08iFZ9Bc3z
nlZhdzurhkJsoIzlLq06Az6lLQNtTseClbWiY0IKNnIKSbODlidPhJpfatezLoyYW9Vn1VQoMfRK
9y3inD/axnDN5UWNuKdMrsvV5DT2tqo0i1emYLi3a1pv7n380vYa6f8Dkpje5/B94wK2fmnh738h
yu2QDXGIl6gkZbeOjK9Qca2HgvyCd6zuQCNQS3IuVJA376urrzwRMRLi0ZrGd3VxoFdXL/riSg9Z
PE+oOrMtqY53cDuOIaQeBwinXo47+pspj7Mtna9h5IDj1lsHUqeVPBNObp60PrHWwBqywOKsz+Cl
mmE61U4elJ1RXhrDbBJ/4lKcR6G7tGLDEoRCV/WYRBuXIGo5trj6F39/pDXpJnTw/QPQ04OK34t5
mq1sU4g8+ZYhSfLMaiae2eL6l2wY1QeRduFOTZ1kr1oDFW9Y24e6kNjSEkauxLeiDXuKdBKyj1KZ
YGPNcXNgNscLEatweypOzwe9Ru4Z56MmVqNZVOA/ESRzUG7uO8w0z6o7918t5g07ty0RzKZpd2tG
cfOpNKxG8P6VZPcYCGhFbqEPpbpiSNR0wIo5PrQD0ARWWJ9zUu+tZ68yGC1l1SSDJOV9ONJfzPMA
qav9aQjd2X6JxMKbkO7Izur2pseL2EClmBqbjpEpTPtsAwF+lc6Aqr10+odsLiZtDcBDOdEeS17D
3Co2Tejmi9dqzPbQJyAwu2nkrkxTKC60INAaajiG92Rx0ZDKWV4R8z3AsyPRuKj7L8UC6VBiB1VQ
N0fH5orxuBI9ulzmj7TwmTOqjr4dFvRHukBApryL12VUZ36lzFm7sprK2gwLPASydNOsrZk2WEoL
P5Cp1t/kxdxj1E6LHaD66E4Hhz5dXCdtytsxiukueNGo1rbAWgfqPPmaV7E3LUCkXtfJJaPcTJaY
MuHUg/lQdt8jzHA0uU7TIo6Oc29FOBqBZ9loKj6NMC0A6lI0BBbFrKMoM8hnBOey62LbetahP6Ee
GqLK2aFBr7Qvnu2Ga1VJw+gmkUtkJY9wk6KIiAZ8aKQm0g1yBlafrilvIM1Uux6h8mWsO84C0M22
s4VBUnYT2e9DU+0bnsl13xnJTZVaiR/qvfOR4zB6VwtBx6VJgM1tx7x6bIUXJq8IPDERwjQ7dbyP
iAnmeQl/dN1v9KainU2Ko0J/KFb8OmmcJxTJapDYrM4BhgCxafV2flMprI/DBAU/43xcOpW6Lflr
D7Ned/dVlVQv8Wjml2HQrMNcJYOvY+tbW7GG3FiLcyOIBHM99OFUB/XCFRMY2BpMbmfTrPM1BCTz
U0sVGXTj6PmgudIgYq+jOIetMepNF/SZs1eqQq5LDu4XuoXephGq/mZhmdrloqlWoUC6kdHrxVJZ
xtskMuS6KRcseJLb3N42Hr5kHlga+Be3xhh7XzHS3kp+E9qBqu5Xuj7tai0j2L7voxuUYC4saJRG
Ac9Nvam80QrqCchkwUOprsCEIK4L8xgMH9t4OCriM13salV6Tr5TktDAl89OUgx2gfsq61qy85QJ
H71hbMrQRMPoOcptZ8zTpRriXT+K7DSKvoDFVRDMFA1KFmRTHH+rKts8hWGSsNDW0S4sIROKloW/
r1J/yuLMB9cIs4GWO5vOMN2T7e2d5RjBEiNqdCfsxAoI2GLBbEvU3Kp257oQytqWOBlo1RA+nCKF
/0FaOoVd7Z4FLjJ/zFURaFlorlI0/68gcehpD0uKQk46yKtSta9wWgRaNHdrkgCiElIqv6ojG6uL
EHY/5UD0NA6eCT75jkDfAmn6hGtghWMEeOacvRFFFAeSu7XSi/GFXJ1jHBH2MtcQA7OXNmW+kOm4
FYK+KwATjoYR4CoivZxYkQMCTOtNAOVZ5ZFq+9TMmuorBXTeYMF19xFe2RtwGgVPS+tsNVU4vt6Y
yU0WReKO/oOqrntz7N1AAhA9tx31dqpKfV0v7Z/Rbau9V9dZANhu3kWpq34bCo5oaZfKHaGC/XpQ
ah08Aw1nUTXvXTx2ByeHa6fC0DzQ11rH8VTR67RBgiNROEB0lPeziKNNlNRfOK9Rik0Fc1RzTvN9
0VeSqDXkVM+SDPIV/Z6TQTTsE6XUY6LUte80nXOMbWPw63GmcCxjuKFzDViqV5p1IfvPnlajIJ6M
VZzqT4XCkpdKjIeVTeQJkSHuM47FfGXUDUZm1ZVod0LrcS4FYQez0I/FFN8kSvHaVU67m9r4obFx
fLOSboaJ6qiIKtiPpU7wiZbtDVmYX1ugKWs1QihWKfnTCOb2o6py5gVR4dpgcADS+KT59Nhz7fzi
Th1DnjJKCRWp3PCzVHsBFV9KNJjeNFxqsDMlE9UwpO1ENPTGapGmUPznGmecEcZFb3gX0qIQRVaG
VRK1BnaoX7lN3Cm8CXlgq6I56HSRhzmJRo464ZpbVTknwfT8VtomTQINYwSMS5FoK1uHcYQYhpFw
QMp0dUY/7+75F/6XKNwPPdIvZlqyeLgJWSmVKg6TxeYKNvQ9FFVfb8lDJvLV7mFjOeDdrWw8zIkj
eNW1p4YtCY4f1KleX3qBVRGhZu0d8Oz2kkfRUeUt7nCUIKYftTpLgj02hHTg/d05sv4cufMB5Zjq
g/NW9yJSTqHXUutkmH5guBwqDdoasdZO4Ag7O1QW7T/AGq1fUOoDKkFQFJo12dTyntyHr2qe8MSH
k8UcvLivzSVlOZ+cfWFCIHKULt5ydqGB+L/sncly3Ei2pl+lrfdIgzvmRW9iDjI4BElRSW1glChh
BhyOGU9/P4Qy60rMKmVXrcvSTEkNJAKAD8f/8w9zYdzRrftIv6a5bkODXDztQvvKrXIfmyraJlUh
cMHmcKadrjmS+mmCXLTVysycNwVV6dwZJjBciNtIXE2fskiAnLWTtaPBA4e/tT6HTi8eB9/JYPxh
ZwRFsBq+Oo3XP7L24QziOjh7mnV3pWvAKPTyaxEa9k2ufQOcJUnQz5lZdgjc8sZuc2Tas2XDmU2G
oNt6UOm8VWrG2RUupmuBa/wuSyb1Skhf9bJw9IrF9HD+Qh8yHNdiyozXCqH7nWfmxiFlw9MYZnnj
wc9STU+KIxLE1zTeYEB6pQnt2FrFNH2mzmJqRap4TVLh31WDFaKCjbsvRuJ+izRCLxJtjOaqBoY+
zyM9QifxhnKtEnP44I9Ody9lbM+3C+OOxBuvqPagoAUOSa2lFm8md7eoFT1ys5Nxo2SCD2mCgBAn
K/qnthkatwK+E9I7NoMDiYJPU+R8oEJwHuswQslcT+2BeTBtXd0IDlf+8+CTB49Dr3yMzFytm9i6
80UTvhYjHPG0CH1kXFImm5xDunE9IC62TnkJtFq3fXxNDdGOu8jVFUKExO2u7JL1Z+XSxkz3UQjV
CJAIPfkAFkZNUyD6KjncUN4NlXLoD1f6WSu7vqb56ePzVHkB5puIK/eTSmF7sy4QmoQ+6nZIHPMJ
mwHhbnzyqj92EOVWTOMQ0AiAOoZjOjU3Vqe6k7eYYa1NNeDgU5cJPjpK6Q0bFupjgjuomFCDQZxs
UWvpdqmEWGVeisz1PiEq85naXdoelI+rRW2MNUWrT3rjKjLyHtKpNT46nWoBn8xMQWCfCAWBsx48
52RgvTkxtlqbMgrp5YGpTQ9TBjVubTHRtnO9mCV5DQfvUbJFU4IWatNb6hsauHJLi+A8GZT1M1Kz
K5W57cZR3bCPkrA+j1EvP6ZLgxrn1UVzpx1x39QV9gd53fsPDWoHKl4dVfc5XnYfDcQiVxYeHd2q
mAP/Rk9G+5EQJvPWJOx9LxWMMQ6vjXVuIDo/BEbI8UUj9Ls2jFh+nvIku2obv0f9tpCXRtkxS6uS
ZXVVOD4ePeSk48/n0AJeE1XAjkWwaEoGgoaXdQvCvxhjBNrKoUXLyUG5OTi86SJFh66jlIjQ5p6A
U2xi3UlJXDqIHzJnL7pKbZZK2pnTtxxF+EsoGgq12W2hwgAwwcELCPqK0qT+2LlOtRsMdt2ostnM
GFIbDjvJ1oyadK8MYkFI5SiudTh6x34w261q3OykREnuSAaj9FRBRfuAC3OL0exIfkJsDPba1XbI
ctIaZ5XV6hYKpH8ocJrcNv2s9uhC7LWlMkaJoSFI+TB2fwe9NdjEBvVkUt+ddFUPu66l+gfO9EBp
jPhhihHE+kGERp9eBuHhTXHTtcEXoxdiy+KEN13stASqzuIG6iehVimEyaS2jlUs/Hv0NWQ3TU4P
Pc2DqohzII6GnDo6KsY1eLO+ajCivsFeKjuRifuZNFKx7UNo6Kk/vUZTgS+AjTlL6KfAiiIswMr0
9IyrYrjzMHnZKokHgcFA38e9atY9fIBj1lRgNlVWTnIV+PMmtkaxgTlNR9aBeGeYs35JoMSuOSrM
BwxLYI96ounufa8CBxZBnm9KR/b5w+igyZxiNpvUySqCR9EsngwPaoJD+waMFUrEVMU7kUELDAiL
Il+UPzfDc2ON093QluDAffYcNPJ3K2Kxdoxym0D024CUvAYlUqEgouExoN8kLYrkWGKGqp0UGfR4
m8SOKCU2DbNhcq5R2EJ6xb57vsPFzkKPWX9UTZ3eoz8+hIbEL6Fu9z2O3p+MkTaIxNzKMtF+mzMV
8gihb68wGV4RVv9aBGl9Hrr6jJNuPq3MymdrF8tBMM6NOx/XXbTRMj7W+CmcUEG82YbX3VxMQTTr
P+KQGcqdjUimHRzIIMV4oqM+IqOq/2u4+/8VJm2RtE6n+V/3rZ8THSVl8pOjwR/f9KdO0vmN9FR+
Dv3hi6EBjeM/SFw+9rmeh9UTwQzkqJL++b+d6+A3xhKtZNO0XFfijPuPzjVNbX6aBYPY9Xwppftv
da498Rc1AZen+uBH8ilohr9jpvu9W1UVkuaD7wMpIzWrMG4yA4dT81SfEkjfYxl+mkqfpDnwzfiD
yQlvbeNVfp3EUXdrVW6CNpGOhOOFItxqVAv38RSpa+2W+VNVTjgxogk91mH7FJIr6BN/Wb+arIM6
2QAuRB9wNS2fZQsTURUDLou9NPSbE5bVNQhicLKn0XktTZxv2fo4o1mKFWxFby94bt3K+JqN3vgh
s6pi/BoQ/+ClxFHawy31wFZD9sW+P702Ibb4e7cPyye4rKgR2ZE7pCGtFGIj48p4MmwHwvUcl/2W
iDt8lGoAtKZYVF6etMZbocd8M9Sd8dnNQZqum7b3eSyYYB+QJkR4BQsOiZlLNWHKxTLFHzCmFTUe
NmGTfbaLubyOsHlfOf5swwS3s991CsfZEaG9MXBeXufA+c94ak8PReUIaPTNQu1Uhbqnn2V6mKfH
9hH7F+OlbXL6syg/PkBmiXGsw/tvVc997T2rJulbaiOylbazngH9xjQkyDMMFgmIN9utvKsTi5BE
A7ezJ1379munaLqt3HwgeyOy/RPRIuJppP7kKWdiiRurAvEUZDiNrSY5iKcoaSs8GdSCKbZWbi4x
Dq24bSyLg7LXNlR4lio5P/mU5Wz3MUA8roc1IVcDvZprQaPNWl++zFG84wHBkdJdQbPm301xwfc4
FjqzkypHUiYDTF3XTsvZNbV99qGLl0/b24tIPo5whIlGJ3imG4Q/PZTE4Fl0pEqtNBlPPUPTFk9S
ONxGQdDRfvAq+Fj4FmMOhHn0qxrzutnbrU+Nosdmvg6ALLnPQpB6EwkSuVLIW83q4vIJHGun121G
qNgVzRo+wIAVacQRAeIYtlOkeGJSi51mFPaYWTqTtkhZGJF+bNjWXHkb9vkQ7poWQfGxVT0ZXxEQ
7VuaQv/H+pDf2+PyYwmWJBItB8+t17gTwp5eucA9WHj4S7rA6C43788IEVazhKu31sOSXzLXpAfY
bmEfxzHmtcxNq17YmsjPNBQ3EXbSvPeT3iVDjCu6XpeNu95wreOQC8bm96ShdIjC5wH8x19DQIWD
YQ+yn/daC/vVxMXZ/57G6ZqkA9V4dPWkO4z6ECWpY5+jtAu2mbVYbyVWAtk8dDuC7GqJsnQVWTm3
NRW+f4qBlT9ShkzG8+VT+vncRYd8smnFw0LkwzrKZZQZeL7cBjqnUZZnDcbTDUKUjuNAX8+PLQLB
DJXy8kol7UueSbrg+e0ULMatTXU96YrfB9MSJEoJRTadUc3JPquw6oAqWpP9N+SsUF5a64NdmGLa
JeTEfQPUZESmrrGMKbGA8pFj+MW+ommD45MoRkJRVTauRy9rh00byBlzaHd4MAf4/n06qRe0lDA/
zaoTPuO0JKEisAN1av1uzfmFfBFHEtG54nwYbLuipHU0aZRZrumF15cwQF4mQK2FHc0DalYIbblu
1AuHjoa6KyU8tGcUk0nvF7sZvxwoPZFD1EHbfEkNBLogH0wLUsPGR9+l7eJJzcCWGn+lFQRc4+Sa
tsHd0Wq0oOhgoLZuCaqwNk5Qct7nkQFUjYHj0VQOvC+1Sj2sOsrKt7Y2KT8sDk1GmkGU2kfrEtQ6
LeGW2vNYQboajz5PFsMdEK69xeZbQnVs0QwhIeX0UGhbHa1x8eXO/TheI/aLziXFz0PeY4xFlgdR
BSsvi+UHKjpvh8Z0+mp7hXUVono/pL0v3nLHQ4YTdaO3wyo9PdWgCl8tbFSfUMVOR1VA48A3jV5w
YnxA6q6fY2k3mxKZFKhQ4Cd7THtRfY9GTrYy1I0cHGNn+sW0LSNz/opjXMYMwA/9Gn8Sj0iF1IOO
glrNesHeGSyD8BlSd6Unjt2M7r1wMFt3hmHJcx1bzCuScPZOTlTD+dXFV5QKsb2dfd3nq3GqpyvO
Dv5tPhgPooASjCWIgKeLSWIjTjlFbn3GNiw+9ibcit4dd3T9+w10KnWDWBWijtGF92WvWU0mDyKM
oboHjieUuAPK4DZoIHnAHrBOirBI+SFUVvVMJI5+zAf7Pnb6+mGSuHUNUSMeQiIDHkuPwhT75Na/
q9FMYfaTK85DaJoiOYzXRMo9zZF0P3awWPcVRtN67wxlFTA/FCkrtIKWiT8cRhUUwMDyvmkIWXZp
j5DjZ8bmaahmENuwbs0z1IYKIB47sDzVAsmIpUeQ3zZWW6J8aArhiTJ8CtVY5GsaA066Mwt67Qfs
/HMiVoSdb3urrtb+aLZPEvbZSyJBqtgKLYxqUpuTq2moY+8SI8XpLv00sr1fYw7f3bbS/LRACjeq
mSeO8sOoXFz0w/bUuHi19XYgHyd0VdfTmIpzJtz2GwE4+tMUEIb9OrZm3p9xEQyjawxUsmOUZ2Aw
tf5dTnN4jmMBJwo5EswTQT3eYlOUQ1jtPVdfdWSh3GnduttG4thAd7X4irhqPNUEuG5DZwL+Tdr+
BZPCcBPhqHYfqMAhH3XAxjgrYxQmJsyvW88IsxszhJu2wXvHOBOy42w8uyN5sMi9VW+74xVnxPJT
0rWwnir1IewU2Yymfm7ZEreguQ4G7eaLkNExJSL4ZEyO/fswcDhizk0acKwR29DA7LKJbLjMxP3e
dJ4++B3gR+ZJtIGmgAHmVWrESjFube7QF2sAKMJL0L934A+TceuS4IqhdHwqiKo9yFx8DDmjr6Lc
BTCQlU03o10gO856QtE4aaTCTXJ0A3aKgBZyZNfoSDlVowRF4TMiClXW2Y9s996nj/lYaZtOmy7R
bJNQhVnRPO4Mr8VgWgNC08j94Jo1x0PN8U5Yo1oD9DikIhXFI/wnFI8p5cdOYgSJyj3HN08t5DaO
3w5dNUCKe3wMrB2GOdOTqXV/PTXWkmvFN/akAdywAvWHZMTRe9MWwdlqzX6vyi7mt9JW11Yx1w+x
UwD9TGUzbDHESeJVPFTiqiMs5wzTwdzo0D0Sq4TjeBZNH8wmR8SGzd5z3MW/01oG5XMEeQjR2Ecf
eqgYYEAjnf26sa5cVYyH0aRbb6Pv3rkdyaagVOmAN2eB+pgGZYcgmlxuwthgfmVrNTr1DnSH3ZFU
dAQSXpHvFZSPZ9pRqJgwpX8M08rbkTcZplu2w+Hgp02ywSAazRIRySMNm4cYUlGzwnEMOzIYntfY
VmD2b8ZTdz1qG2BFytHa8T3jjQf70V97rDdvad2533zCgTHVcJ35EAdt/kV5Xn0IdBBu86W0UkWj
cUeZMCgAqarWxIC7W7oVitZTD0um87ubQQm5Cacc7/OeQDSyu+V1lhb97UyQuPWB/Q35c4l8v19j
Glbcp21irZvMqR4g60TuA007jJwdI1hYHyllQTnYnzP0+tEO/BewvzepBTNXZHcRm2zU5+MJBLzZ
QnUMRugtPsgCZcANYW6KlXeyot9pxdCWni1QLIwjXyKM4R7mcEhxA4viXZ1108lpHOe2LuNar+gD
GRikOqBsVd5ej6Ke9n6ZjPfCaZuneCiAGetr5c/jpg5kfVcQ9/GFBC9z37e1voKtHu515D9TqA07
D8PW3tP2Oe0nqEdOn2WYqKGAz4F1kDbvkmDGU3uwNe29Ki8BCQvpzg+dZarPY1bkuJIHMof2C9N3
ZZX0P0qCgE8ZBFDYU3Ag7o1gmu+MGNUebdTE6T6DVDypbioxN9VJZ4eSDFgWt2M4IhiPLe+hEvlH
ZeVjfF3mtReerNJ8bYdA3YxoC1a4mdTdMRsAJzGimLItyHgMkIhaz/yYFHylBwzXyvC+AlzZER68
Io9zDdHh4xzD0LQt7UfefSRVfc/ud2wLdtDh8MNJ/v47d/v/0Ny5r5Kybf7f/32vfMU6yAFkIYjG
tYWN/OpnRncE5WtCFUMKstY22eecRJ0klk/z5DVvgRbJ/tfXc97rFXFvtQQCLURbJmLk93LkPEYQ
4tBSPZSYf5+gp5LQxcL8SpgW7qCYE33BOtC2b6Pe76yj1i68hHVDBkJxAwuF4FAYNcHWrUtb3xW6
F7eF4c7qSksRPPdxG2z7rKIAtOcypGwrlqjqyLQCDvR2Oz9K8ssxHxkzfUi6jjITMsArDilD+9hg
Dd0g3BdioBfkQn//NHOeIAfYHzmwRaFjUetHnEVIexBPhWeplyGfmjeGTPnNn/vy0cJmfsmbWtq9
rjTVi0l083iKOBsZy9ppcsASRnie8bRrdgGhWoTNRURQT/xDTXSXIi1axwKdYyP86uVyFi7cWtz+
+iUsaMcPNH5iNT3HtUFqoAebgDPvXnpGhUykCM0mZ1rOyw7B6lihoLyJjr++0PKD/nIhDCkpA4D9
5fvR5WtOcDWRygf67bxi5cO0QanG+7mEcDfJkrcaVSOHkJld9rsQ5V+quv96dd+0/ACmiE3oEly3
n8e2Mibh0ZuDz5Uq+eQOSJGTOpmoH5cocHKUcE9qPQ4BxlBwbPv1rYv3Iu/AxBRdmhi8CM/Cz/Pd
Qx5Sh2jpUJOmI6B6YAQVdfYNRuPyqUwbjs22cLn53p4wXYLBCKlXl91C/4m8/EAbXjxdPtB/ZTl/
J8uhN8m7+dfw5sfXJk7KqP3ZB59lcfm2PwBO5J+/sUjCdPxDp4rI5k+VKj74C7DIGJcsdn+6wAXE
jEmSfVhfmWqX/No/FarOb47NKQf7KOmhGuUy/4Yq5+f1FKkrwxshGEZzSHIk0+znQY5hPGhd08GX
7vNiXrO/dmcit1qXZJm6+fTDg/knu8XPM+pyMSwSFj+fwMZ+4/3iHTnjYq7a2ufY4Ohf2pV8mlAb
PuMYsEymZclDW2O/Bn2qD//BpbHBM30yo10e6s/3mRiZGFvoU+c5AC0rAzKitv00eOOW8k88WXRz
UHqYGsgN2zYwkl9f/ud9crlzT9pA1Dg3wHNfVMU/yYCllUQlGkbrnJM9Q4lmUKPA2e7YepJqudy4
wD2/vqb8eQn546IMFRu6pcsqssixftAel4qAzkgF8uzIkmXD8q2jRKJS7zzEMM+qhaZlJyRPsnZ3
bCVEfLdvLtjoPjdcnkNNNuRegdqNh4aQmHA7z7P96vqSJQ8qgSmuexXCXEzmCpyjUYINeEQyZK1/
fR/MjR92ge+3cQHeaQ8IbC/eWdD4g28BX8TyDGLJWOnw8xnzBZPzG1Y5jOKq6zFzmrdfX3XRov3v
3vPHVTE+oYHAxOD/Pz88gEQvHR0tzikJwE/QzxIIrGX8zUxHushiHh8cW4lbCOrAwlMMCv3r6/91
YnoUOhB9yLhg3LyfK4RdlqRKjILkE3d8SJYJA4+FYKX+b/fzd3vN5V7xhGZmLRserYd3i0A4eW1p
mp0420kwPhiQFbIdKTlA26FlNW9EQtivvekus9MEZVbewGQxUg/PjgwK479/4zhTslqSwIgM5N2o
lbZRBbUZmucOrXO9tolrq05QCcyevNws+A8miceyx7zkP+8vpkNCpWZiWL0864YWOGwscGJ7SXPv
PLO6RtkCcNeDkdZ1wigP8pmSsQ9GWEWpQE8r0rm6Ntx+fIjAd5GEm9I/tVkfbEVLryaOEWXzU1Nm
GV39cbgKkDrnu18/sovP27vB6knen4mElLiO9y5NaR6FnY8q7hyGKX2MmWr8cBk3Y1uoF63xAyNp
gHVv4gEWMEa2JOZQujVTUB/UVFA+JOSJ5Pt5mCGXidBs3nxtjg+//pz/ZBVcZKnUU9SNHFPezWQD
kkNPQJU4O/hKAdMvj1koAHJhhuKpzvXfVarLDvrTLMYymFGNN4RJWJ1Pq/DnWVy0kUzNbGrOA8je
Ne0R55V8keUXC2i7M63xXlsugHeYhFT2eP7G5WpAv/KYELWsOOlN7ZtV9Yx0kxXANJgEiUX7x17G
xOUREYnA5iUS3Eua3gNMF5Z/MowEZR19fxz36eX8+jF+r7B/fN9s1hw6aEkKW2JC8r4fOftZ4FGK
RmcSJRAvqGnWm9Qz0rvayiEglYgdBoIneojt0iEcY530pBzuAjJI0hX2V5a5nkAg1zKVyH6K1tv1
l6SM2G0IVypFBJ3RCB3AJTSjQCBmPBgfYBtG7cb0qork7Uv4Bl1TYByyT5gZaUMyB1vAEtKxqMFs
X5VnchPja78p0pMs/Oq2T8GCEZlqjJGwfyTSavIysrCn/IuZNWKDLBP6CxjhjDX02MdvE8Ys7lU7
xeUmadm/r+i5YuBWW6m6J5GeZBEoxdjf2UvgiOORBAzE5hnquSvzdNhYoec9BjhGmfjUkOkDnAYY
Ar8mIsQjcANAPLeV/mecaCBrlkXTZocZs05EvF1nI56vsUs4hpxOTjLqKLdVH16Z5BY9TkNPJ9MD
stdnjNAEfF2nLR00KzJD9UOgtbr3oiKH0RvYcbjx0yF4juKObTdjjHigJMRMVAiBa5xooi2lQbD1
0OPz6SrHeUX9R5lQ+qw2lIBLu1exCzTJxLdxtM7jTWhBH8OvkKbmCD7nnSDAZh07s4DOomhMdybB
L9YlBca1qvpEPgvZMNF0CYpRyegfkSXHtz3erV981KH0O2RsAkQST4wrb3SrpU1oOn6cVc3ZajDN
+XfR+MmVRNtAUrMPiamtKo5/tAa9QIY7CC7VpyJonN8ry3BWtaviNwbK+DXqwnRpG0flxux4Pes4
bPHejpSD/Y7XrxlYhWnRECjHETUegc0r/Dzf7BqK8UgijHoyHD/JMMzw6aZclSUGVU9eT/ZJwADA
MdfbFF7hL94VpHUsfDssYULJ/4UcJBZOZBoZGKkmE8pLUqYzEajfjRjgm4+bpZBJ6DQU/s4g836f
z7iZIy3iSZeLpa0Z+RRDrOD2a01eB7k+9IAnIKsw/zAaDW9sCunrwk6kC9Z7wdIyW7pnycSoJExH
sJnaZc3PgMytXgLd8GZdMfNSgVeNtWlqfzMEA8OrjOjcN1nPkp3YyKg8mpfreXLt15COCSlnJvUq
MZ+sRsWAn2k4B8/AiM1bA+JzBNpk4bFZhzy7CLaFxpcV8DKmFVkUFj9+qpcGLyeO6pqyLnzuXAwj
s6morrMyk081ZpD8oyoHV2l71meWM0R0uR0Q0i5Ey59EM0xzfJwofL53Emdv6S36Dg9HS3bqFcF5
/AtAiPQWuh1LDOdq/xTVRXAKvGp8kI7Lpp4YrKiXNZIazj+FDpvopbkYVn7zVgfLo7z0pBt8YchT
Xz4trQ3akxbOr/cVZackNiGZ7gkQ58ssh2V8R5OOBmsEqIMvK/mWy9l4Wlrx6MOC7YU00CUcN6w8
lZg/SbbndlTDZlqqx0ny7EWx9JWZklwpi/vmDQX+SF+Rr+BrAc7QwoZekPXO6yUKE1fP5k3l7LZ1
ENUvpDhS/Y5JMz1cCoU5q8vpCnK8+ypH6ntcOXi1NR9mlH76RhuA1ljiWXDQ6oU4GDOl3So0bxvU
0tWJYcS7A3KneK9qNp4GrIc8+vHBTE2K8Ipse6gRmXpBPs5uPmVwQrahDKjSSeAIoalg63usG80n
R+ZPBUXoy0QrxdBATJcCBzI4DamZ9vr3w4+17MlTGsCrxpzQRm2IcJPgK4z+7ZuBPAHyKxz7NfYI
2tmz7fABlRxBtXyjHNItjMLwMxa8XLy8TCEROind81EvZRA7DylLw9m3h+YtDxrekSJGFG00YCFi
eL0tbYe1rVqOKllcJHsxwbJgGbCOLm/6tmws78jtVNeo8twHhHVoQY0459PSxdMH2oriFvE+dTku
D7cmSjqknRhY6y1yyPHepvPd3aiBpE4oh1gg455HRM8KE2oatgBefJiQ9KoVFkALFCf8AMeBxHtK
M0Klty0B2HtspRgjF0SK1FSeKfZE3P9lEcDMkySEhJStdZ4lwYlUM+tYY3l6rdzl8sUAXeDCKshb
oV5SuNHXdMz0gXK/PtShxVtNZENeFBs5z2GgBA3KJHwmlWG8H6fIfUVzx3zFx7TYygSt/SZymPFa
N3ySy0i06cihG0pYAhxBjb79TiSxozpq7oMxJPXJr5YXlNYYLO9kFdaHQgN/JqjlIPByHG0wmm4p
iqSPQHslh6h4nEyQTitNoYnQ4cf5LuUYYo++gCoE7LyyJBzNFet8kOMxFCyECsVEr+kc3l/ukJ2I
GrnBrgIeDM52lwPvPBjqZQZdfiING8UFS7e5GjjSPnU1fwhZmdfSLlXaTOxJ/r1ivGyb02wyolSO
x7zlX1gcjsI+TvoGzkWy2Oiu4ySzPDWt+jEgd0Lk80YvHyd2uYssCe1XhaDLwhMc1JoGJdNqnnBr
8KzZ2iFhhZHgNBHLEVmXyVrihosHdKNJuY4Z8phIZ+H4ECeha20HUs8OU+LA5nEwnXMeRk1IN407
G2qMoU3n9Q/GSgLxphzBf+nQ2sesrrCPCAJ/yDGecPnuvItl/ShwvaRiDzMeNE7n4jZJL2vfKFNj
X0WCRZ5SJFqO5BDxCTQrGBPz8gC+r0XLwb1PJevCsrCS78qOcxm7kKbZ1sZW6cPoJdNnzTZ0voxP
G1nKPgUI2PdlbWc3XuczRHwT13PbyfqrOJq0/8eAQH7of1MeKq41ELo+GCkhXTlCtdfIBUu5jAp3
zBaoW4aC/mbJRK5LcYvBEFMnawzSWWgiCVy0nQubacaH0aslIAReovB7kuWGvsOqsO1x17cH/m6i
ENIb1ntxK2xugSEnnpzYrUgSziNmlhfW7DAw0RB7KQZNl1as9lYi7kivmc+c1BnUpiEgYEHi0EgX
mV+4pgGnVqHHw0Z4sWzfbcpTspAHAgaxAWE4ElkTyXB9y6JQRboPd7VBb3VbdsunTTuMAbdWPXFd
zDjGh2KyORIojmrYMk0Ufg7UWewregjTg7RbY5PamtgiTS00P/bCT8ZD2/VlfCfoOFfHkmX0Vps9
n8Lx24X/lMB43pginPVT63QUIZGRBc/moJJ9Sfw59+sFA7k30nvs/LG4k5bzJTZCY50hQjk4pE6u
PM3KPmRR+i1C3r3yFptyC9uSbN1XFhN4hFOXksu4kFpQELVAngEVyuQ+Z+nEc04UL7RyMMTZG11q
7czSn/pVVFf0ufuxOCZKpTeW3QixZtcsjpzsx8PCVsHmVqkSWb1VfQvGnHrBlSOLIUUm+YCNRPA9
jk1rXtXL4n+FZBMgMoAkcEuQGj74Mi/zo1FJUBhQtm5d5xBrHqNU8np0ofi1DgQPyXLm8R4EkJgJ
a9AHCzZLDlmLGqdYSro69seHLGqp8KAYrzvSuq8vB+WMDsP1YAVM1SCuaWWYmo8HKwWwCUX+sIHI
wycdL5tJGLNuz05SZV8rakx2F+gHW0g/1hGeTPgc4sQaIY5aFjsTE3ksw1PFkteyplXuCGsJPI12
GWzBUxJE9MxUIG4v3DxhtM2bnLHhQSBM84nhRMyNK9k/kX4wWouI1WpGIv7Uc+X1Zd0M0ozFEdqs
tZ3qkjmRL/WmCgP/VGhUsZsQysDTMNrqBW+5gQgp1j0NIe22zRk8SYhGzqicnbsYCa3mGSnwmrNd
fJAQyr/avWs2eCl0zLjWgNnoZHVwMr5XGDUYycKKK1Bt2UfPg3555MA2touXKA1S/Fn2FcZ+u9yW
WFj4DURCM5vFEzYtQHZOwKoEzsMj8cj3A2sKJSeJS7/Kpcv3hEWei/Ifsp5C6Xir54jN6HvJ7JjF
N5e+M6YiZWHuoqzw/K07tXLHleOnWHfjBwID5lOMlu0DFIds0zBDWJ057cw7mJWLIswtUKBOtjLu
9SVjkXKavEVLW+NBQmT70inLeUuDbv6KerHHNWhsKLcHesHUVRLkojFPYglvzJcYx8XzSiP1WtId
awIZ6m1djfWVA4HrlrQRfxOlbvKxUG306FLjj+uuyCeSK8iMnHxnug0sFX6ISev6UtUTPwnTHOIl
kQYSNTlfYidpsGHCjZMA3ig66N3v/a7/dnj+tsNjSkDGf93hef6qSRlrf3Jecy7f8yd/XfxmM8MD
F5jpe+7eP9o7nvUboageRHQacoBQLlf6s8fj/MYfMPThvoGJQS3/B3/dlr+BwRNDAMEd1MqxvX+n
x/OuXysDx8GdGvq6xUWwUln+/oc+gC+I600qnwwV5uCqiGMflgrm8T88k79t7kDcdwWO+xDK4QNQ
kL93Eg67njNuFYWHLmVr57wRoMAmn/RT2XLYK1zmcT7Xmd5UM037X197eV8/4HzfL+64tEyxYiBa
bhEk/HiLsZvno5X5AZ3PgA3G082AMYXguo6ZPaCQql6joFAEBpcYBDXzlHwdDewZkem51gbgkQKe
vRwOIZEPVm3UV11WxXeNny4ivTzEmG3SatugabnpGi98KGCCb/6Dm/BsbmBxY2YgvYPhTeieVtHO
waGeR7kd7WreFQY0ZRSM04faMnvAnYy93yjIRBEmfSyUl/7GqaIlPBno/t4tOdRW2AysTLzO9gEV
z673s/xIpDLH9J6zcAHfbTeRL4rhXUFh9ut7+Blv/f4eaFkE5AH7AJPyHd7a2FbXTd4QHBKLjVOT
JIjUWE97r0q//fpKP2PJf1yJfgVfLbqQ9z0LBxuexZknOPScLMjsgKTcun59pVurPpsO5ty/vt67
SXQZ3rRIfHvRTOCotIzAHyaRFA2VKu42BzLu9JnVoVnBxf67dsQ/eX4LiG85qLaBld73ugLNcgHZ
1cfafUgwBE6/KStIDlnjP/36dpbk9fczxqEhuShkWBf+siikEUaRA2PwIGeRH2evwfQzYMxM04KI
FBzvMZEgVLKq2uwB5z+fs4WLZVEqwoe4I26kcJz6rCeXytbtnQYTA7yJV72wEO7nKryCRTXtE8bm
hz7yKAKtGSY1AMowa85xXGRUttwKXyaHRrrNx8Gdk79p+iL4eX+XOCqSn0B5D+wXQMP++a2FMuRE
NevxMKQWtmRRhTVaFDZHvBagxGcNqmeq0jHXxsbJcsx2Jy89wKfrdr1Q7Q6PAX2rsgRztrbEOJzI
54+CCPZbJ5jsTx4qho9O7W45VspHAVEeChYagbVGe/MkzSzYxXNSbtDxIkLhgItsNZn2WbQT2Kh+
YjnLDm7rOHdRJ3GNTwAD2F1AJlSIYDNykwOb/7SunKTYxnhq7hur8p80iMoxNYA8SlFj5YuF25eY
jWddkAZ6tBUOgyoXA0j47Nk0e+jq9KHrbFUv0V7ahJsDFGIj1YqoOmS6yp5b0tFzLNlXKNONO4d2
wtuEggH/jLjFRKS19k5oQ9pL3ViuZzS5SHFm++zElgnBrSk+elGcfVPif9g7s962kW0L/5Wg3yVw
HoDbDVwNlu04duak8yIotlqcREocJFG//nxFUolIO+7kVAPNh8OnOLKLZKlq1x7WWttLkMpU3JKK
ROrhR+8TRYfS6h0+2ySYJ/ZaSy9N142ugjI43By3rnVnRcjt544fuyN97e/v0JzYfkWHAk9xm01J
WdMKdh4uB8jevEK4czAhZw1G3k6v12sUsCJL3U5DzRXNqeLbZL4BUgxInfZNKfIGAzueQZO+EfM5
SfDDx6iB00k22WcIVOp/EjruRzSSok08kfYNrbPLD4MoJP2vrpXjLeVm/PtyhxyuwvkyJueqz7TE
dQCyG/oCTGr2OmCe0F1TCjSd7Ux/HxoXsbdhRewiOrhtdX0BRwUmvKcNJjqqNeuRoCZ+gEkNvyE8
7PlqDsEISZDV5b4sLjxPf6PN18UU27a7yiNUuMoBWHMSqtoDAQ15DUvdvCnT6JU/Nz2QR7twsltF
dJJHiWVEHqCAlwa3WcOZV1YGZQlKle8Qh3w1X1lfvEOpXHp5roBlP5bTILU+IT+C7l4cTwiwg/Eg
sNyPuTl3LnSILDc2qOrrGJ95lOyOh3GVoy+C7QC9YHRJbWi3mChapqvrmJ7RQXJ4OXBW7gx9kJjW
ns4cvRKv5GEO8wuPFvRjDwJaQkv47Y7FhR7jhGMovPBXjkXriL0PXWtlabM0ywYvSVwkN/kgUcYp
kleLAFowrI3MdoCSmo4GfSzY3B0Rt8FMZSpK46VqXKE2F12quq9c2gnbxRqUdG4FSIrwRDGlEgCu
2PZAU+befHxQgvg+3RkrAMRq8WDZWflZ36X7a4AYuyuyojlKpBvjJgUiP9vmIRjjubK7KmDy3A1K
JGeKqCQtMEK8KlOvYt+1j9uJurXWAIJX69FhcDx8MHZKfKELeqoSrjZTtA+NMQlIWgnp4AVUUIg3
vkiox5Tg6EHAj0FchJuJbxE4COWLiZUU5WxgOSTyMyW8mANf/WuXp/vkVgF7R3CHU3DclchrJkgz
bqiyTXwIdDPyOmRrlAJuwg5RUd44vbapdU2hiIRw+ZQSmXMl+4Rmn3GnsVFvSx/lh0k4zxHYVVAD
XKpBup+4kQLvOAjSew+ZpwsSS/ZHD+r5TWza6vuBgn+B+o93F4Z7vJMdLh8ZZmVkrQC7TGj/ut0C
LlFwZhQrfBuBVP8cBHo4CZXjflIXAcxNOYtCFXKVsSVwXbnFR4LG6Grrk5Q/DjzlMgoMbE/KS243
uF9WlMyvjyj3XlJx2dzq3nF+DbyXk2tPvXQM9idEVS3eTOFb8uah790hUbqfmIWuTbf5UZsaJnD9
o72Zw1I3jvyN5kbZJ3JX5rhICeT3YeGCIt7lvNLAUlfQ9+wjbBH0TKZo4pt3gDAJv2nlPdvkUJqU
wIrGrl3Mr/FVzPFmDjQfPzK93gEuGak6VHt84N1Hf5di1xNtex2UEfwWfBsNiZz1djaPByZMiWTw
tuQG3oSSLe4FxVIeu/TML3t6LVIes7z8LVU9/oUa69tU0baT1PbUz8BHXtK7JZjZyCvPskCDwI6/
qL80D8oMFAWy6Gmh30IGQTwD8VhCdog3uyjwLhJ97k2TuHiP1IeGInAOTiHcm1PbV16n89jdUQdZ
7WYkUUtvxvQTnqaGs/Vu0my93bGakYVBerJAO32dAtSnfQk9lJEw22BZy4wamqMZ3i0ipIf18ary
Yf4XsP5dwEr7dxyZHwesnyjiAklsBaz135zwiKI1hqlrgIvw0eEt4c2e8Iiqykcisf6tNcZ5vAot
l3aDtgEqSVCxT5hEZUjzIxQdFAeMHSQWTSJeJYozhQ/sEgMZQCB14SSfudrzYq/65ny7vy3WD6ss
gun/9Ww2nghVhdf3HT4BEKRzAxFbnN0gPejRenPgBk6AwCWHcuEu/N2t75JJf3j+VhVOq3UvQiHg
mxpOtgtus4tAKTmdIjMyVODnyNcKrgNkTcVCttXRwq35JQsOK+feS+ZOTvF9o2WDIwQEkyLSNTCN
7Wr9QPndoVcC+F+PHl2zeboSGaO4WPqOQobvpkiNDCYW+KzjVZS5wTx97wQYeMDTyfx9uc0vAs03
rzPULF4HNABEjTaYb+N8DCqQVKWesoW1nUX32NF+p7uQkqL11gvfwapY7UBIGDGwlgkPwSGFRh2B
T1xo1ymw5A8lQLyX0XxbIEULsWJ/sd75kb5+adOiYmKiVnHrqPT2/sI5joL0YLWGe5pr6RiAuaHf
GQN7c3wZ5Cj2vNvDSzXiqb5b0Qp9I2wtGuCo9qZ+Nvuf1fiZntbgj4mOnjEaT+KY67865blAMSvg
YhAp+QZYbsyGbQ8xI2j7KzrNrgWe+FueS3cwDgZVLICvVVaAjxq7wUekbKiY0sOUGO0XdRqqPmtn
ew20NBsbfoipAYOzdPG+5/u6JPWtUvJTLtG7H69Xf0Wrwd2hnF8FDsi+fXyJFtd1psyn7rz4jCLZ
KNCzv8nhVLDQ7iOgRoHsM+9MKqeTw0mAgG8ch4xEgsNCV813vgqC5lhk1FG3yn4SDBTKmNH81YYG
9zObVpjTvfansSOw8ibxZrB6pRwHI7J1Fzlkso2t3m5Ff0/DRPqfLrqD3Uq4Z/fGASlqJPyKmP7D
4Rf0sxCqoT8OHj9SQR+yYzLz13RKHUxL072kiiL0m0LrZqvs4nJ0VPKkQF4HLYKJEhZom8cfS4cO
LayGS8TPRvTKHhma/nJV7G1S7sc3Rs4LOJEDK2nwisZgzkjP9WyahTewo9/Mkeac4pKMUGnK31ju
n6o+IFdmL4648tN1AKnb0seGhbTm1gVM5sHyi8jPrcdpEb49DObvAyS0pmG2nlJi+1K4mjLzo+I1
EoKoG8VfjzSAoyYHInkfzdAwdEY4KoKGFd+vD4YyC5HgoTfQ/j42VpOVVWQ3MAmRMVTQs7VQmSOR
5of63WodrOqs0L/jgnzygRQuH/zF/4n73yebMvVXXv5H+8es/nm1TCaLfNH6YVrZgTfFMi3fLrMi
av60+dVHnzJSTYYRA1UMr/cobOd+Xp4N8VO/9PxAL5Y/Y59MQv+OfaqeqXqW54aIFjxy8bD8/Tfd
HqIgY2F/sATiAhEfJSRV6o8HquoOAcKLfDsJcXGdHx3PzcLzL3ia7Odm87k3qOfn6uH335A2xdtp
GelfngRjKNKTgjNVvyPeT3sS1KFFk1XaDVunSeKGzZLvwyRguDXpWaB3DfYXFhUZQHHh4Z7PgmMN
qYawWpRmqfD5vzIL90kR52K/UsOPzz12fN+fWwmdEc62gzs0SZDbiqCbnL+8C7sIbkGV960mh8//
lZdfPBCnTPwsT/37/PzlQcyqXW/llzeCjreicwqrxCXi0tuz4ChDhx6sjopZqK7ezYIKTv7n1kBn
Ir+vAcsYwsulAKkp9UuyqM6XAr7SUCPaM+hP2LdFAGPK5TuTs4aw5egAaUAKrq/OkeDa7JEqaEX1
qrr6NgssXulJoJyMydcI2utJ6O4EC2OJ464pWMxeTgKUvXp3do7YX3EORBhC/k2waqursxIos0Os
pO5m1dPdowMR9SaLp5XaCEAKIDHDm+dbrq7OGrDNIakgjoqT29A/a0hCSHISdAOT71I1psReXYRn
59bQpfurTv0d1EU9SbUb0qOlIDAhsmeCYeL7CBdQb2ah4yFa7hDNbWJ4VBerq3ZEejQLNieW5FIw
1KFpm6qp683J0DEHNjaTEjypzN6tAWjaIvUhZw6E/0uehiRvvdI7r+/iN5ADVggkqjv16Mt3HF3a
Dgh6PTgVYLD1Csf3ObcDGEPDIs9Nwqr+vHdrAJ9WQFCk1oDmDE2BDdP0zus7mEEHpqYmHCNx9e5E
RGhIwNikXl/XhpbBDmcb1G/Z2QJIz+I5g5ijXlBd/ZsFnRhechaqlAh7AQ3d9h7gFByaKEyIma5e
v950PTIEeCoOR5fUIsAt4pgj+QwE6vQln1sCVzTVVYQ6RvN5/9wiwxZ6xXKzYAxRulFINzehcMcv
UlVjaCG+jOZS744DsLMCayr3/sqQWiPkebOJkjvv77hE0dQ8BNKwvqob9mgvIM4r7RNQjdEt5B8Q
X6j3At91ay9wLFQi2IjYVFf/9oLLkSW5FnRq2UIpgKpt5/VVggfwiBolq+rqnVvMGnVknQLdRamI
Wj6FvuZqzwKJU5xiNFHcxm/u3SxQPhdNzOUMArLzDrEw4IMnjwVbRA/4j8zSt63CDXtkEAjghCCQ
1CxgECAmwESwkWwSV8dDcjEYDplkksz1WqmnvVezwOkgOwukCDXYakQEna1A2wKHqSG7WL9+/7YC
1BFZe4iHRMkMN9hugoHOImAroLJC9rDxxXr07WsKYYzst0/aUHz9ZidGsq2hDduHnFqTJKnnuU9v
Tz8N2RjJsImBBJkHvbn6am8BzkkiZVFubBzH/hURqO7IxkgGaUPWP8JKT7vHjkmuiENHiNtVV+8c
I9xDUQGVOw0EKY1I8ZsP3NkROMmEo+w5rckw93AWQChJzgI7AlsHoY68QHV1vETa0JBWwBlH4bW6
Vb8sgtB+k1sFZAXQnkSarXEQMbDnQYJNqITr7FhWjS4QQLB+eUY48Jb0KsD/A0ZCT6DmLbuhkjsk
hhA6in0tJFBTUmXPRoOwGbKnC7613gudWbDJGmAuQBg3h0cPd4QqnUalqATGQGixNWvhkUWwhig4
MlFOvfl6ZRHw3WUtgjtsRGqfTp4I8VvLxCTYDRanf7MAllE2SmAvGKRMKao0sVJnFZBTt4G6wk06
bYbe2UWDgFdyLRhgbrD9pMqakKjjI5C3HwpKO5I+vXt9fJfah//vMQYsAgfFWELixiB2FgEoaXi9
oKRZCtVVJy77ZBAEUER2ERARomrgntKEolbbchE4PEGCKwKEWF31tPdoFgT8rP5qJNYCx4JOFZ08
Uf2WHUdJhE6YHapPzYT36f0NS5MNmkgk6qQNSJI1KbSOcwDsTngHWoX675mLqLMApI9FREFoQWlg
7GrnCIt3vgsAYYLAFLm1BnTVO1vwVGfPXwZhkjwjS4Lw+dPhku0MLabAMU6orN5V2skAP5KH+dVZ
IIEApQnB+25NAZQJrUstRPib/EoPX/9x/4Nffn2ySJUKg/MDU1h5BRTjT5Wn3jkHUHqEyLJU5Mwi
sPiWYSadSittg0D+hCwzgAzUqk+ZhX5FziQUpUut1BRAoqJvglWors6xCCob9hQtT5TvLlTfZuEx
/faXdwRoTDrLaNYPgIjkDvCTQW5zdtbT9PPu8k/4Ed9IPWPPjx4qzo+/zJ5i/fzoF06EmMefN0QX
wWYRFIbWLwpic33v75SgP1rY9aqEdvbhqaRW3af58+YFH9+6da/TW53+89Jfpgt0CmhMKShOzWPe
LtYQh/4/WnxdrBfnDARWH27p9yf5/bfWc57Zgr8ZOAs74wr8pvS4KV014vbAFXVIfuBwEWeL7PSI
NSlJAG9lRx4vIv+vJO00Aq9ZX9Jj0702XTwkp6cUT11DxuVHjuPlfe7fF3lr8AqAKjv4ZBkt9ot0
eT5yjW6UHrnh1LxI/noBXbxYf233X29ovT/m5X076Z5b3Wh7pP5DexXWuETZ558tE5rGt0euIX+y
I18y475/PuNqjaKTHfjqYeG1FqBaA7Okx0W6O0789o6sMU/SQ8eQTTtWpIaQSI+c7NtfXg3Vkx32
5WPbVMMcpAdmgOI+LFvrQjikp/94UpLjpzbJTYIu0aNproFKso/9auHHLevR0APkx03LaBE/nN6+
OszrYrr80Fm2uPeKbJnnrTWt1VgF6fH9e89fLdpUyroGLD80Z0GW5K2V3YDx5cfO6ICbIZLcsk1N
3fafGD0p0u7QAjEoPTTKqB0bQsdCUWaVHfl2+TWl20V7tuvanfzQu0X73CITJwoh8gPvX1wu1pvM
89vHegNK+yfGv16m2bJlqZpa3j8x+Kvlwb9vHWMMLkpk/8Tgf9JR+jRSZVJqXpv00Emaey/GizTh
pGwvFxKw6umO/70Jv61uMFmE3b1fI2xkn//O89szXpejpIcNIzySdlTTUGqlh06Xqy5bvSoeyQ78
ehnHGeJni06YQFsYUZyRHf6tlzwsX1xlj862uuohO/y7pPjBQmz47P/MDR4vxKZeITv8e2Z/mWXL
lkvRqDHIj31oR5VNjl123A/5wjstDGFTYDaK0oXssM9ofksGTR99IpvO8m4y7bIP/XwrWsnn/rTM
8hdPPnydFZR+eD+7T9BMbHluTd5VeuwfC+I9OytPZZq+obwf559OOjBP/Vk7uSZ+4z5aLtI//gMA
AP//</cx:binary>
              </cx:geoCache>
            </cx:geography>
          </cx:layoutPr>
          <cx:valueColors>
            <cx:minColor>
              <a:srgbClr val="FF0000"/>
            </cx:minColor>
            <cx:midColor>
              <a:srgbClr val="FFC000"/>
            </cx:midColor>
            <cx:maxColor>
              <a:srgbClr val="0070C0"/>
            </cx:maxColor>
          </cx:valueColors>
          <cx:valueColorPositions count="3"/>
        </cx:series>
      </cx:plotAreaRegion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13" Type="http://schemas.openxmlformats.org/officeDocument/2006/relationships/image" Target="../media/image19.emf"/><Relationship Id="rId3" Type="http://schemas.openxmlformats.org/officeDocument/2006/relationships/image" Target="../media/image14.png"/><Relationship Id="rId7" Type="http://schemas.openxmlformats.org/officeDocument/2006/relationships/chart" Target="../charts/chart1.xml"/><Relationship Id="rId12" Type="http://schemas.openxmlformats.org/officeDocument/2006/relationships/image" Target="../media/image18.emf"/><Relationship Id="rId2" Type="http://schemas.openxmlformats.org/officeDocument/2006/relationships/image" Target="../media/image13.png"/><Relationship Id="rId16" Type="http://schemas.openxmlformats.org/officeDocument/2006/relationships/image" Target="../media/image22.emf"/><Relationship Id="rId1" Type="http://schemas.microsoft.com/office/2014/relationships/chartEx" Target="../charts/chartEx1.xml"/><Relationship Id="rId6" Type="http://schemas.openxmlformats.org/officeDocument/2006/relationships/image" Target="../media/image17.png"/><Relationship Id="rId11" Type="http://schemas.openxmlformats.org/officeDocument/2006/relationships/chart" Target="../charts/chart4.xml"/><Relationship Id="rId5" Type="http://schemas.openxmlformats.org/officeDocument/2006/relationships/image" Target="../media/image16.png"/><Relationship Id="rId15" Type="http://schemas.openxmlformats.org/officeDocument/2006/relationships/image" Target="../media/image21.emf"/><Relationship Id="rId10" Type="http://schemas.openxmlformats.org/officeDocument/2006/relationships/chart" Target="../charts/chart3.xml"/><Relationship Id="rId4" Type="http://schemas.openxmlformats.org/officeDocument/2006/relationships/image" Target="../media/image15.png"/><Relationship Id="rId9" Type="http://schemas.openxmlformats.org/officeDocument/2006/relationships/chart" Target="../charts/chart2.xml"/><Relationship Id="rId14" Type="http://schemas.openxmlformats.org/officeDocument/2006/relationships/image" Target="../media/image20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0.jpeg"/><Relationship Id="rId18" Type="http://schemas.openxmlformats.org/officeDocument/2006/relationships/image" Target="../media/image45.jpeg"/><Relationship Id="rId26" Type="http://schemas.openxmlformats.org/officeDocument/2006/relationships/image" Target="../media/image53.jpeg"/><Relationship Id="rId39" Type="http://schemas.openxmlformats.org/officeDocument/2006/relationships/image" Target="../media/image66.jpeg"/><Relationship Id="rId21" Type="http://schemas.openxmlformats.org/officeDocument/2006/relationships/image" Target="../media/image48.jpeg"/><Relationship Id="rId34" Type="http://schemas.openxmlformats.org/officeDocument/2006/relationships/image" Target="../media/image61.jpeg"/><Relationship Id="rId42" Type="http://schemas.openxmlformats.org/officeDocument/2006/relationships/image" Target="../media/image69.jpeg"/><Relationship Id="rId47" Type="http://schemas.openxmlformats.org/officeDocument/2006/relationships/image" Target="../media/image74.jpeg"/><Relationship Id="rId50" Type="http://schemas.openxmlformats.org/officeDocument/2006/relationships/image" Target="../media/image77.jpeg"/><Relationship Id="rId55" Type="http://schemas.openxmlformats.org/officeDocument/2006/relationships/image" Target="../media/image82.jpeg"/><Relationship Id="rId7" Type="http://schemas.openxmlformats.org/officeDocument/2006/relationships/image" Target="../media/image34.jpeg"/><Relationship Id="rId12" Type="http://schemas.openxmlformats.org/officeDocument/2006/relationships/image" Target="../media/image39.jpeg"/><Relationship Id="rId17" Type="http://schemas.openxmlformats.org/officeDocument/2006/relationships/image" Target="../media/image44.jpeg"/><Relationship Id="rId25" Type="http://schemas.openxmlformats.org/officeDocument/2006/relationships/image" Target="../media/image52.jpeg"/><Relationship Id="rId33" Type="http://schemas.openxmlformats.org/officeDocument/2006/relationships/image" Target="../media/image60.jpeg"/><Relationship Id="rId38" Type="http://schemas.openxmlformats.org/officeDocument/2006/relationships/image" Target="../media/image65.jpeg"/><Relationship Id="rId46" Type="http://schemas.openxmlformats.org/officeDocument/2006/relationships/image" Target="../media/image73.jpeg"/><Relationship Id="rId59" Type="http://schemas.openxmlformats.org/officeDocument/2006/relationships/image" Target="../media/image86.jpeg"/><Relationship Id="rId2" Type="http://schemas.openxmlformats.org/officeDocument/2006/relationships/image" Target="../media/image29.jpeg"/><Relationship Id="rId16" Type="http://schemas.openxmlformats.org/officeDocument/2006/relationships/image" Target="../media/image43.jpeg"/><Relationship Id="rId20" Type="http://schemas.openxmlformats.org/officeDocument/2006/relationships/image" Target="../media/image47.jpeg"/><Relationship Id="rId29" Type="http://schemas.openxmlformats.org/officeDocument/2006/relationships/image" Target="../media/image56.jpeg"/><Relationship Id="rId41" Type="http://schemas.openxmlformats.org/officeDocument/2006/relationships/image" Target="../media/image68.jpeg"/><Relationship Id="rId54" Type="http://schemas.openxmlformats.org/officeDocument/2006/relationships/image" Target="../media/image81.jpeg"/><Relationship Id="rId1" Type="http://schemas.openxmlformats.org/officeDocument/2006/relationships/image" Target="../media/image28.jpeg"/><Relationship Id="rId6" Type="http://schemas.openxmlformats.org/officeDocument/2006/relationships/image" Target="../media/image33.jpeg"/><Relationship Id="rId11" Type="http://schemas.openxmlformats.org/officeDocument/2006/relationships/image" Target="../media/image38.jpeg"/><Relationship Id="rId24" Type="http://schemas.openxmlformats.org/officeDocument/2006/relationships/image" Target="../media/image51.jpeg"/><Relationship Id="rId32" Type="http://schemas.openxmlformats.org/officeDocument/2006/relationships/image" Target="../media/image59.jpeg"/><Relationship Id="rId37" Type="http://schemas.openxmlformats.org/officeDocument/2006/relationships/image" Target="../media/image64.jpeg"/><Relationship Id="rId40" Type="http://schemas.openxmlformats.org/officeDocument/2006/relationships/image" Target="../media/image67.jpeg"/><Relationship Id="rId45" Type="http://schemas.openxmlformats.org/officeDocument/2006/relationships/image" Target="../media/image72.jpeg"/><Relationship Id="rId53" Type="http://schemas.openxmlformats.org/officeDocument/2006/relationships/image" Target="../media/image80.jpeg"/><Relationship Id="rId58" Type="http://schemas.openxmlformats.org/officeDocument/2006/relationships/image" Target="../media/image85.jpeg"/><Relationship Id="rId5" Type="http://schemas.openxmlformats.org/officeDocument/2006/relationships/image" Target="../media/image32.jpeg"/><Relationship Id="rId15" Type="http://schemas.openxmlformats.org/officeDocument/2006/relationships/image" Target="../media/image42.jpeg"/><Relationship Id="rId23" Type="http://schemas.openxmlformats.org/officeDocument/2006/relationships/image" Target="../media/image50.jpeg"/><Relationship Id="rId28" Type="http://schemas.openxmlformats.org/officeDocument/2006/relationships/image" Target="../media/image55.jpeg"/><Relationship Id="rId36" Type="http://schemas.openxmlformats.org/officeDocument/2006/relationships/image" Target="../media/image63.jpeg"/><Relationship Id="rId49" Type="http://schemas.openxmlformats.org/officeDocument/2006/relationships/image" Target="../media/image76.jpeg"/><Relationship Id="rId57" Type="http://schemas.openxmlformats.org/officeDocument/2006/relationships/image" Target="../media/image84.jpeg"/><Relationship Id="rId10" Type="http://schemas.openxmlformats.org/officeDocument/2006/relationships/image" Target="../media/image37.jpeg"/><Relationship Id="rId19" Type="http://schemas.openxmlformats.org/officeDocument/2006/relationships/image" Target="../media/image46.jpeg"/><Relationship Id="rId31" Type="http://schemas.openxmlformats.org/officeDocument/2006/relationships/image" Target="../media/image58.jpeg"/><Relationship Id="rId44" Type="http://schemas.openxmlformats.org/officeDocument/2006/relationships/image" Target="../media/image71.jpeg"/><Relationship Id="rId52" Type="http://schemas.openxmlformats.org/officeDocument/2006/relationships/image" Target="../media/image79.jpeg"/><Relationship Id="rId4" Type="http://schemas.openxmlformats.org/officeDocument/2006/relationships/image" Target="../media/image31.jpeg"/><Relationship Id="rId9" Type="http://schemas.openxmlformats.org/officeDocument/2006/relationships/image" Target="../media/image36.jpeg"/><Relationship Id="rId14" Type="http://schemas.openxmlformats.org/officeDocument/2006/relationships/image" Target="../media/image41.jpeg"/><Relationship Id="rId22" Type="http://schemas.openxmlformats.org/officeDocument/2006/relationships/image" Target="../media/image49.jpeg"/><Relationship Id="rId27" Type="http://schemas.openxmlformats.org/officeDocument/2006/relationships/image" Target="../media/image54.jpeg"/><Relationship Id="rId30" Type="http://schemas.openxmlformats.org/officeDocument/2006/relationships/image" Target="../media/image57.jpeg"/><Relationship Id="rId35" Type="http://schemas.openxmlformats.org/officeDocument/2006/relationships/image" Target="../media/image62.jpeg"/><Relationship Id="rId43" Type="http://schemas.openxmlformats.org/officeDocument/2006/relationships/image" Target="../media/image70.jpeg"/><Relationship Id="rId48" Type="http://schemas.openxmlformats.org/officeDocument/2006/relationships/image" Target="../media/image75.jpeg"/><Relationship Id="rId56" Type="http://schemas.openxmlformats.org/officeDocument/2006/relationships/image" Target="../media/image83.jpeg"/><Relationship Id="rId8" Type="http://schemas.openxmlformats.org/officeDocument/2006/relationships/image" Target="../media/image35.jpeg"/><Relationship Id="rId51" Type="http://schemas.openxmlformats.org/officeDocument/2006/relationships/image" Target="../media/image78.jpeg"/><Relationship Id="rId3" Type="http://schemas.openxmlformats.org/officeDocument/2006/relationships/image" Target="../media/image30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87.png"/><Relationship Id="rId1" Type="http://schemas.openxmlformats.org/officeDocument/2006/relationships/image" Target="../media/image1.png"/><Relationship Id="rId6" Type="http://schemas.openxmlformats.org/officeDocument/2006/relationships/image" Target="../media/image90.png"/><Relationship Id="rId5" Type="http://schemas.openxmlformats.org/officeDocument/2006/relationships/image" Target="../media/image89.png"/><Relationship Id="rId4" Type="http://schemas.openxmlformats.org/officeDocument/2006/relationships/image" Target="../media/image88.png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image" Target="../media/image7.emf"/><Relationship Id="rId7" Type="http://schemas.openxmlformats.org/officeDocument/2006/relationships/image" Target="../media/image2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12.emf"/><Relationship Id="rId11" Type="http://schemas.openxmlformats.org/officeDocument/2006/relationships/image" Target="../media/image27.emf"/><Relationship Id="rId5" Type="http://schemas.openxmlformats.org/officeDocument/2006/relationships/image" Target="../media/image11.emf"/><Relationship Id="rId10" Type="http://schemas.openxmlformats.org/officeDocument/2006/relationships/image" Target="../media/image26.emf"/><Relationship Id="rId4" Type="http://schemas.openxmlformats.org/officeDocument/2006/relationships/image" Target="../media/image10.emf"/><Relationship Id="rId9" Type="http://schemas.openxmlformats.org/officeDocument/2006/relationships/image" Target="../media/image2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449580</xdr:colOff>
      <xdr:row>10</xdr:row>
      <xdr:rowOff>18204</xdr:rowOff>
    </xdr:from>
    <xdr:to>
      <xdr:col>13</xdr:col>
      <xdr:colOff>317580</xdr:colOff>
      <xdr:row>15</xdr:row>
      <xdr:rowOff>124563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610D3E0-2775-4E73-87ED-6A801DC29B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137866" y="1868775"/>
          <a:ext cx="1087200" cy="1031645"/>
        </a:xfrm>
        <a:prstGeom prst="rect">
          <a:avLst/>
        </a:prstGeom>
      </xdr:spPr>
    </xdr:pic>
    <xdr:clientData/>
  </xdr:twoCellAnchor>
  <xdr:twoCellAnchor editAs="oneCell">
    <xdr:from>
      <xdr:col>13</xdr:col>
      <xdr:colOff>391122</xdr:colOff>
      <xdr:row>10</xdr:row>
      <xdr:rowOff>18204</xdr:rowOff>
    </xdr:from>
    <xdr:to>
      <xdr:col>14</xdr:col>
      <xdr:colOff>723942</xdr:colOff>
      <xdr:row>15</xdr:row>
      <xdr:rowOff>124563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B2094879-2272-4FF2-BE5D-962234A17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98608" y="1868775"/>
          <a:ext cx="1089377" cy="1031645"/>
        </a:xfrm>
        <a:prstGeom prst="rect">
          <a:avLst/>
        </a:prstGeom>
      </xdr:spPr>
    </xdr:pic>
    <xdr:clientData/>
  </xdr:twoCellAnchor>
  <xdr:twoCellAnchor editAs="oneCell">
    <xdr:from>
      <xdr:col>15</xdr:col>
      <xdr:colOff>188383</xdr:colOff>
      <xdr:row>10</xdr:row>
      <xdr:rowOff>18204</xdr:rowOff>
    </xdr:from>
    <xdr:to>
      <xdr:col>16</xdr:col>
      <xdr:colOff>399283</xdr:colOff>
      <xdr:row>15</xdr:row>
      <xdr:rowOff>124563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5283282E-A66D-42E6-AC4C-EE8A4DB30B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62026" y="1868775"/>
          <a:ext cx="1087200" cy="1031645"/>
        </a:xfrm>
        <a:prstGeom prst="rect">
          <a:avLst/>
        </a:prstGeom>
      </xdr:spPr>
    </xdr:pic>
    <xdr:clientData/>
  </xdr:twoCellAnchor>
  <xdr:twoCellAnchor editAs="oneCell">
    <xdr:from>
      <xdr:col>16</xdr:col>
      <xdr:colOff>739774</xdr:colOff>
      <xdr:row>10</xdr:row>
      <xdr:rowOff>18204</xdr:rowOff>
    </xdr:from>
    <xdr:to>
      <xdr:col>18</xdr:col>
      <xdr:colOff>249634</xdr:colOff>
      <xdr:row>15</xdr:row>
      <xdr:rowOff>124563</xdr:rowOff>
    </xdr:to>
    <xdr:pic>
      <xdr:nvPicPr>
        <xdr:cNvPr id="5" name="Picture 1">
          <a:extLst>
            <a:ext uri="{FF2B5EF4-FFF2-40B4-BE49-F238E27FC236}">
              <a16:creationId xmlns:a16="http://schemas.microsoft.com/office/drawing/2014/main" id="{60E11B90-3946-451D-8EEB-89FEC5DEA8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23017" y="1868775"/>
          <a:ext cx="1088288" cy="1031645"/>
        </a:xfrm>
        <a:prstGeom prst="rect">
          <a:avLst/>
        </a:prstGeom>
      </xdr:spPr>
    </xdr:pic>
    <xdr:clientData/>
  </xdr:twoCellAnchor>
  <xdr:twoCellAnchor editAs="oneCell">
    <xdr:from>
      <xdr:col>18</xdr:col>
      <xdr:colOff>475524</xdr:colOff>
      <xdr:row>10</xdr:row>
      <xdr:rowOff>18204</xdr:rowOff>
    </xdr:from>
    <xdr:to>
      <xdr:col>20</xdr:col>
      <xdr:colOff>267808</xdr:colOff>
      <xdr:row>15</xdr:row>
      <xdr:rowOff>124563</xdr:rowOff>
    </xdr:to>
    <xdr:pic>
      <xdr:nvPicPr>
        <xdr:cNvPr id="6" name="Picture 1">
          <a:extLst>
            <a:ext uri="{FF2B5EF4-FFF2-40B4-BE49-F238E27FC236}">
              <a16:creationId xmlns:a16="http://schemas.microsoft.com/office/drawing/2014/main" id="{8F2DFC65-7309-41BE-9865-B5C768112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84795" y="1868775"/>
          <a:ext cx="1093127" cy="1031645"/>
        </a:xfrm>
        <a:prstGeom prst="rect">
          <a:avLst/>
        </a:prstGeom>
      </xdr:spPr>
    </xdr:pic>
    <xdr:clientData/>
  </xdr:twoCellAnchor>
  <xdr:twoCellAnchor editAs="oneCell">
    <xdr:from>
      <xdr:col>19</xdr:col>
      <xdr:colOff>150707</xdr:colOff>
      <xdr:row>13</xdr:row>
      <xdr:rowOff>152532</xdr:rowOff>
    </xdr:from>
    <xdr:to>
      <xdr:col>20</xdr:col>
      <xdr:colOff>38101</xdr:colOff>
      <xdr:row>15</xdr:row>
      <xdr:rowOff>32844</xdr:rowOff>
    </xdr:to>
    <xdr:pic>
      <xdr:nvPicPr>
        <xdr:cNvPr id="22" name="Picture 2">
          <a:extLst>
            <a:ext uri="{FF2B5EF4-FFF2-40B4-BE49-F238E27FC236}">
              <a16:creationId xmlns:a16="http://schemas.microsoft.com/office/drawing/2014/main" id="{4D98EB72-B7CF-4B7D-91E4-879014D4A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69578" y="2558275"/>
          <a:ext cx="496994" cy="250426"/>
        </a:xfrm>
        <a:prstGeom prst="rect">
          <a:avLst/>
        </a:prstGeom>
      </xdr:spPr>
    </xdr:pic>
    <xdr:clientData/>
  </xdr:twoCellAnchor>
  <xdr:twoCellAnchor editAs="oneCell">
    <xdr:from>
      <xdr:col>17</xdr:col>
      <xdr:colOff>140425</xdr:colOff>
      <xdr:row>13</xdr:row>
      <xdr:rowOff>143217</xdr:rowOff>
    </xdr:from>
    <xdr:to>
      <xdr:col>17</xdr:col>
      <xdr:colOff>517071</xdr:colOff>
      <xdr:row>15</xdr:row>
      <xdr:rowOff>42126</xdr:rowOff>
    </xdr:to>
    <xdr:pic>
      <xdr:nvPicPr>
        <xdr:cNvPr id="23" name="Picture 3">
          <a:extLst>
            <a:ext uri="{FF2B5EF4-FFF2-40B4-BE49-F238E27FC236}">
              <a16:creationId xmlns:a16="http://schemas.microsoft.com/office/drawing/2014/main" id="{E47EA95F-42C0-4B6A-A6EE-D589822BE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76168" y="2548960"/>
          <a:ext cx="376646" cy="269023"/>
        </a:xfrm>
        <a:prstGeom prst="rect">
          <a:avLst/>
        </a:prstGeom>
      </xdr:spPr>
    </xdr:pic>
    <xdr:clientData/>
  </xdr:twoCellAnchor>
  <xdr:twoCellAnchor editAs="oneCell">
    <xdr:from>
      <xdr:col>12</xdr:col>
      <xdr:colOff>119743</xdr:colOff>
      <xdr:row>13</xdr:row>
      <xdr:rowOff>152506</xdr:rowOff>
    </xdr:from>
    <xdr:to>
      <xdr:col>13</xdr:col>
      <xdr:colOff>7325</xdr:colOff>
      <xdr:row>15</xdr:row>
      <xdr:rowOff>43542</xdr:rowOff>
    </xdr:to>
    <xdr:pic>
      <xdr:nvPicPr>
        <xdr:cNvPr id="26" name="Picture 6">
          <a:extLst>
            <a:ext uri="{FF2B5EF4-FFF2-40B4-BE49-F238E27FC236}">
              <a16:creationId xmlns:a16="http://schemas.microsoft.com/office/drawing/2014/main" id="{66A9E586-6257-4A0C-89FC-A1F999A8B8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7629" y="2558249"/>
          <a:ext cx="497182" cy="261150"/>
        </a:xfrm>
        <a:prstGeom prst="rect">
          <a:avLst/>
        </a:prstGeom>
      </xdr:spPr>
    </xdr:pic>
    <xdr:clientData/>
  </xdr:twoCellAnchor>
  <xdr:twoCellAnchor editAs="oneCell">
    <xdr:from>
      <xdr:col>14</xdr:col>
      <xdr:colOff>33713</xdr:colOff>
      <xdr:row>13</xdr:row>
      <xdr:rowOff>146283</xdr:rowOff>
    </xdr:from>
    <xdr:to>
      <xdr:col>14</xdr:col>
      <xdr:colOff>310242</xdr:colOff>
      <xdr:row>15</xdr:row>
      <xdr:rowOff>28287</xdr:rowOff>
    </xdr:to>
    <xdr:pic>
      <xdr:nvPicPr>
        <xdr:cNvPr id="24" name="Picture 4">
          <a:extLst>
            <a:ext uri="{FF2B5EF4-FFF2-40B4-BE49-F238E27FC236}">
              <a16:creationId xmlns:a16="http://schemas.microsoft.com/office/drawing/2014/main" id="{DB89C047-E2FE-44B5-A242-F90D81AE68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97756" y="2552026"/>
          <a:ext cx="276529" cy="252118"/>
        </a:xfrm>
        <a:prstGeom prst="rect">
          <a:avLst/>
        </a:prstGeom>
      </xdr:spPr>
    </xdr:pic>
    <xdr:clientData/>
  </xdr:twoCellAnchor>
  <xdr:twoCellAnchor editAs="oneCell">
    <xdr:from>
      <xdr:col>15</xdr:col>
      <xdr:colOff>430495</xdr:colOff>
      <xdr:row>13</xdr:row>
      <xdr:rowOff>103414</xdr:rowOff>
    </xdr:from>
    <xdr:to>
      <xdr:col>16</xdr:col>
      <xdr:colOff>198566</xdr:colOff>
      <xdr:row>15</xdr:row>
      <xdr:rowOff>69157</xdr:rowOff>
    </xdr:to>
    <xdr:pic>
      <xdr:nvPicPr>
        <xdr:cNvPr id="25" name="Picture 5">
          <a:extLst>
            <a:ext uri="{FF2B5EF4-FFF2-40B4-BE49-F238E27FC236}">
              <a16:creationId xmlns:a16="http://schemas.microsoft.com/office/drawing/2014/main" id="{4B1EAA8C-DD72-433D-93C9-3F602E1365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4138" y="2509157"/>
          <a:ext cx="644371" cy="335857"/>
        </a:xfrm>
        <a:prstGeom prst="rect">
          <a:avLst/>
        </a:prstGeom>
      </xdr:spPr>
    </xdr:pic>
    <xdr:clientData/>
  </xdr:twoCellAnchor>
  <xdr:twoCellAnchor>
    <xdr:from>
      <xdr:col>12</xdr:col>
      <xdr:colOff>215768</xdr:colOff>
      <xdr:row>11</xdr:row>
      <xdr:rowOff>20900</xdr:rowOff>
    </xdr:from>
    <xdr:to>
      <xdr:col>13</xdr:col>
      <xdr:colOff>12218</xdr:colOff>
      <xdr:row>14</xdr:row>
      <xdr:rowOff>13008</xdr:rowOff>
    </xdr:to>
    <xdr:grpSp>
      <xdr:nvGrpSpPr>
        <xdr:cNvPr id="9" name="ibre1">
          <a:extLst>
            <a:ext uri="{FF2B5EF4-FFF2-40B4-BE49-F238E27FC236}">
              <a16:creationId xmlns:a16="http://schemas.microsoft.com/office/drawing/2014/main" id="{B7648CDD-B007-B3C6-EF8E-370033AA8025}"/>
            </a:ext>
          </a:extLst>
        </xdr:cNvPr>
        <xdr:cNvGrpSpPr/>
      </xdr:nvGrpSpPr>
      <xdr:grpSpPr>
        <a:xfrm rot="16020000">
          <a:off x="10443039" y="2099929"/>
          <a:ext cx="540748" cy="406050"/>
          <a:chOff x="10444385" y="2169868"/>
          <a:chExt cx="553810" cy="408740"/>
        </a:xfrm>
      </xdr:grpSpPr>
      <xdr:sp macro="" textlink="">
        <xdr:nvSpPr>
          <xdr:cNvPr id="7" name="Ok: Aşağı 6">
            <a:extLst>
              <a:ext uri="{FF2B5EF4-FFF2-40B4-BE49-F238E27FC236}">
                <a16:creationId xmlns:a16="http://schemas.microsoft.com/office/drawing/2014/main" id="{97B573B6-F997-81CB-0C4F-F248FEA7A48B}"/>
              </a:ext>
            </a:extLst>
          </xdr:cNvPr>
          <xdr:cNvSpPr/>
        </xdr:nvSpPr>
        <xdr:spPr>
          <a:xfrm rot="3173656">
            <a:off x="10487305" y="2316167"/>
            <a:ext cx="219521" cy="305361"/>
          </a:xfrm>
          <a:prstGeom prst="downArrow">
            <a:avLst>
              <a:gd name="adj1" fmla="val 51969"/>
              <a:gd name="adj2" fmla="val 50000"/>
            </a:avLst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8" name="Ok: Aşağı 7">
            <a:extLst>
              <a:ext uri="{FF2B5EF4-FFF2-40B4-BE49-F238E27FC236}">
                <a16:creationId xmlns:a16="http://schemas.microsoft.com/office/drawing/2014/main" id="{4E65192A-0F80-4D02-8224-5D9065106405}"/>
              </a:ext>
            </a:extLst>
          </xdr:cNvPr>
          <xdr:cNvSpPr/>
        </xdr:nvSpPr>
        <xdr:spPr>
          <a:xfrm rot="13974018">
            <a:off x="10735754" y="2126948"/>
            <a:ext cx="219521" cy="305361"/>
          </a:xfrm>
          <a:prstGeom prst="downArrow">
            <a:avLst>
              <a:gd name="adj1" fmla="val 51969"/>
              <a:gd name="adj2" fmla="val 50000"/>
            </a:avLst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>
    <xdr:from>
      <xdr:col>13</xdr:col>
      <xdr:colOff>725165</xdr:colOff>
      <xdr:row>11</xdr:row>
      <xdr:rowOff>20227</xdr:rowOff>
    </xdr:from>
    <xdr:to>
      <xdr:col>14</xdr:col>
      <xdr:colOff>372481</xdr:colOff>
      <xdr:row>14</xdr:row>
      <xdr:rowOff>13680</xdr:rowOff>
    </xdr:to>
    <xdr:grpSp>
      <xdr:nvGrpSpPr>
        <xdr:cNvPr id="10" name="ibre2">
          <a:extLst>
            <a:ext uri="{FF2B5EF4-FFF2-40B4-BE49-F238E27FC236}">
              <a16:creationId xmlns:a16="http://schemas.microsoft.com/office/drawing/2014/main" id="{607C2AC8-60B4-4EAF-9A2A-BAEDC09BFFDF}"/>
            </a:ext>
          </a:extLst>
        </xdr:cNvPr>
        <xdr:cNvGrpSpPr/>
      </xdr:nvGrpSpPr>
      <xdr:grpSpPr>
        <a:xfrm rot="4109944">
          <a:off x="11559186" y="2102106"/>
          <a:ext cx="542093" cy="401696"/>
          <a:chOff x="10444385" y="2169868"/>
          <a:chExt cx="553810" cy="408740"/>
        </a:xfrm>
      </xdr:grpSpPr>
      <xdr:sp macro="" textlink="">
        <xdr:nvSpPr>
          <xdr:cNvPr id="11" name="Ok: Aşağı 10">
            <a:extLst>
              <a:ext uri="{FF2B5EF4-FFF2-40B4-BE49-F238E27FC236}">
                <a16:creationId xmlns:a16="http://schemas.microsoft.com/office/drawing/2014/main" id="{FAB0F237-0A14-6043-4E31-8002CE32603E}"/>
              </a:ext>
            </a:extLst>
          </xdr:cNvPr>
          <xdr:cNvSpPr/>
        </xdr:nvSpPr>
        <xdr:spPr>
          <a:xfrm rot="3173656">
            <a:off x="10487305" y="2316167"/>
            <a:ext cx="219521" cy="305361"/>
          </a:xfrm>
          <a:prstGeom prst="downArrow">
            <a:avLst>
              <a:gd name="adj1" fmla="val 51969"/>
              <a:gd name="adj2" fmla="val 50000"/>
            </a:avLst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12" name="Ok: Aşağı 11">
            <a:extLst>
              <a:ext uri="{FF2B5EF4-FFF2-40B4-BE49-F238E27FC236}">
                <a16:creationId xmlns:a16="http://schemas.microsoft.com/office/drawing/2014/main" id="{E7084FCB-A4E5-8391-D87C-CB4824715B8A}"/>
              </a:ext>
            </a:extLst>
          </xdr:cNvPr>
          <xdr:cNvSpPr/>
        </xdr:nvSpPr>
        <xdr:spPr>
          <a:xfrm rot="13974018">
            <a:off x="10735754" y="2126948"/>
            <a:ext cx="219521" cy="305361"/>
          </a:xfrm>
          <a:prstGeom prst="downArrow">
            <a:avLst>
              <a:gd name="adj1" fmla="val 51969"/>
              <a:gd name="adj2" fmla="val 50000"/>
            </a:avLst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>
    <xdr:from>
      <xdr:col>15</xdr:col>
      <xdr:colOff>518072</xdr:colOff>
      <xdr:row>11</xdr:row>
      <xdr:rowOff>20900</xdr:rowOff>
    </xdr:from>
    <xdr:to>
      <xdr:col>16</xdr:col>
      <xdr:colOff>314522</xdr:colOff>
      <xdr:row>14</xdr:row>
      <xdr:rowOff>13008</xdr:rowOff>
    </xdr:to>
    <xdr:grpSp>
      <xdr:nvGrpSpPr>
        <xdr:cNvPr id="13" name="ibre3">
          <a:extLst>
            <a:ext uri="{FF2B5EF4-FFF2-40B4-BE49-F238E27FC236}">
              <a16:creationId xmlns:a16="http://schemas.microsoft.com/office/drawing/2014/main" id="{69CFE348-0035-4AAC-906F-984E9A8C73E0}"/>
            </a:ext>
          </a:extLst>
        </xdr:cNvPr>
        <xdr:cNvGrpSpPr/>
      </xdr:nvGrpSpPr>
      <xdr:grpSpPr>
        <a:xfrm rot="7509539">
          <a:off x="13118973" y="1966579"/>
          <a:ext cx="540748" cy="672750"/>
          <a:chOff x="10444385" y="2169868"/>
          <a:chExt cx="553810" cy="408740"/>
        </a:xfrm>
      </xdr:grpSpPr>
      <xdr:sp macro="" textlink="">
        <xdr:nvSpPr>
          <xdr:cNvPr id="14" name="Ok: Aşağı 13">
            <a:extLst>
              <a:ext uri="{FF2B5EF4-FFF2-40B4-BE49-F238E27FC236}">
                <a16:creationId xmlns:a16="http://schemas.microsoft.com/office/drawing/2014/main" id="{1772C14A-648C-7427-6504-420F3002780B}"/>
              </a:ext>
            </a:extLst>
          </xdr:cNvPr>
          <xdr:cNvSpPr/>
        </xdr:nvSpPr>
        <xdr:spPr>
          <a:xfrm rot="3173656">
            <a:off x="10487305" y="2316167"/>
            <a:ext cx="219521" cy="305361"/>
          </a:xfrm>
          <a:prstGeom prst="downArrow">
            <a:avLst>
              <a:gd name="adj1" fmla="val 51969"/>
              <a:gd name="adj2" fmla="val 50000"/>
            </a:avLst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15" name="Ok: Aşağı 14">
            <a:extLst>
              <a:ext uri="{FF2B5EF4-FFF2-40B4-BE49-F238E27FC236}">
                <a16:creationId xmlns:a16="http://schemas.microsoft.com/office/drawing/2014/main" id="{3D218026-DDE6-FAB7-4167-985F8BC48C02}"/>
              </a:ext>
            </a:extLst>
          </xdr:cNvPr>
          <xdr:cNvSpPr/>
        </xdr:nvSpPr>
        <xdr:spPr>
          <a:xfrm rot="13974018">
            <a:off x="10735754" y="2126948"/>
            <a:ext cx="219521" cy="305361"/>
          </a:xfrm>
          <a:prstGeom prst="downArrow">
            <a:avLst>
              <a:gd name="adj1" fmla="val 51969"/>
              <a:gd name="adj2" fmla="val 50000"/>
            </a:avLst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>
    <xdr:from>
      <xdr:col>17</xdr:col>
      <xdr:colOff>196429</xdr:colOff>
      <xdr:row>10</xdr:row>
      <xdr:rowOff>123838</xdr:rowOff>
    </xdr:from>
    <xdr:to>
      <xdr:col>17</xdr:col>
      <xdr:colOff>593771</xdr:colOff>
      <xdr:row>14</xdr:row>
      <xdr:rowOff>97305</xdr:rowOff>
    </xdr:to>
    <xdr:grpSp>
      <xdr:nvGrpSpPr>
        <xdr:cNvPr id="16" name="ibre4">
          <a:extLst>
            <a:ext uri="{FF2B5EF4-FFF2-40B4-BE49-F238E27FC236}">
              <a16:creationId xmlns:a16="http://schemas.microsoft.com/office/drawing/2014/main" id="{5B31AE22-2FB8-4F92-BD20-4D51C066EB2F}"/>
            </a:ext>
          </a:extLst>
        </xdr:cNvPr>
        <xdr:cNvGrpSpPr/>
      </xdr:nvGrpSpPr>
      <xdr:grpSpPr>
        <a:xfrm rot="6924597">
          <a:off x="14406306" y="2106461"/>
          <a:ext cx="704987" cy="397342"/>
          <a:chOff x="10444385" y="2169868"/>
          <a:chExt cx="553810" cy="408740"/>
        </a:xfrm>
      </xdr:grpSpPr>
      <xdr:sp macro="" textlink="">
        <xdr:nvSpPr>
          <xdr:cNvPr id="17" name="Ok: Aşağı 16">
            <a:extLst>
              <a:ext uri="{FF2B5EF4-FFF2-40B4-BE49-F238E27FC236}">
                <a16:creationId xmlns:a16="http://schemas.microsoft.com/office/drawing/2014/main" id="{03D164AC-7BB3-6440-6904-FFDEE36BD790}"/>
              </a:ext>
            </a:extLst>
          </xdr:cNvPr>
          <xdr:cNvSpPr/>
        </xdr:nvSpPr>
        <xdr:spPr>
          <a:xfrm rot="3173656">
            <a:off x="10487305" y="2316167"/>
            <a:ext cx="219521" cy="305361"/>
          </a:xfrm>
          <a:prstGeom prst="downArrow">
            <a:avLst>
              <a:gd name="adj1" fmla="val 51969"/>
              <a:gd name="adj2" fmla="val 50000"/>
            </a:avLst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18" name="Ok: Aşağı 17">
            <a:extLst>
              <a:ext uri="{FF2B5EF4-FFF2-40B4-BE49-F238E27FC236}">
                <a16:creationId xmlns:a16="http://schemas.microsoft.com/office/drawing/2014/main" id="{13468710-81D7-317C-554B-B356D1424917}"/>
              </a:ext>
            </a:extLst>
          </xdr:cNvPr>
          <xdr:cNvSpPr/>
        </xdr:nvSpPr>
        <xdr:spPr>
          <a:xfrm rot="13974018">
            <a:off x="10735754" y="2126948"/>
            <a:ext cx="219521" cy="305361"/>
          </a:xfrm>
          <a:prstGeom prst="downArrow">
            <a:avLst>
              <a:gd name="adj1" fmla="val 51969"/>
              <a:gd name="adj2" fmla="val 50000"/>
            </a:avLst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>
    <xdr:from>
      <xdr:col>19</xdr:col>
      <xdr:colOff>121500</xdr:colOff>
      <xdr:row>11</xdr:row>
      <xdr:rowOff>94780</xdr:rowOff>
    </xdr:from>
    <xdr:to>
      <xdr:col>20</xdr:col>
      <xdr:colOff>67751</xdr:colOff>
      <xdr:row>13</xdr:row>
      <xdr:rowOff>126362</xdr:rowOff>
    </xdr:to>
    <xdr:grpSp>
      <xdr:nvGrpSpPr>
        <xdr:cNvPr id="19" name="ibre5">
          <a:extLst>
            <a:ext uri="{FF2B5EF4-FFF2-40B4-BE49-F238E27FC236}">
              <a16:creationId xmlns:a16="http://schemas.microsoft.com/office/drawing/2014/main" id="{8073AB15-76EC-49A2-BABB-34EFB430127D}"/>
            </a:ext>
          </a:extLst>
        </xdr:cNvPr>
        <xdr:cNvGrpSpPr/>
      </xdr:nvGrpSpPr>
      <xdr:grpSpPr>
        <a:xfrm rot="2476669">
          <a:off x="15803460" y="2106460"/>
          <a:ext cx="555851" cy="397342"/>
          <a:chOff x="10444385" y="2169868"/>
          <a:chExt cx="553810" cy="408740"/>
        </a:xfrm>
      </xdr:grpSpPr>
      <xdr:sp macro="" textlink="">
        <xdr:nvSpPr>
          <xdr:cNvPr id="20" name="Ok: Aşağı 19">
            <a:extLst>
              <a:ext uri="{FF2B5EF4-FFF2-40B4-BE49-F238E27FC236}">
                <a16:creationId xmlns:a16="http://schemas.microsoft.com/office/drawing/2014/main" id="{F6D416C8-716B-AD37-B418-E067A0B67797}"/>
              </a:ext>
            </a:extLst>
          </xdr:cNvPr>
          <xdr:cNvSpPr/>
        </xdr:nvSpPr>
        <xdr:spPr>
          <a:xfrm rot="3173656">
            <a:off x="10487305" y="2316167"/>
            <a:ext cx="219521" cy="305361"/>
          </a:xfrm>
          <a:prstGeom prst="downArrow">
            <a:avLst>
              <a:gd name="adj1" fmla="val 51969"/>
              <a:gd name="adj2" fmla="val 50000"/>
            </a:avLst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21" name="Ok: Aşağı 20">
            <a:extLst>
              <a:ext uri="{FF2B5EF4-FFF2-40B4-BE49-F238E27FC236}">
                <a16:creationId xmlns:a16="http://schemas.microsoft.com/office/drawing/2014/main" id="{E92ECDD3-FA58-14CB-E58C-0E43B37116FD}"/>
              </a:ext>
            </a:extLst>
          </xdr:cNvPr>
          <xdr:cNvSpPr/>
        </xdr:nvSpPr>
        <xdr:spPr>
          <a:xfrm rot="13974018">
            <a:off x="10735754" y="2126948"/>
            <a:ext cx="219521" cy="305361"/>
          </a:xfrm>
          <a:prstGeom prst="downArrow">
            <a:avLst>
              <a:gd name="adj1" fmla="val 51969"/>
              <a:gd name="adj2" fmla="val 50000"/>
            </a:avLst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>
    <xdr:from>
      <xdr:col>12</xdr:col>
      <xdr:colOff>92387</xdr:colOff>
      <xdr:row>15</xdr:row>
      <xdr:rowOff>138792</xdr:rowOff>
    </xdr:from>
    <xdr:to>
      <xdr:col>13</xdr:col>
      <xdr:colOff>65173</xdr:colOff>
      <xdr:row>16</xdr:row>
      <xdr:rowOff>182335</xdr:rowOff>
    </xdr:to>
    <xdr:sp macro="" textlink="$K$20">
      <xdr:nvSpPr>
        <xdr:cNvPr id="27" name="Dikdörtgen 26">
          <a:extLst>
            <a:ext uri="{FF2B5EF4-FFF2-40B4-BE49-F238E27FC236}">
              <a16:creationId xmlns:a16="http://schemas.microsoft.com/office/drawing/2014/main" id="{958B2134-4745-44F1-AA4F-9CDC05591543}"/>
            </a:ext>
          </a:extLst>
        </xdr:cNvPr>
        <xdr:cNvSpPr/>
      </xdr:nvSpPr>
      <xdr:spPr>
        <a:xfrm>
          <a:off x="10390273" y="2914649"/>
          <a:ext cx="582386" cy="2286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794DE55-46EE-4182-8B56-637AD6517896}" type="TxLink">
            <a:rPr lang="en-US" sz="8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139,24%</a:t>
          </a:fld>
          <a:endParaRPr lang="tr-TR" sz="8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644617</xdr:colOff>
      <xdr:row>15</xdr:row>
      <xdr:rowOff>138792</xdr:rowOff>
    </xdr:from>
    <xdr:to>
      <xdr:col>14</xdr:col>
      <xdr:colOff>470446</xdr:colOff>
      <xdr:row>16</xdr:row>
      <xdr:rowOff>182335</xdr:rowOff>
    </xdr:to>
    <xdr:sp macro="" textlink="$K$21">
      <xdr:nvSpPr>
        <xdr:cNvPr id="28" name="Dikdörtgen 27">
          <a:extLst>
            <a:ext uri="{FF2B5EF4-FFF2-40B4-BE49-F238E27FC236}">
              <a16:creationId xmlns:a16="http://schemas.microsoft.com/office/drawing/2014/main" id="{3FE1E105-FD4A-4480-A922-6BC0C90835E2}"/>
            </a:ext>
          </a:extLst>
        </xdr:cNvPr>
        <xdr:cNvSpPr/>
      </xdr:nvSpPr>
      <xdr:spPr>
        <a:xfrm>
          <a:off x="11552103" y="2914649"/>
          <a:ext cx="582386" cy="2286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3648036-A691-44E7-BC03-04D8A82DAB44}" type="TxLink">
            <a:rPr lang="en-US" sz="800" b="1" i="0" u="none" strike="noStrike">
              <a:solidFill>
                <a:srgbClr val="FFFFFF"/>
              </a:solidFill>
              <a:latin typeface="Calibri"/>
              <a:cs typeface="Calibri"/>
            </a:rPr>
            <a:pPr algn="ctr"/>
            <a:t>25,66%</a:t>
          </a:fld>
          <a:endParaRPr lang="tr-TR" sz="800" b="1"/>
        </a:p>
      </xdr:txBody>
    </xdr:sp>
    <xdr:clientData/>
  </xdr:twoCellAnchor>
  <xdr:twoCellAnchor>
    <xdr:from>
      <xdr:col>15</xdr:col>
      <xdr:colOff>440790</xdr:colOff>
      <xdr:row>15</xdr:row>
      <xdr:rowOff>138792</xdr:rowOff>
    </xdr:from>
    <xdr:to>
      <xdr:col>16</xdr:col>
      <xdr:colOff>413576</xdr:colOff>
      <xdr:row>16</xdr:row>
      <xdr:rowOff>182335</xdr:rowOff>
    </xdr:to>
    <xdr:sp macro="" textlink="$K$22">
      <xdr:nvSpPr>
        <xdr:cNvPr id="29" name="Dikdörtgen 28">
          <a:extLst>
            <a:ext uri="{FF2B5EF4-FFF2-40B4-BE49-F238E27FC236}">
              <a16:creationId xmlns:a16="http://schemas.microsoft.com/office/drawing/2014/main" id="{39EE79F2-5379-4960-94AE-9254476A228B}"/>
            </a:ext>
          </a:extLst>
        </xdr:cNvPr>
        <xdr:cNvSpPr/>
      </xdr:nvSpPr>
      <xdr:spPr>
        <a:xfrm>
          <a:off x="12714433" y="2914649"/>
          <a:ext cx="582386" cy="2286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7FB2AF0-24F5-4F3A-8839-1D3B60B26B19}" type="TxLink">
            <a:rPr lang="en-US" sz="8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46,88%</a:t>
          </a:fld>
          <a:endParaRPr lang="tr-TR" sz="800" b="1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40225</xdr:colOff>
      <xdr:row>15</xdr:row>
      <xdr:rowOff>138792</xdr:rowOff>
    </xdr:from>
    <xdr:to>
      <xdr:col>18</xdr:col>
      <xdr:colOff>149083</xdr:colOff>
      <xdr:row>16</xdr:row>
      <xdr:rowOff>182335</xdr:rowOff>
    </xdr:to>
    <xdr:sp macro="" textlink="$K$23">
      <xdr:nvSpPr>
        <xdr:cNvPr id="30" name="Dikdörtgen 29">
          <a:extLst>
            <a:ext uri="{FF2B5EF4-FFF2-40B4-BE49-F238E27FC236}">
              <a16:creationId xmlns:a16="http://schemas.microsoft.com/office/drawing/2014/main" id="{05FC8B68-0C73-4F3F-B44F-26C06E12C858}"/>
            </a:ext>
          </a:extLst>
        </xdr:cNvPr>
        <xdr:cNvSpPr/>
      </xdr:nvSpPr>
      <xdr:spPr>
        <a:xfrm>
          <a:off x="13875968" y="2914649"/>
          <a:ext cx="582386" cy="2286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1242107-8473-47A3-8A5C-054B460C54C2}" type="TxLink">
            <a:rPr lang="en-US" sz="800" b="1" i="0" u="none" strike="noStrike">
              <a:solidFill>
                <a:srgbClr val="FFFFFF"/>
              </a:solidFill>
              <a:latin typeface="Calibri"/>
              <a:cs typeface="Calibri"/>
            </a:rPr>
            <a:pPr algn="ctr"/>
            <a:t>43,22%</a:t>
          </a:fld>
          <a:endParaRPr lang="tr-TR" sz="800" b="1"/>
        </a:p>
      </xdr:txBody>
    </xdr:sp>
    <xdr:clientData/>
  </xdr:twoCellAnchor>
  <xdr:twoCellAnchor>
    <xdr:from>
      <xdr:col>19</xdr:col>
      <xdr:colOff>121294</xdr:colOff>
      <xdr:row>15</xdr:row>
      <xdr:rowOff>138792</xdr:rowOff>
    </xdr:from>
    <xdr:to>
      <xdr:col>20</xdr:col>
      <xdr:colOff>94080</xdr:colOff>
      <xdr:row>16</xdr:row>
      <xdr:rowOff>182335</xdr:rowOff>
    </xdr:to>
    <xdr:sp macro="" textlink="$K$24">
      <xdr:nvSpPr>
        <xdr:cNvPr id="31" name="Dikdörtgen 30">
          <a:extLst>
            <a:ext uri="{FF2B5EF4-FFF2-40B4-BE49-F238E27FC236}">
              <a16:creationId xmlns:a16="http://schemas.microsoft.com/office/drawing/2014/main" id="{C6F36B5A-7D2B-48D8-83CC-8728EFC5A4F4}"/>
            </a:ext>
          </a:extLst>
        </xdr:cNvPr>
        <xdr:cNvSpPr/>
      </xdr:nvSpPr>
      <xdr:spPr>
        <a:xfrm>
          <a:off x="15040165" y="2914649"/>
          <a:ext cx="582386" cy="2286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782E913-3F89-4FC8-A8AF-FB95D3903CBF}" type="TxLink">
            <a:rPr lang="en-US" sz="8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15,46%</a:t>
          </a:fld>
          <a:endParaRPr lang="tr-TR" sz="8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38100</xdr:rowOff>
    </xdr:from>
    <xdr:to>
      <xdr:col>22</xdr:col>
      <xdr:colOff>0</xdr:colOff>
      <xdr:row>33</xdr:row>
      <xdr:rowOff>167640</xdr:rowOff>
    </xdr:to>
    <xdr:sp macro="" textlink="">
      <xdr:nvSpPr>
        <xdr:cNvPr id="27" name="Dikdörtgen 26">
          <a:extLst>
            <a:ext uri="{FF2B5EF4-FFF2-40B4-BE49-F238E27FC236}">
              <a16:creationId xmlns:a16="http://schemas.microsoft.com/office/drawing/2014/main" id="{C266F2A1-F6D9-87F6-4737-EDAC7390D520}"/>
            </a:ext>
          </a:extLst>
        </xdr:cNvPr>
        <xdr:cNvSpPr/>
      </xdr:nvSpPr>
      <xdr:spPr>
        <a:xfrm>
          <a:off x="0" y="38100"/>
          <a:ext cx="13411200" cy="629412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</xdr:row>
          <xdr:rowOff>30480</xdr:rowOff>
        </xdr:from>
        <xdr:to>
          <xdr:col>1</xdr:col>
          <xdr:colOff>411480</xdr:colOff>
          <xdr:row>4</xdr:row>
          <xdr:rowOff>68580</xdr:rowOff>
        </xdr:to>
        <xdr:sp macro="" textlink="">
          <xdr:nvSpPr>
            <xdr:cNvPr id="3073" name="ListBox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22860</xdr:colOff>
      <xdr:row>4</xdr:row>
      <xdr:rowOff>53340</xdr:rowOff>
    </xdr:from>
    <xdr:to>
      <xdr:col>18</xdr:col>
      <xdr:colOff>91440</xdr:colOff>
      <xdr:row>29</xdr:row>
      <xdr:rowOff>114300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2" name="Grafik 1">
              <a:extLst>
                <a:ext uri="{FF2B5EF4-FFF2-40B4-BE49-F238E27FC236}">
                  <a16:creationId xmlns:a16="http://schemas.microsoft.com/office/drawing/2014/main" id="{3CE5F734-F1E0-A3EF-CC0C-665CD8CD1C3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860" y="914400"/>
              <a:ext cx="11041380" cy="46329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grafik, Excel sürümünüzde kullanılamaz.
Bu şekli düzenlemek veya bu çalışma kitabını farklı bir dosya biçiminde kaydetmek grafiğin kalıcı olarak bozulmasına neden olur.</a:t>
              </a:r>
            </a:p>
          </xdr:txBody>
        </xdr:sp>
      </mc:Fallback>
    </mc:AlternateContent>
    <xdr:clientData/>
  </xdr:twoCellAnchor>
  <xdr:twoCellAnchor>
    <xdr:from>
      <xdr:col>1</xdr:col>
      <xdr:colOff>434340</xdr:colOff>
      <xdr:row>1</xdr:row>
      <xdr:rowOff>45720</xdr:rowOff>
    </xdr:from>
    <xdr:to>
      <xdr:col>4</xdr:col>
      <xdr:colOff>601980</xdr:colOff>
      <xdr:row>4</xdr:row>
      <xdr:rowOff>76200</xdr:rowOff>
    </xdr:to>
    <xdr:sp macro="" textlink="Parameters!H1">
      <xdr:nvSpPr>
        <xdr:cNvPr id="3" name="Dikdörtgen 2">
          <a:extLst>
            <a:ext uri="{FF2B5EF4-FFF2-40B4-BE49-F238E27FC236}">
              <a16:creationId xmlns:a16="http://schemas.microsoft.com/office/drawing/2014/main" id="{D3D6CF44-5915-76D7-0C48-954E8996D6FE}"/>
            </a:ext>
          </a:extLst>
        </xdr:cNvPr>
        <xdr:cNvSpPr/>
      </xdr:nvSpPr>
      <xdr:spPr>
        <a:xfrm>
          <a:off x="1043940" y="365760"/>
          <a:ext cx="1996440" cy="57912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E5EE033B-A6A4-4AE2-A7F3-7E876C38E476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30.171.771 </a:t>
          </a:fld>
          <a:endParaRPr lang="tr-TR" sz="1400" b="1"/>
        </a:p>
      </xdr:txBody>
    </xdr:sp>
    <xdr:clientData/>
  </xdr:twoCellAnchor>
  <xdr:twoCellAnchor>
    <xdr:from>
      <xdr:col>4</xdr:col>
      <xdr:colOff>607695</xdr:colOff>
      <xdr:row>1</xdr:row>
      <xdr:rowOff>45720</xdr:rowOff>
    </xdr:from>
    <xdr:to>
      <xdr:col>8</xdr:col>
      <xdr:colOff>165735</xdr:colOff>
      <xdr:row>4</xdr:row>
      <xdr:rowOff>76200</xdr:rowOff>
    </xdr:to>
    <xdr:sp macro="" textlink="Parameters!H2">
      <xdr:nvSpPr>
        <xdr:cNvPr id="4" name="Dikdörtgen 3">
          <a:extLst>
            <a:ext uri="{FF2B5EF4-FFF2-40B4-BE49-F238E27FC236}">
              <a16:creationId xmlns:a16="http://schemas.microsoft.com/office/drawing/2014/main" id="{42EB30FC-13CB-48DD-B547-476FB2231698}"/>
            </a:ext>
          </a:extLst>
        </xdr:cNvPr>
        <xdr:cNvSpPr/>
      </xdr:nvSpPr>
      <xdr:spPr>
        <a:xfrm>
          <a:off x="3046095" y="228600"/>
          <a:ext cx="1996440" cy="57912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fld id="{1BCBC346-4691-4CCE-9DA1-5C33A0FEBE22}" type="TxLink">
            <a:rPr lang="en-US" sz="14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 17.788.458 </a:t>
          </a:fld>
          <a:endParaRPr lang="tr-TR" sz="1400" b="1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8</xdr:col>
      <xdr:colOff>171450</xdr:colOff>
      <xdr:row>1</xdr:row>
      <xdr:rowOff>45720</xdr:rowOff>
    </xdr:from>
    <xdr:to>
      <xdr:col>11</xdr:col>
      <xdr:colOff>339090</xdr:colOff>
      <xdr:row>4</xdr:row>
      <xdr:rowOff>76200</xdr:rowOff>
    </xdr:to>
    <xdr:sp macro="" textlink="Parameters!H3">
      <xdr:nvSpPr>
        <xdr:cNvPr id="5" name="Dikdörtgen 4">
          <a:extLst>
            <a:ext uri="{FF2B5EF4-FFF2-40B4-BE49-F238E27FC236}">
              <a16:creationId xmlns:a16="http://schemas.microsoft.com/office/drawing/2014/main" id="{BD529833-8F23-49B6-BCA3-6CE07044D410}"/>
            </a:ext>
          </a:extLst>
        </xdr:cNvPr>
        <xdr:cNvSpPr/>
      </xdr:nvSpPr>
      <xdr:spPr>
        <a:xfrm>
          <a:off x="5048250" y="228600"/>
          <a:ext cx="1996440" cy="57912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fld id="{5290CE5C-3381-4DFB-B1A6-78F057669CD8}" type="TxLink">
            <a:rPr lang="en-US" sz="14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 38.563.077 </a:t>
          </a:fld>
          <a:endParaRPr lang="tr-TR" sz="1400" b="1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11</xdr:col>
      <xdr:colOff>344805</xdr:colOff>
      <xdr:row>1</xdr:row>
      <xdr:rowOff>45720</xdr:rowOff>
    </xdr:from>
    <xdr:to>
      <xdr:col>14</xdr:col>
      <xdr:colOff>512445</xdr:colOff>
      <xdr:row>4</xdr:row>
      <xdr:rowOff>76200</xdr:rowOff>
    </xdr:to>
    <xdr:sp macro="" textlink="Parameters!H4">
      <xdr:nvSpPr>
        <xdr:cNvPr id="6" name="Dikdörtgen 5">
          <a:extLst>
            <a:ext uri="{FF2B5EF4-FFF2-40B4-BE49-F238E27FC236}">
              <a16:creationId xmlns:a16="http://schemas.microsoft.com/office/drawing/2014/main" id="{DBA00EEE-BA1F-4727-B223-747735BD151E}"/>
            </a:ext>
          </a:extLst>
        </xdr:cNvPr>
        <xdr:cNvSpPr/>
      </xdr:nvSpPr>
      <xdr:spPr>
        <a:xfrm>
          <a:off x="7050405" y="228600"/>
          <a:ext cx="1996440" cy="57912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fld id="{FA247600-0508-4CC6-8114-D299C28CD5B8}" type="TxLink">
            <a:rPr lang="en-US" sz="14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 22.939.296 </a:t>
          </a:fld>
          <a:endParaRPr lang="tr-TR" sz="1400" b="1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14</xdr:col>
      <xdr:colOff>518160</xdr:colOff>
      <xdr:row>1</xdr:row>
      <xdr:rowOff>45720</xdr:rowOff>
    </xdr:from>
    <xdr:to>
      <xdr:col>18</xdr:col>
      <xdr:colOff>76200</xdr:colOff>
      <xdr:row>4</xdr:row>
      <xdr:rowOff>76200</xdr:rowOff>
    </xdr:to>
    <xdr:sp macro="" textlink="Parameters!H5">
      <xdr:nvSpPr>
        <xdr:cNvPr id="7" name="Dikdörtgen 6">
          <a:extLst>
            <a:ext uri="{FF2B5EF4-FFF2-40B4-BE49-F238E27FC236}">
              <a16:creationId xmlns:a16="http://schemas.microsoft.com/office/drawing/2014/main" id="{396F4F97-E40D-4EFE-B992-C19B63CA1BBF}"/>
            </a:ext>
          </a:extLst>
        </xdr:cNvPr>
        <xdr:cNvSpPr/>
      </xdr:nvSpPr>
      <xdr:spPr>
        <a:xfrm>
          <a:off x="9052560" y="228600"/>
          <a:ext cx="1996440" cy="57912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fld id="{7A166644-90F7-4876-AD7A-F81E6A84DEC8}" type="TxLink">
            <a:rPr lang="en-US" sz="14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 35.219.513 </a:t>
          </a:fld>
          <a:endParaRPr lang="tr-TR" sz="1400" b="1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oneCell">
    <xdr:from>
      <xdr:col>1</xdr:col>
      <xdr:colOff>312421</xdr:colOff>
      <xdr:row>1</xdr:row>
      <xdr:rowOff>106681</xdr:rowOff>
    </xdr:from>
    <xdr:to>
      <xdr:col>2</xdr:col>
      <xdr:colOff>573248</xdr:colOff>
      <xdr:row>4</xdr:row>
      <xdr:rowOff>15241</xdr:rowOff>
    </xdr:to>
    <xdr:pic>
      <xdr:nvPicPr>
        <xdr:cNvPr id="8" name="Picture 6">
          <a:extLst>
            <a:ext uri="{FF2B5EF4-FFF2-40B4-BE49-F238E27FC236}">
              <a16:creationId xmlns:a16="http://schemas.microsoft.com/office/drawing/2014/main" id="{B85B443B-D5F9-4FE9-BB00-5D464F90A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2021" y="289561"/>
          <a:ext cx="870427" cy="457200"/>
        </a:xfrm>
        <a:prstGeom prst="rect">
          <a:avLst/>
        </a:prstGeom>
      </xdr:spPr>
    </xdr:pic>
    <xdr:clientData/>
  </xdr:twoCellAnchor>
  <xdr:twoCellAnchor editAs="oneCell">
    <xdr:from>
      <xdr:col>5</xdr:col>
      <xdr:colOff>60961</xdr:colOff>
      <xdr:row>1</xdr:row>
      <xdr:rowOff>106680</xdr:rowOff>
    </xdr:from>
    <xdr:to>
      <xdr:col>5</xdr:col>
      <xdr:colOff>570787</xdr:colOff>
      <xdr:row>4</xdr:row>
      <xdr:rowOff>22860</xdr:rowOff>
    </xdr:to>
    <xdr:pic>
      <xdr:nvPicPr>
        <xdr:cNvPr id="9" name="Picture 4">
          <a:extLst>
            <a:ext uri="{FF2B5EF4-FFF2-40B4-BE49-F238E27FC236}">
              <a16:creationId xmlns:a16="http://schemas.microsoft.com/office/drawing/2014/main" id="{F6C4B42B-E712-4C55-9CCE-8B1A7F4361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8961" y="289560"/>
          <a:ext cx="509826" cy="464820"/>
        </a:xfrm>
        <a:prstGeom prst="rect">
          <a:avLst/>
        </a:prstGeom>
      </xdr:spPr>
    </xdr:pic>
    <xdr:clientData/>
  </xdr:twoCellAnchor>
  <xdr:twoCellAnchor editAs="oneCell">
    <xdr:from>
      <xdr:col>8</xdr:col>
      <xdr:colOff>91440</xdr:colOff>
      <xdr:row>1</xdr:row>
      <xdr:rowOff>76201</xdr:rowOff>
    </xdr:from>
    <xdr:to>
      <xdr:col>9</xdr:col>
      <xdr:colOff>388259</xdr:colOff>
      <xdr:row>4</xdr:row>
      <xdr:rowOff>1</xdr:rowOff>
    </xdr:to>
    <xdr:pic>
      <xdr:nvPicPr>
        <xdr:cNvPr id="10" name="Picture 5">
          <a:extLst>
            <a:ext uri="{FF2B5EF4-FFF2-40B4-BE49-F238E27FC236}">
              <a16:creationId xmlns:a16="http://schemas.microsoft.com/office/drawing/2014/main" id="{4F7FFD4E-ECCF-49A4-8AC2-3747A8F5B8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8240" y="259081"/>
          <a:ext cx="906419" cy="472440"/>
        </a:xfrm>
        <a:prstGeom prst="rect">
          <a:avLst/>
        </a:prstGeom>
      </xdr:spPr>
    </xdr:pic>
    <xdr:clientData/>
  </xdr:twoCellAnchor>
  <xdr:twoCellAnchor editAs="oneCell">
    <xdr:from>
      <xdr:col>11</xdr:col>
      <xdr:colOff>434340</xdr:colOff>
      <xdr:row>1</xdr:row>
      <xdr:rowOff>91441</xdr:rowOff>
    </xdr:from>
    <xdr:to>
      <xdr:col>12</xdr:col>
      <xdr:colOff>432837</xdr:colOff>
      <xdr:row>3</xdr:row>
      <xdr:rowOff>160021</xdr:rowOff>
    </xdr:to>
    <xdr:pic>
      <xdr:nvPicPr>
        <xdr:cNvPr id="11" name="Picture 3">
          <a:extLst>
            <a:ext uri="{FF2B5EF4-FFF2-40B4-BE49-F238E27FC236}">
              <a16:creationId xmlns:a16="http://schemas.microsoft.com/office/drawing/2014/main" id="{002646C1-4806-4CF4-80F7-C498D380BF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9940" y="274321"/>
          <a:ext cx="608097" cy="434340"/>
        </a:xfrm>
        <a:prstGeom prst="rect">
          <a:avLst/>
        </a:prstGeom>
      </xdr:spPr>
    </xdr:pic>
    <xdr:clientData/>
  </xdr:twoCellAnchor>
  <xdr:twoCellAnchor editAs="oneCell">
    <xdr:from>
      <xdr:col>14</xdr:col>
      <xdr:colOff>510540</xdr:colOff>
      <xdr:row>1</xdr:row>
      <xdr:rowOff>129540</xdr:rowOff>
    </xdr:from>
    <xdr:to>
      <xdr:col>16</xdr:col>
      <xdr:colOff>38100</xdr:colOff>
      <xdr:row>3</xdr:row>
      <xdr:rowOff>140058</xdr:rowOff>
    </xdr:to>
    <xdr:pic>
      <xdr:nvPicPr>
        <xdr:cNvPr id="12" name="Picture 2">
          <a:extLst>
            <a:ext uri="{FF2B5EF4-FFF2-40B4-BE49-F238E27FC236}">
              <a16:creationId xmlns:a16="http://schemas.microsoft.com/office/drawing/2014/main" id="{34FD82C7-81B7-4F18-B970-BEFFF91132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44940" y="312420"/>
          <a:ext cx="746760" cy="376278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18</xdr:col>
      <xdr:colOff>83820</xdr:colOff>
      <xdr:row>1</xdr:row>
      <xdr:rowOff>53340</xdr:rowOff>
    </xdr:to>
    <xdr:sp macro="" textlink="">
      <xdr:nvSpPr>
        <xdr:cNvPr id="13" name="Dikdörtgen 12">
          <a:extLst>
            <a:ext uri="{FF2B5EF4-FFF2-40B4-BE49-F238E27FC236}">
              <a16:creationId xmlns:a16="http://schemas.microsoft.com/office/drawing/2014/main" id="{72FEBE66-910B-C46A-37FD-9CBE4804269E}"/>
            </a:ext>
          </a:extLst>
        </xdr:cNvPr>
        <xdr:cNvSpPr/>
      </xdr:nvSpPr>
      <xdr:spPr>
        <a:xfrm>
          <a:off x="0" y="0"/>
          <a:ext cx="11056620" cy="36576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600" b="1"/>
            <a:t>Company NetSales Report</a:t>
          </a:r>
        </a:p>
      </xdr:txBody>
    </xdr:sp>
    <xdr:clientData/>
  </xdr:twoCellAnchor>
  <xdr:twoCellAnchor>
    <xdr:from>
      <xdr:col>18</xdr:col>
      <xdr:colOff>99060</xdr:colOff>
      <xdr:row>0</xdr:row>
      <xdr:rowOff>15240</xdr:rowOff>
    </xdr:from>
    <xdr:to>
      <xdr:col>22</xdr:col>
      <xdr:colOff>167640</xdr:colOff>
      <xdr:row>5</xdr:row>
      <xdr:rowOff>22860</xdr:rowOff>
    </xdr:to>
    <xdr:graphicFrame macro="">
      <xdr:nvGraphicFramePr>
        <xdr:cNvPr id="14" name="Grafik 2">
          <a:extLst>
            <a:ext uri="{FF2B5EF4-FFF2-40B4-BE49-F238E27FC236}">
              <a16:creationId xmlns:a16="http://schemas.microsoft.com/office/drawing/2014/main" id="{D6CF2A53-BAC4-A262-D942-0138C43B80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228600</xdr:colOff>
      <xdr:row>5</xdr:row>
      <xdr:rowOff>83820</xdr:rowOff>
    </xdr:from>
    <xdr:to>
      <xdr:col>21</xdr:col>
      <xdr:colOff>449580</xdr:colOff>
      <xdr:row>6</xdr:row>
      <xdr:rowOff>144780</xdr:rowOff>
    </xdr:to>
    <xdr:sp macro="" textlink="Parameters!E12">
      <xdr:nvSpPr>
        <xdr:cNvPr id="15" name="Dikdörtgen 14">
          <a:extLst>
            <a:ext uri="{FF2B5EF4-FFF2-40B4-BE49-F238E27FC236}">
              <a16:creationId xmlns:a16="http://schemas.microsoft.com/office/drawing/2014/main" id="{07A9527F-6D3D-BCBE-720F-53DA592C684A}"/>
            </a:ext>
          </a:extLst>
        </xdr:cNvPr>
        <xdr:cNvSpPr/>
      </xdr:nvSpPr>
      <xdr:spPr>
        <a:xfrm>
          <a:off x="11201400" y="1127760"/>
          <a:ext cx="2049780" cy="24384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EDB2D9F-A6A1-4791-9F6E-B25ECC79EE76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 Sales</a:t>
          </a:fld>
          <a:endParaRPr lang="tr-TR" sz="1400" b="1"/>
        </a:p>
      </xdr:txBody>
    </xdr:sp>
    <xdr:clientData/>
  </xdr:twoCellAnchor>
  <xdr:twoCellAnchor>
    <xdr:from>
      <xdr:col>18</xdr:col>
      <xdr:colOff>415290</xdr:colOff>
      <xdr:row>7</xdr:row>
      <xdr:rowOff>38100</xdr:rowOff>
    </xdr:from>
    <xdr:to>
      <xdr:col>21</xdr:col>
      <xdr:colOff>262890</xdr:colOff>
      <xdr:row>8</xdr:row>
      <xdr:rowOff>83820</xdr:rowOff>
    </xdr:to>
    <xdr:sp macro="" textlink="Parameters!F12">
      <xdr:nvSpPr>
        <xdr:cNvPr id="17" name="Dikdörtgen 16">
          <a:extLst>
            <a:ext uri="{FF2B5EF4-FFF2-40B4-BE49-F238E27FC236}">
              <a16:creationId xmlns:a16="http://schemas.microsoft.com/office/drawing/2014/main" id="{F325E2B5-ABA3-4FB3-AE02-EEECD4DFDA41}"/>
            </a:ext>
          </a:extLst>
        </xdr:cNvPr>
        <xdr:cNvSpPr/>
      </xdr:nvSpPr>
      <xdr:spPr>
        <a:xfrm>
          <a:off x="11388090" y="1447800"/>
          <a:ext cx="1676400" cy="2286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9953EF0-A434-418F-AFAC-8DEFCFEFA003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144.682.115,00 </a:t>
          </a:fld>
          <a:endParaRPr lang="tr-TR" sz="1400" b="1"/>
        </a:p>
      </xdr:txBody>
    </xdr:sp>
    <xdr:clientData/>
  </xdr:twoCellAnchor>
  <xdr:twoCellAnchor>
    <xdr:from>
      <xdr:col>18</xdr:col>
      <xdr:colOff>228600</xdr:colOff>
      <xdr:row>9</xdr:row>
      <xdr:rowOff>15240</xdr:rowOff>
    </xdr:from>
    <xdr:to>
      <xdr:col>21</xdr:col>
      <xdr:colOff>449580</xdr:colOff>
      <xdr:row>10</xdr:row>
      <xdr:rowOff>76200</xdr:rowOff>
    </xdr:to>
    <xdr:sp macro="" textlink="Parameters!E13">
      <xdr:nvSpPr>
        <xdr:cNvPr id="20" name="Dikdörtgen 19">
          <a:extLst>
            <a:ext uri="{FF2B5EF4-FFF2-40B4-BE49-F238E27FC236}">
              <a16:creationId xmlns:a16="http://schemas.microsoft.com/office/drawing/2014/main" id="{28D63D80-14DD-4772-9526-E8DA087A8312}"/>
            </a:ext>
          </a:extLst>
        </xdr:cNvPr>
        <xdr:cNvSpPr/>
      </xdr:nvSpPr>
      <xdr:spPr>
        <a:xfrm>
          <a:off x="11201400" y="1790700"/>
          <a:ext cx="2049780" cy="24384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F35F20C-B77E-439B-A43E-67C071A6E1D2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 Target</a:t>
          </a:fld>
          <a:endParaRPr lang="tr-TR" sz="1600" b="1"/>
        </a:p>
      </xdr:txBody>
    </xdr:sp>
    <xdr:clientData/>
  </xdr:twoCellAnchor>
  <xdr:twoCellAnchor>
    <xdr:from>
      <xdr:col>18</xdr:col>
      <xdr:colOff>415290</xdr:colOff>
      <xdr:row>10</xdr:row>
      <xdr:rowOff>152400</xdr:rowOff>
    </xdr:from>
    <xdr:to>
      <xdr:col>21</xdr:col>
      <xdr:colOff>262890</xdr:colOff>
      <xdr:row>12</xdr:row>
      <xdr:rowOff>15240</xdr:rowOff>
    </xdr:to>
    <xdr:sp macro="" textlink="Parameters!F13">
      <xdr:nvSpPr>
        <xdr:cNvPr id="21" name="Dikdörtgen 20">
          <a:extLst>
            <a:ext uri="{FF2B5EF4-FFF2-40B4-BE49-F238E27FC236}">
              <a16:creationId xmlns:a16="http://schemas.microsoft.com/office/drawing/2014/main" id="{4ECCDB5E-270A-4220-8E2D-819F0F904D77}"/>
            </a:ext>
          </a:extLst>
        </xdr:cNvPr>
        <xdr:cNvSpPr/>
      </xdr:nvSpPr>
      <xdr:spPr>
        <a:xfrm>
          <a:off x="11388090" y="2110740"/>
          <a:ext cx="1676400" cy="2286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0E13ED0-5A5F-4F05-A129-692CE0157EB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110.504.039,55 </a:t>
          </a:fld>
          <a:endParaRPr lang="tr-TR" sz="1400" b="1"/>
        </a:p>
      </xdr:txBody>
    </xdr:sp>
    <xdr:clientData/>
  </xdr:twoCellAnchor>
  <xdr:twoCellAnchor editAs="oneCell">
    <xdr:from>
      <xdr:col>18</xdr:col>
      <xdr:colOff>0</xdr:colOff>
      <xdr:row>16</xdr:row>
      <xdr:rowOff>30480</xdr:rowOff>
    </xdr:from>
    <xdr:to>
      <xdr:col>21</xdr:col>
      <xdr:colOff>498729</xdr:colOff>
      <xdr:row>28</xdr:row>
      <xdr:rowOff>21209</xdr:rowOff>
    </xdr:to>
    <xdr:pic>
      <xdr:nvPicPr>
        <xdr:cNvPr id="22" name="Picture 1">
          <a:extLst>
            <a:ext uri="{FF2B5EF4-FFF2-40B4-BE49-F238E27FC236}">
              <a16:creationId xmlns:a16="http://schemas.microsoft.com/office/drawing/2014/main" id="{1CA349EF-6745-452B-A67A-E77B6A1EB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972800" y="3086100"/>
          <a:ext cx="2327529" cy="2185289"/>
        </a:xfrm>
        <a:prstGeom prst="rect">
          <a:avLst/>
        </a:prstGeom>
      </xdr:spPr>
    </xdr:pic>
    <xdr:clientData/>
  </xdr:twoCellAnchor>
  <xdr:twoCellAnchor>
    <xdr:from>
      <xdr:col>19</xdr:col>
      <xdr:colOff>134760</xdr:colOff>
      <xdr:row>19</xdr:row>
      <xdr:rowOff>117192</xdr:rowOff>
    </xdr:from>
    <xdr:to>
      <xdr:col>20</xdr:col>
      <xdr:colOff>454984</xdr:colOff>
      <xdr:row>24</xdr:row>
      <xdr:rowOff>117375</xdr:rowOff>
    </xdr:to>
    <xdr:grpSp>
      <xdr:nvGrpSpPr>
        <xdr:cNvPr id="25" name="İbre">
          <a:extLst>
            <a:ext uri="{FF2B5EF4-FFF2-40B4-BE49-F238E27FC236}">
              <a16:creationId xmlns:a16="http://schemas.microsoft.com/office/drawing/2014/main" id="{9A735FD5-19BC-4C34-A4C4-A7341DEA2DF7}"/>
            </a:ext>
          </a:extLst>
        </xdr:cNvPr>
        <xdr:cNvGrpSpPr/>
      </xdr:nvGrpSpPr>
      <xdr:grpSpPr>
        <a:xfrm rot="16020000">
          <a:off x="11719337" y="3761729"/>
          <a:ext cx="925469" cy="929824"/>
          <a:chOff x="11724780" y="3681298"/>
          <a:chExt cx="914583" cy="929824"/>
        </a:xfrm>
      </xdr:grpSpPr>
      <xdr:sp macro="" textlink="">
        <xdr:nvSpPr>
          <xdr:cNvPr id="23" name="Ok: Aşağı 22">
            <a:extLst>
              <a:ext uri="{FF2B5EF4-FFF2-40B4-BE49-F238E27FC236}">
                <a16:creationId xmlns:a16="http://schemas.microsoft.com/office/drawing/2014/main" id="{92AF359F-3BD7-25A3-20FB-D057FBF8670A}"/>
              </a:ext>
            </a:extLst>
          </xdr:cNvPr>
          <xdr:cNvSpPr/>
        </xdr:nvSpPr>
        <xdr:spPr>
          <a:xfrm rot="2656525">
            <a:off x="11724780" y="4024015"/>
            <a:ext cx="434340" cy="587107"/>
          </a:xfrm>
          <a:prstGeom prst="downArrow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24" name="Ok: Aşağı 23">
            <a:extLst>
              <a:ext uri="{FF2B5EF4-FFF2-40B4-BE49-F238E27FC236}">
                <a16:creationId xmlns:a16="http://schemas.microsoft.com/office/drawing/2014/main" id="{5763732E-D863-453E-8A51-D287A5A03DD5}"/>
              </a:ext>
            </a:extLst>
          </xdr:cNvPr>
          <xdr:cNvSpPr/>
        </xdr:nvSpPr>
        <xdr:spPr>
          <a:xfrm rot="13500000">
            <a:off x="12128640" y="3604914"/>
            <a:ext cx="434340" cy="587107"/>
          </a:xfrm>
          <a:prstGeom prst="downArrow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>
    <xdr:from>
      <xdr:col>19</xdr:col>
      <xdr:colOff>213360</xdr:colOff>
      <xdr:row>24</xdr:row>
      <xdr:rowOff>83820</xdr:rowOff>
    </xdr:from>
    <xdr:to>
      <xdr:col>20</xdr:col>
      <xdr:colOff>342900</xdr:colOff>
      <xdr:row>26</xdr:row>
      <xdr:rowOff>68580</xdr:rowOff>
    </xdr:to>
    <xdr:sp macro="" textlink="$T$15">
      <xdr:nvSpPr>
        <xdr:cNvPr id="26" name="Dikdörtgen 25">
          <a:extLst>
            <a:ext uri="{FF2B5EF4-FFF2-40B4-BE49-F238E27FC236}">
              <a16:creationId xmlns:a16="http://schemas.microsoft.com/office/drawing/2014/main" id="{8CB5A6FB-1B75-89C8-8780-5BBD0FE0C2F8}"/>
            </a:ext>
          </a:extLst>
        </xdr:cNvPr>
        <xdr:cNvSpPr/>
      </xdr:nvSpPr>
      <xdr:spPr>
        <a:xfrm>
          <a:off x="11795760" y="4602480"/>
          <a:ext cx="739140" cy="350520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88231A1A-5D0C-4E69-99D2-B632A70D25BB}" type="TxLink">
            <a:rPr lang="en-US" sz="1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131%</a:t>
          </a:fld>
          <a:endParaRPr lang="tr-TR" sz="1600" b="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28</xdr:row>
      <xdr:rowOff>83819</xdr:rowOff>
    </xdr:from>
    <xdr:to>
      <xdr:col>22</xdr:col>
      <xdr:colOff>0</xdr:colOff>
      <xdr:row>36</xdr:row>
      <xdr:rowOff>160866</xdr:rowOff>
    </xdr:to>
    <xdr:graphicFrame macro="">
      <xdr:nvGraphicFramePr>
        <xdr:cNvPr id="28" name="Grafik 2">
          <a:extLst>
            <a:ext uri="{FF2B5EF4-FFF2-40B4-BE49-F238E27FC236}">
              <a16:creationId xmlns:a16="http://schemas.microsoft.com/office/drawing/2014/main" id="{6C43AF2A-0164-6B51-0F64-F4679A38FD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371475</xdr:colOff>
      <xdr:row>0</xdr:row>
      <xdr:rowOff>14289</xdr:rowOff>
    </xdr:from>
    <xdr:to>
      <xdr:col>14</xdr:col>
      <xdr:colOff>457200</xdr:colOff>
      <xdr:row>1</xdr:row>
      <xdr:rowOff>30547</xdr:rowOff>
    </xdr:to>
    <xdr:sp macro="[0]!Dikdörtgen3071_Tıkla" textlink="">
      <xdr:nvSpPr>
        <xdr:cNvPr id="3072" name="Dikdörtgen 3071">
          <a:extLst>
            <a:ext uri="{FF2B5EF4-FFF2-40B4-BE49-F238E27FC236}">
              <a16:creationId xmlns:a16="http://schemas.microsoft.com/office/drawing/2014/main" id="{62C38AFA-4857-4134-81D7-E08337581848}"/>
            </a:ext>
          </a:extLst>
        </xdr:cNvPr>
        <xdr:cNvSpPr/>
      </xdr:nvSpPr>
      <xdr:spPr>
        <a:xfrm>
          <a:off x="7686675" y="14289"/>
          <a:ext cx="1304925" cy="330583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200" b="1"/>
            <a:t>Salesman</a:t>
          </a:r>
          <a:r>
            <a:rPr lang="tr-TR" sz="1200" b="1" baseline="0"/>
            <a:t> Report</a:t>
          </a:r>
          <a:endParaRPr lang="tr-TR" sz="1200" b="1"/>
        </a:p>
      </xdr:txBody>
    </xdr:sp>
    <xdr:clientData/>
  </xdr:twoCellAnchor>
  <xdr:twoCellAnchor>
    <xdr:from>
      <xdr:col>14</xdr:col>
      <xdr:colOff>542925</xdr:colOff>
      <xdr:row>0</xdr:row>
      <xdr:rowOff>4764</xdr:rowOff>
    </xdr:from>
    <xdr:to>
      <xdr:col>17</xdr:col>
      <xdr:colOff>19050</xdr:colOff>
      <xdr:row>1</xdr:row>
      <xdr:rowOff>21022</xdr:rowOff>
    </xdr:to>
    <xdr:sp macro="[0]!Dikdörtgen3073_Tıkla" textlink="">
      <xdr:nvSpPr>
        <xdr:cNvPr id="3074" name="Dikdörtgen 3073">
          <a:extLst>
            <a:ext uri="{FF2B5EF4-FFF2-40B4-BE49-F238E27FC236}">
              <a16:creationId xmlns:a16="http://schemas.microsoft.com/office/drawing/2014/main" id="{40B292C1-A011-4CE1-911D-2E33C051CE11}"/>
            </a:ext>
          </a:extLst>
        </xdr:cNvPr>
        <xdr:cNvSpPr/>
      </xdr:nvSpPr>
      <xdr:spPr>
        <a:xfrm>
          <a:off x="9077325" y="4764"/>
          <a:ext cx="1304925" cy="330583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200" b="1"/>
            <a:t>Region</a:t>
          </a:r>
          <a:r>
            <a:rPr lang="tr-TR" sz="1200" b="1" baseline="0"/>
            <a:t> Report</a:t>
          </a:r>
          <a:endParaRPr lang="tr-TR" sz="1200" b="1"/>
        </a:p>
      </xdr:txBody>
    </xdr:sp>
    <xdr:clientData/>
  </xdr:twoCellAnchor>
  <xdr:twoCellAnchor>
    <xdr:from>
      <xdr:col>6</xdr:col>
      <xdr:colOff>413658</xdr:colOff>
      <xdr:row>1</xdr:row>
      <xdr:rowOff>76200</xdr:rowOff>
    </xdr:from>
    <xdr:to>
      <xdr:col>18</xdr:col>
      <xdr:colOff>10886</xdr:colOff>
      <xdr:row>31</xdr:row>
      <xdr:rowOff>97972</xdr:rowOff>
    </xdr:to>
    <xdr:grpSp>
      <xdr:nvGrpSpPr>
        <xdr:cNvPr id="3082" name="bolge" hidden="1">
          <a:extLst>
            <a:ext uri="{FF2B5EF4-FFF2-40B4-BE49-F238E27FC236}">
              <a16:creationId xmlns:a16="http://schemas.microsoft.com/office/drawing/2014/main" id="{43921AC9-F422-8DF0-A08B-F8E7C54A8F2D}"/>
            </a:ext>
          </a:extLst>
        </xdr:cNvPr>
        <xdr:cNvGrpSpPr/>
      </xdr:nvGrpSpPr>
      <xdr:grpSpPr>
        <a:xfrm>
          <a:off x="4071258" y="391886"/>
          <a:ext cx="6912428" cy="5573486"/>
          <a:chOff x="14336486" y="76200"/>
          <a:chExt cx="6912428" cy="5573486"/>
        </a:xfrm>
      </xdr:grpSpPr>
      <xdr:sp macro="" textlink="">
        <xdr:nvSpPr>
          <xdr:cNvPr id="3079" name="Dikdörtgen 3078" hidden="1">
            <a:extLst>
              <a:ext uri="{FF2B5EF4-FFF2-40B4-BE49-F238E27FC236}">
                <a16:creationId xmlns:a16="http://schemas.microsoft.com/office/drawing/2014/main" id="{8E83AB34-C680-B855-C72B-A00E176D8862}"/>
              </a:ext>
            </a:extLst>
          </xdr:cNvPr>
          <xdr:cNvSpPr/>
        </xdr:nvSpPr>
        <xdr:spPr>
          <a:xfrm>
            <a:off x="14336486" y="76200"/>
            <a:ext cx="6912428" cy="5573486"/>
          </a:xfrm>
          <a:prstGeom prst="rect">
            <a:avLst/>
          </a:prstGeom>
          <a:solidFill>
            <a:schemeClr val="bg1">
              <a:lumMod val="95000"/>
              <a:alpha val="71000"/>
            </a:schemeClr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8" name="ComboBox1" hidden="1">
                <a:extLst>
                  <a:ext uri="{63B3BB69-23CF-44E3-9099-C40C66FF867C}">
                    <a14:compatExt spid="_x0000_s3074"/>
                  </a:ext>
                  <a:ext uri="{FF2B5EF4-FFF2-40B4-BE49-F238E27FC236}">
                    <a16:creationId xmlns:a16="http://schemas.microsoft.com/office/drawing/2014/main" id="{00000000-0008-0000-0200-000012000000}"/>
                  </a:ext>
                </a:extLst>
              </xdr:cNvPr>
              <xdr:cNvSpPr/>
            </xdr:nvSpPr>
            <xdr:spPr bwMode="auto">
              <a:xfrm>
                <a:off x="14491063" y="154578"/>
                <a:ext cx="1264920" cy="3483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5" name="ComboBox2" hidden="1">
                <a:extLst>
                  <a:ext uri="{63B3BB69-23CF-44E3-9099-C40C66FF867C}">
                    <a14:compatExt spid="_x0000_s3075"/>
                  </a:ext>
                  <a:ext uri="{FF2B5EF4-FFF2-40B4-BE49-F238E27FC236}">
                    <a16:creationId xmlns:a16="http://schemas.microsoft.com/office/drawing/2014/main" id="{00000000-0008-0000-0200-0000030C0000}"/>
                  </a:ext>
                </a:extLst>
              </xdr:cNvPr>
              <xdr:cNvSpPr/>
            </xdr:nvSpPr>
            <xdr:spPr bwMode="auto">
              <a:xfrm>
                <a:off x="14491063" y="588917"/>
                <a:ext cx="1264920" cy="34725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graphicFrame macro="">
        <xdr:nvGraphicFramePr>
          <xdr:cNvPr id="3077" name="Grafik 4" hidden="1">
            <a:extLst>
              <a:ext uri="{FF2B5EF4-FFF2-40B4-BE49-F238E27FC236}">
                <a16:creationId xmlns:a16="http://schemas.microsoft.com/office/drawing/2014/main" id="{0ABEE705-FB93-8CB1-09A9-DA64C7052DC8}"/>
              </a:ext>
            </a:extLst>
          </xdr:cNvPr>
          <xdr:cNvGraphicFramePr/>
        </xdr:nvGraphicFramePr>
        <xdr:xfrm>
          <a:off x="17989732" y="1102725"/>
          <a:ext cx="3240000" cy="23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aphicFrame macro="">
        <xdr:nvGraphicFramePr>
          <xdr:cNvPr id="3078" name="Grafik 3" hidden="1">
            <a:extLst>
              <a:ext uri="{FF2B5EF4-FFF2-40B4-BE49-F238E27FC236}">
                <a16:creationId xmlns:a16="http://schemas.microsoft.com/office/drawing/2014/main" id="{D036DD4F-88F3-7CBC-BDC4-F7B2A17D2F45}"/>
              </a:ext>
            </a:extLst>
          </xdr:cNvPr>
          <xdr:cNvGraphicFramePr/>
        </xdr:nvGraphicFramePr>
        <xdr:xfrm>
          <a:off x="14413775" y="1102725"/>
          <a:ext cx="3240000" cy="23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[0]!Çarpımİşareti3079_Tıkla" textlink="">
        <xdr:nvSpPr>
          <xdr:cNvPr id="3080" name="Çarpım İşareti 3079" hidden="1">
            <a:extLst>
              <a:ext uri="{FF2B5EF4-FFF2-40B4-BE49-F238E27FC236}">
                <a16:creationId xmlns:a16="http://schemas.microsoft.com/office/drawing/2014/main" id="{2ABF8B11-6187-615C-682D-EFA3F493638B}"/>
              </a:ext>
            </a:extLst>
          </xdr:cNvPr>
          <xdr:cNvSpPr/>
        </xdr:nvSpPr>
        <xdr:spPr>
          <a:xfrm>
            <a:off x="20682856" y="97971"/>
            <a:ext cx="566057" cy="566057"/>
          </a:xfrm>
          <a:prstGeom prst="mathMultiply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3081" name="Resim 3080" hidden="1">
                <a:extLst>
                  <a:ext uri="{FF2B5EF4-FFF2-40B4-BE49-F238E27FC236}">
                    <a16:creationId xmlns:a16="http://schemas.microsoft.com/office/drawing/2014/main" id="{FDC91795-6C64-564E-4990-CDB1444BCF48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Parameters!$H$11:$K$16" spid="_x0000_s3156"/>
                  </a:ext>
                </a:extLst>
              </xdr:cNvPicPr>
            </xdr:nvPicPr>
            <xdr:blipFill>
              <a:blip xmlns:r="http://schemas.openxmlformats.org/officeDocument/2006/relationships" r:embed="rId12"/>
              <a:srcRect/>
              <a:stretch>
                <a:fillRect/>
              </a:stretch>
            </xdr:blipFill>
            <xdr:spPr bwMode="auto">
              <a:xfrm>
                <a:off x="14628222" y="3765368"/>
                <a:ext cx="6043749" cy="1735234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000000" mc:Ignorable="a14" a14:legacySpreadsheetColorIndex="64"/>
                </a:solidFill>
                <a:miter lim="800000"/>
                <a:headEnd/>
                <a:tailEnd/>
              </a:ln>
            </xdr:spPr>
          </xdr:pic>
        </mc:Choice>
        <mc:Fallback xmlns=""/>
      </mc:AlternateContent>
    </xdr:grpSp>
    <xdr:clientData/>
  </xdr:twoCellAnchor>
  <xdr:twoCellAnchor>
    <xdr:from>
      <xdr:col>4</xdr:col>
      <xdr:colOff>525780</xdr:colOff>
      <xdr:row>0</xdr:row>
      <xdr:rowOff>0</xdr:rowOff>
    </xdr:from>
    <xdr:to>
      <xdr:col>16</xdr:col>
      <xdr:colOff>585651</xdr:colOff>
      <xdr:row>1048576</xdr:row>
      <xdr:rowOff>144466</xdr:rowOff>
    </xdr:to>
    <xdr:grpSp>
      <xdr:nvGrpSpPr>
        <xdr:cNvPr id="3088" name="satici" hidden="1">
          <a:extLst>
            <a:ext uri="{FF2B5EF4-FFF2-40B4-BE49-F238E27FC236}">
              <a16:creationId xmlns:a16="http://schemas.microsoft.com/office/drawing/2014/main" id="{72AA1988-2112-C986-1D36-F859B9DD19D7}"/>
            </a:ext>
          </a:extLst>
        </xdr:cNvPr>
        <xdr:cNvGrpSpPr/>
      </xdr:nvGrpSpPr>
      <xdr:grpSpPr>
        <a:xfrm>
          <a:off x="2964180" y="0"/>
          <a:ext cx="7375071" cy="6577923"/>
          <a:chOff x="13662660" y="391885"/>
          <a:chExt cx="7375071" cy="7824318"/>
        </a:xfrm>
      </xdr:grpSpPr>
      <xdr:sp macro="" textlink="">
        <xdr:nvSpPr>
          <xdr:cNvPr id="3083" name="Dikdörtgen 3082" hidden="1">
            <a:extLst>
              <a:ext uri="{FF2B5EF4-FFF2-40B4-BE49-F238E27FC236}">
                <a16:creationId xmlns:a16="http://schemas.microsoft.com/office/drawing/2014/main" id="{43ED4B15-BA33-4B08-57C7-0E89A6B273F0}"/>
              </a:ext>
            </a:extLst>
          </xdr:cNvPr>
          <xdr:cNvSpPr/>
        </xdr:nvSpPr>
        <xdr:spPr>
          <a:xfrm>
            <a:off x="13685520" y="609600"/>
            <a:ext cx="6949440" cy="7360920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solidFill>
              <a:srgbClr val="172C51">
                <a:alpha val="94118"/>
              </a:srgb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84" name="ListBox2" hidden="1">
                <a:extLst>
                  <a:ext uri="{63B3BB69-23CF-44E3-9099-C40C66FF867C}">
                    <a14:compatExt spid="_x0000_s3084"/>
                  </a:ext>
                  <a:ext uri="{FF2B5EF4-FFF2-40B4-BE49-F238E27FC236}">
                    <a16:creationId xmlns:a16="http://schemas.microsoft.com/office/drawing/2014/main" id="{00000000-0008-0000-0200-00000C0C0000}"/>
                  </a:ext>
                </a:extLst>
              </xdr:cNvPr>
              <xdr:cNvSpPr/>
            </xdr:nvSpPr>
            <xdr:spPr bwMode="auto">
              <a:xfrm>
                <a:off x="13662660" y="967740"/>
                <a:ext cx="1440180" cy="42672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86" name="ListBox3" hidden="1">
                <a:extLst>
                  <a:ext uri="{63B3BB69-23CF-44E3-9099-C40C66FF867C}">
                    <a14:compatExt spid="_x0000_s3086"/>
                  </a:ext>
                  <a:ext uri="{FF2B5EF4-FFF2-40B4-BE49-F238E27FC236}">
                    <a16:creationId xmlns:a16="http://schemas.microsoft.com/office/drawing/2014/main" id="{00000000-0008-0000-0200-00000E0C0000}"/>
                  </a:ext>
                </a:extLst>
              </xdr:cNvPr>
              <xdr:cNvSpPr/>
            </xdr:nvSpPr>
            <xdr:spPr bwMode="auto">
              <a:xfrm>
                <a:off x="13662660" y="5341620"/>
                <a:ext cx="1440180" cy="10744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pic>
            <xdr:nvPicPr>
              <xdr:cNvPr id="19" name="Picture 10" hidden="1">
                <a:extLst>
                  <a:ext uri="{FF2B5EF4-FFF2-40B4-BE49-F238E27FC236}">
                    <a16:creationId xmlns:a16="http://schemas.microsoft.com/office/drawing/2014/main" id="{8AB355CB-E5F7-45FA-9996-BED3DED05BC9}"/>
                  </a:ext>
                </a:extLst>
              </xdr:cNvPr>
              <xdr:cNvPicPr>
                <a:picLocks noChangeAspect="1"/>
                <a:extLst>
                  <a:ext uri="{84589F7E-364E-4C9E-8A38-B11213B215E9}">
                    <a14:cameraTool cellRange="resim" spid="_x0000_s3157"/>
                  </a:ext>
                </a:extLst>
              </xdr:cNvPicPr>
            </xdr:nvPicPr>
            <xdr:blipFill>
              <a:blip xmlns:r="http://schemas.openxmlformats.org/officeDocument/2006/relationships" r:embed="rId13"/>
              <a:stretch>
                <a:fillRect/>
              </a:stretch>
            </xdr:blipFill>
            <xdr:spPr>
              <a:xfrm>
                <a:off x="16901158" y="391885"/>
                <a:ext cx="4136573" cy="3294166"/>
              </a:xfrm>
              <a:prstGeom prst="rect">
                <a:avLst/>
              </a:prstGeom>
            </xdr:spPr>
          </xdr:pic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93" name="ListBox4" hidden="1">
                <a:extLst>
                  <a:ext uri="{63B3BB69-23CF-44E3-9099-C40C66FF867C}">
                    <a14:compatExt spid="_x0000_s3093"/>
                  </a:ext>
                  <a:ext uri="{FF2B5EF4-FFF2-40B4-BE49-F238E27FC236}">
                    <a16:creationId xmlns:a16="http://schemas.microsoft.com/office/drawing/2014/main" id="{00000000-0008-0000-0200-0000150C0000}"/>
                  </a:ext>
                </a:extLst>
              </xdr:cNvPr>
              <xdr:cNvSpPr/>
            </xdr:nvSpPr>
            <xdr:spPr bwMode="auto">
              <a:xfrm>
                <a:off x="15293340" y="952500"/>
                <a:ext cx="1524000" cy="609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pic>
            <xdr:nvPicPr>
              <xdr:cNvPr id="29" name="Resim 28" hidden="1">
                <a:extLst>
                  <a:ext uri="{FF2B5EF4-FFF2-40B4-BE49-F238E27FC236}">
                    <a16:creationId xmlns:a16="http://schemas.microsoft.com/office/drawing/2014/main" id="{A2106E3A-8819-E68F-A386-565C746EAF78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Parameters!$H$19:$K$24" spid="_x0000_s3158"/>
                  </a:ext>
                </a:extLst>
              </xdr:cNvPicPr>
            </xdr:nvPicPr>
            <xdr:blipFill>
              <a:blip xmlns:r="http://schemas.openxmlformats.org/officeDocument/2006/relationships" r:embed="rId14"/>
              <a:srcRect/>
              <a:stretch>
                <a:fillRect/>
              </a:stretch>
            </xdr:blipFill>
            <xdr:spPr bwMode="auto">
              <a:xfrm>
                <a:off x="15204076" y="3617321"/>
                <a:ext cx="5430883" cy="110163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000000" mc:Ignorable="a14" a14:legacySpreadsheetColorIndex="64"/>
                </a:solidFill>
                <a:miter lim="800000"/>
                <a:headEnd/>
                <a:tailEnd/>
              </a:ln>
            </xdr:spPr>
          </xdr:pic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pic>
            <xdr:nvPicPr>
              <xdr:cNvPr id="16" name="Resim 15" hidden="1">
                <a:extLst>
                  <a:ext uri="{FF2B5EF4-FFF2-40B4-BE49-F238E27FC236}">
                    <a16:creationId xmlns:a16="http://schemas.microsoft.com/office/drawing/2014/main" id="{B17DA0C3-C803-C05E-005F-C241BC0790B1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Parameters!$L$10:$U$17" spid="_x0000_s3159"/>
                  </a:ext>
                </a:extLst>
              </xdr:cNvPicPr>
            </xdr:nvPicPr>
            <xdr:blipFill>
              <a:blip xmlns:r="http://schemas.openxmlformats.org/officeDocument/2006/relationships" r:embed="rId15"/>
              <a:srcRect/>
              <a:stretch>
                <a:fillRect/>
              </a:stretch>
            </xdr:blipFill>
            <xdr:spPr bwMode="auto">
              <a:xfrm>
                <a:off x="13681165" y="6455227"/>
                <a:ext cx="6972300" cy="1760976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000000" mc:Ignorable="a14" a14:legacySpreadsheetColorIndex="64"/>
                </a:solidFill>
                <a:miter lim="800000"/>
                <a:headEnd/>
                <a:tailEnd/>
              </a:ln>
            </xdr:spPr>
          </xdr:pic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pic>
            <xdr:nvPicPr>
              <xdr:cNvPr id="3076" name="Resim 3075" hidden="1">
                <a:extLst>
                  <a:ext uri="{FF2B5EF4-FFF2-40B4-BE49-F238E27FC236}">
                    <a16:creationId xmlns:a16="http://schemas.microsoft.com/office/drawing/2014/main" id="{B65367C3-9708-D1E0-ACC6-2F7ABD2F6AC6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Parameters!$N$20:$T$26" spid="_x0000_s3160"/>
                  </a:ext>
                </a:extLst>
              </xdr:cNvPicPr>
            </xdr:nvPicPr>
            <xdr:blipFill>
              <a:blip xmlns:r="http://schemas.openxmlformats.org/officeDocument/2006/relationships" r:embed="rId16"/>
              <a:srcRect/>
              <a:stretch>
                <a:fillRect/>
              </a:stretch>
            </xdr:blipFill>
            <xdr:spPr bwMode="auto">
              <a:xfrm>
                <a:off x="15224760" y="5155690"/>
                <a:ext cx="5388429" cy="1540854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000000" mc:Ignorable="a14" a14:legacySpreadsheetColorIndex="64"/>
                </a:solidFill>
                <a:miter lim="800000"/>
                <a:headEnd/>
                <a:tailEnd/>
              </a:ln>
            </xdr:spPr>
          </xdr:pic>
        </mc:Choice>
        <mc:Fallback/>
      </mc:AlternateContent>
      <xdr:sp macro="[0]!Çarpımİşareti3084_Tıkla" textlink="">
        <xdr:nvSpPr>
          <xdr:cNvPr id="3085" name="Çarpım İşareti 3084" hidden="1">
            <a:extLst>
              <a:ext uri="{FF2B5EF4-FFF2-40B4-BE49-F238E27FC236}">
                <a16:creationId xmlns:a16="http://schemas.microsoft.com/office/drawing/2014/main" id="{C9C2700F-7B0C-47F6-3517-A1139B9AC5C0}"/>
              </a:ext>
            </a:extLst>
          </xdr:cNvPr>
          <xdr:cNvSpPr/>
        </xdr:nvSpPr>
        <xdr:spPr>
          <a:xfrm>
            <a:off x="20314920" y="563880"/>
            <a:ext cx="381000" cy="381000"/>
          </a:xfrm>
          <a:prstGeom prst="mathMultiply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71437</xdr:colOff>
      <xdr:row>3</xdr:row>
      <xdr:rowOff>178574</xdr:rowOff>
    </xdr:from>
    <xdr:to>
      <xdr:col>3</xdr:col>
      <xdr:colOff>1442293</xdr:colOff>
      <xdr:row>3</xdr:row>
      <xdr:rowOff>1092974</xdr:rowOff>
    </xdr:to>
    <xdr:pic>
      <xdr:nvPicPr>
        <xdr:cNvPr id="2" name="Picture 4">
          <a:extLst>
            <a:ext uri="{FF2B5EF4-FFF2-40B4-BE49-F238E27FC236}">
              <a16:creationId xmlns:a16="http://schemas.microsoft.com/office/drawing/2014/main" id="{66F55F83-9E93-461C-8394-1A43CEE8A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5117" y="1824494"/>
          <a:ext cx="1370856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71975</xdr:colOff>
      <xdr:row>4</xdr:row>
      <xdr:rowOff>185699</xdr:rowOff>
    </xdr:from>
    <xdr:to>
      <xdr:col>3</xdr:col>
      <xdr:colOff>1441755</xdr:colOff>
      <xdr:row>4</xdr:row>
      <xdr:rowOff>1100099</xdr:rowOff>
    </xdr:to>
    <xdr:pic>
      <xdr:nvPicPr>
        <xdr:cNvPr id="3" name="Picture 6">
          <a:extLst>
            <a:ext uri="{FF2B5EF4-FFF2-40B4-BE49-F238E27FC236}">
              <a16:creationId xmlns:a16="http://schemas.microsoft.com/office/drawing/2014/main" id="{4339F42E-59F9-489E-88DF-E477DA4E39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5655" y="3096539"/>
          <a:ext cx="136978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</xdr:row>
      <xdr:rowOff>173775</xdr:rowOff>
    </xdr:from>
    <xdr:to>
      <xdr:col>3</xdr:col>
      <xdr:colOff>1442665</xdr:colOff>
      <xdr:row>5</xdr:row>
      <xdr:rowOff>1088175</xdr:rowOff>
    </xdr:to>
    <xdr:pic>
      <xdr:nvPicPr>
        <xdr:cNvPr id="4" name="Picture 8">
          <a:extLst>
            <a:ext uri="{FF2B5EF4-FFF2-40B4-BE49-F238E27FC236}">
              <a16:creationId xmlns:a16="http://schemas.microsoft.com/office/drawing/2014/main" id="{F1081A40-A83E-443B-9ECA-CC28F020DD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434953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</xdr:row>
      <xdr:rowOff>219000</xdr:rowOff>
    </xdr:from>
    <xdr:to>
      <xdr:col>3</xdr:col>
      <xdr:colOff>1442665</xdr:colOff>
      <xdr:row>2</xdr:row>
      <xdr:rowOff>1133400</xdr:rowOff>
    </xdr:to>
    <xdr:pic>
      <xdr:nvPicPr>
        <xdr:cNvPr id="5" name="Picture 10">
          <a:extLst>
            <a:ext uri="{FF2B5EF4-FFF2-40B4-BE49-F238E27FC236}">
              <a16:creationId xmlns:a16="http://schemas.microsoft.com/office/drawing/2014/main" id="{739088A0-C8D6-4789-9C62-D46ACEF357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60000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6</xdr:row>
      <xdr:rowOff>213750</xdr:rowOff>
    </xdr:from>
    <xdr:to>
      <xdr:col>3</xdr:col>
      <xdr:colOff>1442665</xdr:colOff>
      <xdr:row>6</xdr:row>
      <xdr:rowOff>1128150</xdr:rowOff>
    </xdr:to>
    <xdr:pic>
      <xdr:nvPicPr>
        <xdr:cNvPr id="6" name="Picture 62">
          <a:extLst>
            <a:ext uri="{FF2B5EF4-FFF2-40B4-BE49-F238E27FC236}">
              <a16:creationId xmlns:a16="http://schemas.microsoft.com/office/drawing/2014/main" id="{1C709394-87D9-4D86-843F-1D8E8DF5D7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565443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76201</xdr:colOff>
      <xdr:row>7</xdr:row>
      <xdr:rowOff>139875</xdr:rowOff>
    </xdr:from>
    <xdr:to>
      <xdr:col>3</xdr:col>
      <xdr:colOff>1438275</xdr:colOff>
      <xdr:row>7</xdr:row>
      <xdr:rowOff>1054275</xdr:rowOff>
    </xdr:to>
    <xdr:pic>
      <xdr:nvPicPr>
        <xdr:cNvPr id="7" name="Picture 68">
          <a:extLst>
            <a:ext uri="{FF2B5EF4-FFF2-40B4-BE49-F238E27FC236}">
              <a16:creationId xmlns:a16="http://schemas.microsoft.com/office/drawing/2014/main" id="{AF3080E1-9FFF-4679-AAC6-340B890F517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1170"/>
        <a:stretch/>
      </xdr:blipFill>
      <xdr:spPr>
        <a:xfrm>
          <a:off x="2849881" y="6845475"/>
          <a:ext cx="1362074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8</xdr:row>
      <xdr:rowOff>172875</xdr:rowOff>
    </xdr:from>
    <xdr:to>
      <xdr:col>3</xdr:col>
      <xdr:colOff>1442665</xdr:colOff>
      <xdr:row>8</xdr:row>
      <xdr:rowOff>1087275</xdr:rowOff>
    </xdr:to>
    <xdr:pic>
      <xdr:nvPicPr>
        <xdr:cNvPr id="8" name="Picture 104">
          <a:extLst>
            <a:ext uri="{FF2B5EF4-FFF2-40B4-BE49-F238E27FC236}">
              <a16:creationId xmlns:a16="http://schemas.microsoft.com/office/drawing/2014/main" id="{26CE58BA-23C9-4C5C-AB11-71E56463B4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814339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72357</xdr:colOff>
      <xdr:row>11</xdr:row>
      <xdr:rowOff>199050</xdr:rowOff>
    </xdr:from>
    <xdr:to>
      <xdr:col>3</xdr:col>
      <xdr:colOff>1441374</xdr:colOff>
      <xdr:row>11</xdr:row>
      <xdr:rowOff>1113450</xdr:rowOff>
    </xdr:to>
    <xdr:pic>
      <xdr:nvPicPr>
        <xdr:cNvPr id="9" name="Picture 106">
          <a:extLst>
            <a:ext uri="{FF2B5EF4-FFF2-40B4-BE49-F238E27FC236}">
              <a16:creationId xmlns:a16="http://schemas.microsoft.com/office/drawing/2014/main" id="{597A0CBB-0FA1-461F-A341-5955F0993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6037" y="11964330"/>
          <a:ext cx="1369017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66674</xdr:colOff>
      <xdr:row>13</xdr:row>
      <xdr:rowOff>158550</xdr:rowOff>
    </xdr:from>
    <xdr:to>
      <xdr:col>3</xdr:col>
      <xdr:colOff>1428749</xdr:colOff>
      <xdr:row>13</xdr:row>
      <xdr:rowOff>1072950</xdr:rowOff>
    </xdr:to>
    <xdr:pic>
      <xdr:nvPicPr>
        <xdr:cNvPr id="10" name="Picture 108">
          <a:extLst>
            <a:ext uri="{FF2B5EF4-FFF2-40B4-BE49-F238E27FC236}">
              <a16:creationId xmlns:a16="http://schemas.microsoft.com/office/drawing/2014/main" id="{491F3956-89FD-4AAE-B3CF-864F428886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0354" y="14453670"/>
          <a:ext cx="136207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</xdr:colOff>
      <xdr:row>10</xdr:row>
      <xdr:rowOff>184725</xdr:rowOff>
    </xdr:from>
    <xdr:to>
      <xdr:col>3</xdr:col>
      <xdr:colOff>1428750</xdr:colOff>
      <xdr:row>10</xdr:row>
      <xdr:rowOff>1099125</xdr:rowOff>
    </xdr:to>
    <xdr:pic>
      <xdr:nvPicPr>
        <xdr:cNvPr id="11" name="Picture 110">
          <a:extLst>
            <a:ext uri="{FF2B5EF4-FFF2-40B4-BE49-F238E27FC236}">
              <a16:creationId xmlns:a16="http://schemas.microsoft.com/office/drawing/2014/main" id="{411427B5-209D-4788-B039-622702B5A0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0355" y="10685085"/>
          <a:ext cx="136207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9</xdr:row>
      <xdr:rowOff>163275</xdr:rowOff>
    </xdr:from>
    <xdr:to>
      <xdr:col>3</xdr:col>
      <xdr:colOff>1442665</xdr:colOff>
      <xdr:row>9</xdr:row>
      <xdr:rowOff>1077675</xdr:rowOff>
    </xdr:to>
    <xdr:pic>
      <xdr:nvPicPr>
        <xdr:cNvPr id="12" name="Picture 112">
          <a:extLst>
            <a:ext uri="{FF2B5EF4-FFF2-40B4-BE49-F238E27FC236}">
              <a16:creationId xmlns:a16="http://schemas.microsoft.com/office/drawing/2014/main" id="{AA4D2A00-D4FC-41CB-9CAA-A32A3D0E0B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939871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71921</xdr:colOff>
      <xdr:row>12</xdr:row>
      <xdr:rowOff>152400</xdr:rowOff>
    </xdr:from>
    <xdr:to>
      <xdr:col>3</xdr:col>
      <xdr:colOff>1441809</xdr:colOff>
      <xdr:row>12</xdr:row>
      <xdr:rowOff>1066800</xdr:rowOff>
    </xdr:to>
    <xdr:pic>
      <xdr:nvPicPr>
        <xdr:cNvPr id="13" name="Picture 113">
          <a:extLst>
            <a:ext uri="{FF2B5EF4-FFF2-40B4-BE49-F238E27FC236}">
              <a16:creationId xmlns:a16="http://schemas.microsoft.com/office/drawing/2014/main" id="{D4B45AA6-C413-4A43-A8BA-94008FCAB6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5601" y="13182600"/>
          <a:ext cx="1369888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14</xdr:row>
      <xdr:rowOff>180975</xdr:rowOff>
    </xdr:from>
    <xdr:to>
      <xdr:col>3</xdr:col>
      <xdr:colOff>1442665</xdr:colOff>
      <xdr:row>14</xdr:row>
      <xdr:rowOff>1095375</xdr:rowOff>
    </xdr:to>
    <xdr:pic>
      <xdr:nvPicPr>
        <xdr:cNvPr id="14" name="Picture 114">
          <a:extLst>
            <a:ext uri="{FF2B5EF4-FFF2-40B4-BE49-F238E27FC236}">
              <a16:creationId xmlns:a16="http://schemas.microsoft.com/office/drawing/2014/main" id="{449EA9C7-2EBF-4967-9985-B220D6214A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1574101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71148</xdr:colOff>
      <xdr:row>16</xdr:row>
      <xdr:rowOff>178500</xdr:rowOff>
    </xdr:from>
    <xdr:to>
      <xdr:col>3</xdr:col>
      <xdr:colOff>1442582</xdr:colOff>
      <xdr:row>16</xdr:row>
      <xdr:rowOff>1092900</xdr:rowOff>
    </xdr:to>
    <xdr:pic>
      <xdr:nvPicPr>
        <xdr:cNvPr id="15" name="Picture 115">
          <a:extLst>
            <a:ext uri="{FF2B5EF4-FFF2-40B4-BE49-F238E27FC236}">
              <a16:creationId xmlns:a16="http://schemas.microsoft.com/office/drawing/2014/main" id="{627CC19A-CE84-436C-B2A3-A96C1C714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28" y="18268380"/>
          <a:ext cx="1371434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15</xdr:row>
      <xdr:rowOff>223725</xdr:rowOff>
    </xdr:from>
    <xdr:to>
      <xdr:col>3</xdr:col>
      <xdr:colOff>1442665</xdr:colOff>
      <xdr:row>15</xdr:row>
      <xdr:rowOff>1138125</xdr:rowOff>
    </xdr:to>
    <xdr:pic>
      <xdr:nvPicPr>
        <xdr:cNvPr id="16" name="Picture 116">
          <a:extLst>
            <a:ext uri="{FF2B5EF4-FFF2-40B4-BE49-F238E27FC236}">
              <a16:creationId xmlns:a16="http://schemas.microsoft.com/office/drawing/2014/main" id="{56413997-696B-4A37-831E-117C69BCCB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1704868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70967</xdr:colOff>
      <xdr:row>17</xdr:row>
      <xdr:rowOff>173399</xdr:rowOff>
    </xdr:from>
    <xdr:to>
      <xdr:col>3</xdr:col>
      <xdr:colOff>1442763</xdr:colOff>
      <xdr:row>17</xdr:row>
      <xdr:rowOff>1087799</xdr:rowOff>
    </xdr:to>
    <xdr:pic>
      <xdr:nvPicPr>
        <xdr:cNvPr id="17" name="Picture 117">
          <a:extLst>
            <a:ext uri="{FF2B5EF4-FFF2-40B4-BE49-F238E27FC236}">
              <a16:creationId xmlns:a16="http://schemas.microsoft.com/office/drawing/2014/main" id="{3FE330EA-CCA6-4C98-9F89-CEA5330F4C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647" y="19528199"/>
          <a:ext cx="1371796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18</xdr:row>
      <xdr:rowOff>192374</xdr:rowOff>
    </xdr:from>
    <xdr:to>
      <xdr:col>3</xdr:col>
      <xdr:colOff>1428750</xdr:colOff>
      <xdr:row>18</xdr:row>
      <xdr:rowOff>1106774</xdr:rowOff>
    </xdr:to>
    <xdr:pic>
      <xdr:nvPicPr>
        <xdr:cNvPr id="18" name="Picture 118">
          <a:extLst>
            <a:ext uri="{FF2B5EF4-FFF2-40B4-BE49-F238E27FC236}">
              <a16:creationId xmlns:a16="http://schemas.microsoft.com/office/drawing/2014/main" id="{9410CD26-7732-431F-9916-369F9F5E46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9405" y="20812094"/>
          <a:ext cx="134302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19</xdr:row>
      <xdr:rowOff>208950</xdr:rowOff>
    </xdr:from>
    <xdr:to>
      <xdr:col>3</xdr:col>
      <xdr:colOff>1438275</xdr:colOff>
      <xdr:row>19</xdr:row>
      <xdr:rowOff>1123350</xdr:rowOff>
    </xdr:to>
    <xdr:pic>
      <xdr:nvPicPr>
        <xdr:cNvPr id="19" name="Picture 119">
          <a:extLst>
            <a:ext uri="{FF2B5EF4-FFF2-40B4-BE49-F238E27FC236}">
              <a16:creationId xmlns:a16="http://schemas.microsoft.com/office/drawing/2014/main" id="{E751E3E0-03F0-4A4B-916B-B01EFEB7A6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9405" y="22093590"/>
          <a:ext cx="135255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20</xdr:row>
      <xdr:rowOff>182625</xdr:rowOff>
    </xdr:from>
    <xdr:to>
      <xdr:col>3</xdr:col>
      <xdr:colOff>1442665</xdr:colOff>
      <xdr:row>20</xdr:row>
      <xdr:rowOff>1097025</xdr:rowOff>
    </xdr:to>
    <xdr:pic>
      <xdr:nvPicPr>
        <xdr:cNvPr id="20" name="Picture 120">
          <a:extLst>
            <a:ext uri="{FF2B5EF4-FFF2-40B4-BE49-F238E27FC236}">
              <a16:creationId xmlns:a16="http://schemas.microsoft.com/office/drawing/2014/main" id="{978DAEB9-4C2D-4330-9F8C-5686EFEB54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2333218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75828</xdr:colOff>
      <xdr:row>21</xdr:row>
      <xdr:rowOff>200025</xdr:rowOff>
    </xdr:from>
    <xdr:to>
      <xdr:col>3</xdr:col>
      <xdr:colOff>1437903</xdr:colOff>
      <xdr:row>21</xdr:row>
      <xdr:rowOff>1020749</xdr:rowOff>
    </xdr:to>
    <xdr:pic>
      <xdr:nvPicPr>
        <xdr:cNvPr id="21" name="Picture 121">
          <a:extLst>
            <a:ext uri="{FF2B5EF4-FFF2-40B4-BE49-F238E27FC236}">
              <a16:creationId xmlns:a16="http://schemas.microsoft.com/office/drawing/2014/main" id="{6AB97DD9-1F41-4551-BD23-DB7CE9ADFF9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905" t="10245" r="7604"/>
        <a:stretch/>
      </xdr:blipFill>
      <xdr:spPr>
        <a:xfrm>
          <a:off x="2849508" y="24614505"/>
          <a:ext cx="1362075" cy="820724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22</xdr:row>
      <xdr:rowOff>161925</xdr:rowOff>
    </xdr:from>
    <xdr:to>
      <xdr:col>3</xdr:col>
      <xdr:colOff>1442665</xdr:colOff>
      <xdr:row>22</xdr:row>
      <xdr:rowOff>1076325</xdr:rowOff>
    </xdr:to>
    <xdr:pic>
      <xdr:nvPicPr>
        <xdr:cNvPr id="22" name="Picture 122">
          <a:extLst>
            <a:ext uri="{FF2B5EF4-FFF2-40B4-BE49-F238E27FC236}">
              <a16:creationId xmlns:a16="http://schemas.microsoft.com/office/drawing/2014/main" id="{A0C85210-1807-469A-92BA-9C508FCEBD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2584132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71410</xdr:colOff>
      <xdr:row>23</xdr:row>
      <xdr:rowOff>178574</xdr:rowOff>
    </xdr:from>
    <xdr:to>
      <xdr:col>3</xdr:col>
      <xdr:colOff>1442320</xdr:colOff>
      <xdr:row>23</xdr:row>
      <xdr:rowOff>1092974</xdr:rowOff>
    </xdr:to>
    <xdr:pic>
      <xdr:nvPicPr>
        <xdr:cNvPr id="23" name="Picture 123">
          <a:extLst>
            <a:ext uri="{FF2B5EF4-FFF2-40B4-BE49-F238E27FC236}">
              <a16:creationId xmlns:a16="http://schemas.microsoft.com/office/drawing/2014/main" id="{31DE782B-699E-45BA-B6BB-3CD5B7381D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5090" y="27122894"/>
          <a:ext cx="137091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</xdr:colOff>
      <xdr:row>24</xdr:row>
      <xdr:rowOff>180975</xdr:rowOff>
    </xdr:from>
    <xdr:to>
      <xdr:col>3</xdr:col>
      <xdr:colOff>1457325</xdr:colOff>
      <xdr:row>24</xdr:row>
      <xdr:rowOff>1095375</xdr:rowOff>
    </xdr:to>
    <xdr:pic>
      <xdr:nvPicPr>
        <xdr:cNvPr id="24" name="Picture 124">
          <a:extLst>
            <a:ext uri="{FF2B5EF4-FFF2-40B4-BE49-F238E27FC236}">
              <a16:creationId xmlns:a16="http://schemas.microsoft.com/office/drawing/2014/main" id="{EA37DA3A-FE07-416B-9F79-86A7E99CCD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635" b="34339"/>
        <a:stretch/>
      </xdr:blipFill>
      <xdr:spPr>
        <a:xfrm>
          <a:off x="2840355" y="28390215"/>
          <a:ext cx="139065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71010</xdr:colOff>
      <xdr:row>25</xdr:row>
      <xdr:rowOff>204674</xdr:rowOff>
    </xdr:from>
    <xdr:to>
      <xdr:col>3</xdr:col>
      <xdr:colOff>1442720</xdr:colOff>
      <xdr:row>25</xdr:row>
      <xdr:rowOff>1119074</xdr:rowOff>
    </xdr:to>
    <xdr:pic>
      <xdr:nvPicPr>
        <xdr:cNvPr id="25" name="Picture 125">
          <a:extLst>
            <a:ext uri="{FF2B5EF4-FFF2-40B4-BE49-F238E27FC236}">
              <a16:creationId xmlns:a16="http://schemas.microsoft.com/office/drawing/2014/main" id="{0DEA7A90-273C-4392-8DFB-54620AB291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690" y="29678834"/>
          <a:ext cx="137171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26</xdr:row>
      <xdr:rowOff>185400</xdr:rowOff>
    </xdr:from>
    <xdr:to>
      <xdr:col>3</xdr:col>
      <xdr:colOff>1442665</xdr:colOff>
      <xdr:row>26</xdr:row>
      <xdr:rowOff>1099800</xdr:rowOff>
    </xdr:to>
    <xdr:pic>
      <xdr:nvPicPr>
        <xdr:cNvPr id="26" name="Picture 126">
          <a:extLst>
            <a:ext uri="{FF2B5EF4-FFF2-40B4-BE49-F238E27FC236}">
              <a16:creationId xmlns:a16="http://schemas.microsoft.com/office/drawing/2014/main" id="{44750F30-65B6-48A9-B61D-877FAF09BE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3092448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70898</xdr:colOff>
      <xdr:row>27</xdr:row>
      <xdr:rowOff>156750</xdr:rowOff>
    </xdr:from>
    <xdr:to>
      <xdr:col>3</xdr:col>
      <xdr:colOff>1442833</xdr:colOff>
      <xdr:row>27</xdr:row>
      <xdr:rowOff>1071150</xdr:rowOff>
    </xdr:to>
    <xdr:pic>
      <xdr:nvPicPr>
        <xdr:cNvPr id="27" name="Picture 127">
          <a:extLst>
            <a:ext uri="{FF2B5EF4-FFF2-40B4-BE49-F238E27FC236}">
              <a16:creationId xmlns:a16="http://schemas.microsoft.com/office/drawing/2014/main" id="{4B59AE08-25A7-46F3-8A8C-3BEA72F335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578" y="32160750"/>
          <a:ext cx="137193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28</xdr:row>
      <xdr:rowOff>190500</xdr:rowOff>
    </xdr:from>
    <xdr:to>
      <xdr:col>3</xdr:col>
      <xdr:colOff>1442665</xdr:colOff>
      <xdr:row>28</xdr:row>
      <xdr:rowOff>1104900</xdr:rowOff>
    </xdr:to>
    <xdr:pic>
      <xdr:nvPicPr>
        <xdr:cNvPr id="28" name="Picture 131">
          <a:extLst>
            <a:ext uri="{FF2B5EF4-FFF2-40B4-BE49-F238E27FC236}">
              <a16:creationId xmlns:a16="http://schemas.microsoft.com/office/drawing/2014/main" id="{38E2259F-DBD2-4D7C-91F9-A6264F07BF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3345942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29</xdr:row>
      <xdr:rowOff>245175</xdr:rowOff>
    </xdr:from>
    <xdr:to>
      <xdr:col>3</xdr:col>
      <xdr:colOff>1442665</xdr:colOff>
      <xdr:row>29</xdr:row>
      <xdr:rowOff>1159575</xdr:rowOff>
    </xdr:to>
    <xdr:pic>
      <xdr:nvPicPr>
        <xdr:cNvPr id="29" name="Picture 132">
          <a:extLst>
            <a:ext uri="{FF2B5EF4-FFF2-40B4-BE49-F238E27FC236}">
              <a16:creationId xmlns:a16="http://schemas.microsoft.com/office/drawing/2014/main" id="{0E62CF2C-D2F5-4BD3-B00B-DAF8E2E458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3477901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76201</xdr:colOff>
      <xdr:row>30</xdr:row>
      <xdr:rowOff>178425</xdr:rowOff>
    </xdr:from>
    <xdr:to>
      <xdr:col>3</xdr:col>
      <xdr:colOff>1438275</xdr:colOff>
      <xdr:row>30</xdr:row>
      <xdr:rowOff>1092825</xdr:rowOff>
    </xdr:to>
    <xdr:pic>
      <xdr:nvPicPr>
        <xdr:cNvPr id="30" name="Picture 133">
          <a:extLst>
            <a:ext uri="{FF2B5EF4-FFF2-40B4-BE49-F238E27FC236}">
              <a16:creationId xmlns:a16="http://schemas.microsoft.com/office/drawing/2014/main" id="{760C8553-F731-4183-A4A7-04B20F825F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3743"/>
        <a:stretch/>
      </xdr:blipFill>
      <xdr:spPr>
        <a:xfrm>
          <a:off x="2849881" y="35977185"/>
          <a:ext cx="1362074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32</xdr:row>
      <xdr:rowOff>161924</xdr:rowOff>
    </xdr:from>
    <xdr:to>
      <xdr:col>3</xdr:col>
      <xdr:colOff>1438275</xdr:colOff>
      <xdr:row>32</xdr:row>
      <xdr:rowOff>1076324</xdr:rowOff>
    </xdr:to>
    <xdr:pic>
      <xdr:nvPicPr>
        <xdr:cNvPr id="31" name="Picture 134">
          <a:extLst>
            <a:ext uri="{FF2B5EF4-FFF2-40B4-BE49-F238E27FC236}">
              <a16:creationId xmlns:a16="http://schemas.microsoft.com/office/drawing/2014/main" id="{6BCA3302-B283-4949-9CFE-6D68D69FC5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9405" y="38490524"/>
          <a:ext cx="135255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31</xdr:row>
      <xdr:rowOff>140324</xdr:rowOff>
    </xdr:from>
    <xdr:to>
      <xdr:col>3</xdr:col>
      <xdr:colOff>1438275</xdr:colOff>
      <xdr:row>31</xdr:row>
      <xdr:rowOff>1054724</xdr:rowOff>
    </xdr:to>
    <xdr:pic>
      <xdr:nvPicPr>
        <xdr:cNvPr id="32" name="Picture 135">
          <a:extLst>
            <a:ext uri="{FF2B5EF4-FFF2-40B4-BE49-F238E27FC236}">
              <a16:creationId xmlns:a16="http://schemas.microsoft.com/office/drawing/2014/main" id="{DC8B0FF5-BFBD-4CA6-AB6A-11DD0D757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9405" y="37204004"/>
          <a:ext cx="135255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</xdr:colOff>
      <xdr:row>33</xdr:row>
      <xdr:rowOff>180748</xdr:rowOff>
    </xdr:from>
    <xdr:to>
      <xdr:col>3</xdr:col>
      <xdr:colOff>1438275</xdr:colOff>
      <xdr:row>33</xdr:row>
      <xdr:rowOff>1095148</xdr:rowOff>
    </xdr:to>
    <xdr:pic>
      <xdr:nvPicPr>
        <xdr:cNvPr id="33" name="Picture 136">
          <a:extLst>
            <a:ext uri="{FF2B5EF4-FFF2-40B4-BE49-F238E27FC236}">
              <a16:creationId xmlns:a16="http://schemas.microsoft.com/office/drawing/2014/main" id="{E886B1AB-D265-41BE-A195-8C0860063DC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9289"/>
        <a:stretch/>
      </xdr:blipFill>
      <xdr:spPr>
        <a:xfrm>
          <a:off x="2840355" y="39774268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71975</xdr:colOff>
      <xdr:row>34</xdr:row>
      <xdr:rowOff>204523</xdr:rowOff>
    </xdr:from>
    <xdr:to>
      <xdr:col>3</xdr:col>
      <xdr:colOff>1441755</xdr:colOff>
      <xdr:row>34</xdr:row>
      <xdr:rowOff>1118923</xdr:rowOff>
    </xdr:to>
    <xdr:pic>
      <xdr:nvPicPr>
        <xdr:cNvPr id="34" name="Picture 137">
          <a:extLst>
            <a:ext uri="{FF2B5EF4-FFF2-40B4-BE49-F238E27FC236}">
              <a16:creationId xmlns:a16="http://schemas.microsoft.com/office/drawing/2014/main" id="{5E6668EC-9B54-467D-BAF2-1A01A1C48B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5655" y="41062963"/>
          <a:ext cx="136978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35</xdr:row>
      <xdr:rowOff>211499</xdr:rowOff>
    </xdr:from>
    <xdr:to>
      <xdr:col>3</xdr:col>
      <xdr:colOff>1442665</xdr:colOff>
      <xdr:row>35</xdr:row>
      <xdr:rowOff>1125899</xdr:rowOff>
    </xdr:to>
    <xdr:pic>
      <xdr:nvPicPr>
        <xdr:cNvPr id="35" name="Picture 138">
          <a:extLst>
            <a:ext uri="{FF2B5EF4-FFF2-40B4-BE49-F238E27FC236}">
              <a16:creationId xmlns:a16="http://schemas.microsoft.com/office/drawing/2014/main" id="{26469892-3116-419D-A534-C49A8315FE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4233485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92834</xdr:colOff>
      <xdr:row>36</xdr:row>
      <xdr:rowOff>154274</xdr:rowOff>
    </xdr:from>
    <xdr:to>
      <xdr:col>3</xdr:col>
      <xdr:colOff>1420897</xdr:colOff>
      <xdr:row>36</xdr:row>
      <xdr:rowOff>1068674</xdr:rowOff>
    </xdr:to>
    <xdr:pic>
      <xdr:nvPicPr>
        <xdr:cNvPr id="36" name="Picture 139">
          <a:extLst>
            <a:ext uri="{FF2B5EF4-FFF2-40B4-BE49-F238E27FC236}">
              <a16:creationId xmlns:a16="http://schemas.microsoft.com/office/drawing/2014/main" id="{25EC59FF-43BB-42E3-A29F-753C48D23E3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303"/>
        <a:stretch/>
      </xdr:blipFill>
      <xdr:spPr>
        <a:xfrm>
          <a:off x="2866514" y="43542554"/>
          <a:ext cx="1328063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37</xdr:row>
      <xdr:rowOff>154199</xdr:rowOff>
    </xdr:from>
    <xdr:to>
      <xdr:col>3</xdr:col>
      <xdr:colOff>1442665</xdr:colOff>
      <xdr:row>37</xdr:row>
      <xdr:rowOff>1068599</xdr:rowOff>
    </xdr:to>
    <xdr:pic>
      <xdr:nvPicPr>
        <xdr:cNvPr id="37" name="Picture 140">
          <a:extLst>
            <a:ext uri="{FF2B5EF4-FFF2-40B4-BE49-F238E27FC236}">
              <a16:creationId xmlns:a16="http://schemas.microsoft.com/office/drawing/2014/main" id="{02228C65-E2DF-4927-AD13-95F4B417C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4480739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95250</xdr:colOff>
      <xdr:row>38</xdr:row>
      <xdr:rowOff>161923</xdr:rowOff>
    </xdr:from>
    <xdr:to>
      <xdr:col>3</xdr:col>
      <xdr:colOff>1438275</xdr:colOff>
      <xdr:row>38</xdr:row>
      <xdr:rowOff>1076323</xdr:rowOff>
    </xdr:to>
    <xdr:pic>
      <xdr:nvPicPr>
        <xdr:cNvPr id="38" name="Picture 141">
          <a:extLst>
            <a:ext uri="{FF2B5EF4-FFF2-40B4-BE49-F238E27FC236}">
              <a16:creationId xmlns:a16="http://schemas.microsoft.com/office/drawing/2014/main" id="{E706A06E-B3F3-4EBA-9054-24A956CDD5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714"/>
        <a:stretch/>
      </xdr:blipFill>
      <xdr:spPr>
        <a:xfrm>
          <a:off x="2868930" y="46080043"/>
          <a:ext cx="134302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39</xdr:row>
      <xdr:rowOff>190500</xdr:rowOff>
    </xdr:from>
    <xdr:to>
      <xdr:col>3</xdr:col>
      <xdr:colOff>1442665</xdr:colOff>
      <xdr:row>39</xdr:row>
      <xdr:rowOff>1104900</xdr:rowOff>
    </xdr:to>
    <xdr:pic>
      <xdr:nvPicPr>
        <xdr:cNvPr id="39" name="Picture 142">
          <a:extLst>
            <a:ext uri="{FF2B5EF4-FFF2-40B4-BE49-F238E27FC236}">
              <a16:creationId xmlns:a16="http://schemas.microsoft.com/office/drawing/2014/main" id="{CB9352AA-DA33-4994-BB11-747528C046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4737354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</xdr:colOff>
      <xdr:row>40</xdr:row>
      <xdr:rowOff>159525</xdr:rowOff>
    </xdr:from>
    <xdr:to>
      <xdr:col>3</xdr:col>
      <xdr:colOff>1438275</xdr:colOff>
      <xdr:row>40</xdr:row>
      <xdr:rowOff>1073925</xdr:rowOff>
    </xdr:to>
    <xdr:pic>
      <xdr:nvPicPr>
        <xdr:cNvPr id="40" name="Picture 143">
          <a:extLst>
            <a:ext uri="{FF2B5EF4-FFF2-40B4-BE49-F238E27FC236}">
              <a16:creationId xmlns:a16="http://schemas.microsoft.com/office/drawing/2014/main" id="{721D2B4A-B4BF-4012-9EDF-718F2F2EBB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0355" y="4860748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41</xdr:row>
      <xdr:rowOff>166650</xdr:rowOff>
    </xdr:from>
    <xdr:to>
      <xdr:col>3</xdr:col>
      <xdr:colOff>1442665</xdr:colOff>
      <xdr:row>41</xdr:row>
      <xdr:rowOff>1081050</xdr:rowOff>
    </xdr:to>
    <xdr:pic>
      <xdr:nvPicPr>
        <xdr:cNvPr id="41" name="Picture 144">
          <a:extLst>
            <a:ext uri="{FF2B5EF4-FFF2-40B4-BE49-F238E27FC236}">
              <a16:creationId xmlns:a16="http://schemas.microsoft.com/office/drawing/2014/main" id="{9C194360-21FE-439C-B13A-8D78E6572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4987953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111406</xdr:colOff>
      <xdr:row>42</xdr:row>
      <xdr:rowOff>180975</xdr:rowOff>
    </xdr:from>
    <xdr:to>
      <xdr:col>3</xdr:col>
      <xdr:colOff>1402324</xdr:colOff>
      <xdr:row>42</xdr:row>
      <xdr:rowOff>1095375</xdr:rowOff>
    </xdr:to>
    <xdr:pic>
      <xdr:nvPicPr>
        <xdr:cNvPr id="42" name="Picture 145">
          <a:extLst>
            <a:ext uri="{FF2B5EF4-FFF2-40B4-BE49-F238E27FC236}">
              <a16:creationId xmlns:a16="http://schemas.microsoft.com/office/drawing/2014/main" id="{8F5A3B09-6C75-4654-AAA4-4CCC5AE5AD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1992" b="17175"/>
        <a:stretch/>
      </xdr:blipFill>
      <xdr:spPr>
        <a:xfrm>
          <a:off x="2885086" y="51158775"/>
          <a:ext cx="1290918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85516</xdr:colOff>
      <xdr:row>43</xdr:row>
      <xdr:rowOff>178349</xdr:rowOff>
    </xdr:from>
    <xdr:to>
      <xdr:col>3</xdr:col>
      <xdr:colOff>1428214</xdr:colOff>
      <xdr:row>43</xdr:row>
      <xdr:rowOff>1092749</xdr:rowOff>
    </xdr:to>
    <xdr:pic>
      <xdr:nvPicPr>
        <xdr:cNvPr id="43" name="Picture 146">
          <a:extLst>
            <a:ext uri="{FF2B5EF4-FFF2-40B4-BE49-F238E27FC236}">
              <a16:creationId xmlns:a16="http://schemas.microsoft.com/office/drawing/2014/main" id="{A0D4D53A-B285-4BC0-A2F8-0E12720080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9196" y="52421069"/>
          <a:ext cx="1342698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70994</xdr:colOff>
      <xdr:row>44</xdr:row>
      <xdr:rowOff>180600</xdr:rowOff>
    </xdr:from>
    <xdr:to>
      <xdr:col>3</xdr:col>
      <xdr:colOff>1442736</xdr:colOff>
      <xdr:row>44</xdr:row>
      <xdr:rowOff>1095000</xdr:rowOff>
    </xdr:to>
    <xdr:pic>
      <xdr:nvPicPr>
        <xdr:cNvPr id="44" name="Picture 147">
          <a:extLst>
            <a:ext uri="{FF2B5EF4-FFF2-40B4-BE49-F238E27FC236}">
              <a16:creationId xmlns:a16="http://schemas.microsoft.com/office/drawing/2014/main" id="{2C7223CE-C08E-4753-ACAC-CEC7BE2E4E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674" y="53688240"/>
          <a:ext cx="1371742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76199</xdr:colOff>
      <xdr:row>45</xdr:row>
      <xdr:rowOff>142424</xdr:rowOff>
    </xdr:from>
    <xdr:to>
      <xdr:col>3</xdr:col>
      <xdr:colOff>1438274</xdr:colOff>
      <xdr:row>45</xdr:row>
      <xdr:rowOff>1056824</xdr:rowOff>
    </xdr:to>
    <xdr:pic>
      <xdr:nvPicPr>
        <xdr:cNvPr id="45" name="Picture 148">
          <a:extLst>
            <a:ext uri="{FF2B5EF4-FFF2-40B4-BE49-F238E27FC236}">
              <a16:creationId xmlns:a16="http://schemas.microsoft.com/office/drawing/2014/main" id="{F5868941-05FC-4DBF-9C5A-36BC35C45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9879" y="54914984"/>
          <a:ext cx="136207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46</xdr:row>
      <xdr:rowOff>161400</xdr:rowOff>
    </xdr:from>
    <xdr:to>
      <xdr:col>3</xdr:col>
      <xdr:colOff>1442665</xdr:colOff>
      <xdr:row>46</xdr:row>
      <xdr:rowOff>1075800</xdr:rowOff>
    </xdr:to>
    <xdr:pic>
      <xdr:nvPicPr>
        <xdr:cNvPr id="46" name="Picture 149">
          <a:extLst>
            <a:ext uri="{FF2B5EF4-FFF2-40B4-BE49-F238E27FC236}">
              <a16:creationId xmlns:a16="http://schemas.microsoft.com/office/drawing/2014/main" id="{FCB9C704-B0F0-4634-9071-5776B5436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5619888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76200</xdr:colOff>
      <xdr:row>47</xdr:row>
      <xdr:rowOff>190500</xdr:rowOff>
    </xdr:from>
    <xdr:to>
      <xdr:col>3</xdr:col>
      <xdr:colOff>1447800</xdr:colOff>
      <xdr:row>47</xdr:row>
      <xdr:rowOff>1104900</xdr:rowOff>
    </xdr:to>
    <xdr:pic>
      <xdr:nvPicPr>
        <xdr:cNvPr id="47" name="Picture 150">
          <a:extLst>
            <a:ext uri="{FF2B5EF4-FFF2-40B4-BE49-F238E27FC236}">
              <a16:creationId xmlns:a16="http://schemas.microsoft.com/office/drawing/2014/main" id="{41FF85DD-4397-45EC-A5D1-964CDB3193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7493" b="46066"/>
        <a:stretch/>
      </xdr:blipFill>
      <xdr:spPr>
        <a:xfrm>
          <a:off x="2849880" y="5749290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70998</xdr:colOff>
      <xdr:row>48</xdr:row>
      <xdr:rowOff>170849</xdr:rowOff>
    </xdr:from>
    <xdr:to>
      <xdr:col>3</xdr:col>
      <xdr:colOff>1442733</xdr:colOff>
      <xdr:row>48</xdr:row>
      <xdr:rowOff>1085249</xdr:rowOff>
    </xdr:to>
    <xdr:pic>
      <xdr:nvPicPr>
        <xdr:cNvPr id="48" name="Picture 151">
          <a:extLst>
            <a:ext uri="{FF2B5EF4-FFF2-40B4-BE49-F238E27FC236}">
              <a16:creationId xmlns:a16="http://schemas.microsoft.com/office/drawing/2014/main" id="{B3ED3E9B-A30E-4205-98CB-82474CCCD7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678" y="58738169"/>
          <a:ext cx="137173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71975</xdr:colOff>
      <xdr:row>49</xdr:row>
      <xdr:rowOff>173174</xdr:rowOff>
    </xdr:from>
    <xdr:to>
      <xdr:col>3</xdr:col>
      <xdr:colOff>1441755</xdr:colOff>
      <xdr:row>49</xdr:row>
      <xdr:rowOff>1087574</xdr:rowOff>
    </xdr:to>
    <xdr:pic>
      <xdr:nvPicPr>
        <xdr:cNvPr id="49" name="Picture 152">
          <a:extLst>
            <a:ext uri="{FF2B5EF4-FFF2-40B4-BE49-F238E27FC236}">
              <a16:creationId xmlns:a16="http://schemas.microsoft.com/office/drawing/2014/main" id="{DC4169FA-F943-4074-A06D-DA0C6C11B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5655" y="60005414"/>
          <a:ext cx="136978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70898</xdr:colOff>
      <xdr:row>51</xdr:row>
      <xdr:rowOff>190499</xdr:rowOff>
    </xdr:from>
    <xdr:to>
      <xdr:col>3</xdr:col>
      <xdr:colOff>1442833</xdr:colOff>
      <xdr:row>51</xdr:row>
      <xdr:rowOff>1104899</xdr:rowOff>
    </xdr:to>
    <xdr:pic>
      <xdr:nvPicPr>
        <xdr:cNvPr id="50" name="Picture 153">
          <a:extLst>
            <a:ext uri="{FF2B5EF4-FFF2-40B4-BE49-F238E27FC236}">
              <a16:creationId xmlns:a16="http://schemas.microsoft.com/office/drawing/2014/main" id="{F1491A5D-6DE7-4BA0-8CB8-801C3E5AC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578" y="62552579"/>
          <a:ext cx="137193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52</xdr:row>
      <xdr:rowOff>185699</xdr:rowOff>
    </xdr:from>
    <xdr:to>
      <xdr:col>3</xdr:col>
      <xdr:colOff>1442665</xdr:colOff>
      <xdr:row>52</xdr:row>
      <xdr:rowOff>1100099</xdr:rowOff>
    </xdr:to>
    <xdr:pic>
      <xdr:nvPicPr>
        <xdr:cNvPr id="51" name="Picture 154">
          <a:extLst>
            <a:ext uri="{FF2B5EF4-FFF2-40B4-BE49-F238E27FC236}">
              <a16:creationId xmlns:a16="http://schemas.microsoft.com/office/drawing/2014/main" id="{29F3517D-0861-49EB-9FC2-2ACD76D2F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6381269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54</xdr:row>
      <xdr:rowOff>226124</xdr:rowOff>
    </xdr:from>
    <xdr:to>
      <xdr:col>3</xdr:col>
      <xdr:colOff>1442665</xdr:colOff>
      <xdr:row>54</xdr:row>
      <xdr:rowOff>1140524</xdr:rowOff>
    </xdr:to>
    <xdr:pic>
      <xdr:nvPicPr>
        <xdr:cNvPr id="52" name="Picture 155">
          <a:extLst>
            <a:ext uri="{FF2B5EF4-FFF2-40B4-BE49-F238E27FC236}">
              <a16:creationId xmlns:a16="http://schemas.microsoft.com/office/drawing/2014/main" id="{AB0C8A74-98B3-416F-9648-606017DAEF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66382964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53</xdr:row>
      <xdr:rowOff>147524</xdr:rowOff>
    </xdr:from>
    <xdr:to>
      <xdr:col>3</xdr:col>
      <xdr:colOff>1442665</xdr:colOff>
      <xdr:row>53</xdr:row>
      <xdr:rowOff>1061924</xdr:rowOff>
    </xdr:to>
    <xdr:pic>
      <xdr:nvPicPr>
        <xdr:cNvPr id="53" name="Picture 156">
          <a:extLst>
            <a:ext uri="{FF2B5EF4-FFF2-40B4-BE49-F238E27FC236}">
              <a16:creationId xmlns:a16="http://schemas.microsoft.com/office/drawing/2014/main" id="{DD329285-33C0-4894-BD7D-2989B611E8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65039444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50</xdr:row>
      <xdr:rowOff>170999</xdr:rowOff>
    </xdr:from>
    <xdr:to>
      <xdr:col>3</xdr:col>
      <xdr:colOff>1442665</xdr:colOff>
      <xdr:row>50</xdr:row>
      <xdr:rowOff>1085399</xdr:rowOff>
    </xdr:to>
    <xdr:pic>
      <xdr:nvPicPr>
        <xdr:cNvPr id="54" name="Picture 157">
          <a:extLst>
            <a:ext uri="{FF2B5EF4-FFF2-40B4-BE49-F238E27FC236}">
              <a16:creationId xmlns:a16="http://schemas.microsoft.com/office/drawing/2014/main" id="{ECEB7BB5-6B62-425A-BBD8-336C1260BA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6126815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58</xdr:row>
      <xdr:rowOff>185699</xdr:rowOff>
    </xdr:from>
    <xdr:to>
      <xdr:col>3</xdr:col>
      <xdr:colOff>1442665</xdr:colOff>
      <xdr:row>58</xdr:row>
      <xdr:rowOff>1100099</xdr:rowOff>
    </xdr:to>
    <xdr:pic>
      <xdr:nvPicPr>
        <xdr:cNvPr id="55" name="Picture 172">
          <a:extLst>
            <a:ext uri="{FF2B5EF4-FFF2-40B4-BE49-F238E27FC236}">
              <a16:creationId xmlns:a16="http://schemas.microsoft.com/office/drawing/2014/main" id="{731633E2-70E3-45E5-9383-CECACEA41E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7140221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57</xdr:row>
      <xdr:rowOff>211874</xdr:rowOff>
    </xdr:from>
    <xdr:to>
      <xdr:col>3</xdr:col>
      <xdr:colOff>1442665</xdr:colOff>
      <xdr:row>57</xdr:row>
      <xdr:rowOff>1126274</xdr:rowOff>
    </xdr:to>
    <xdr:pic>
      <xdr:nvPicPr>
        <xdr:cNvPr id="56" name="Picture 173">
          <a:extLst>
            <a:ext uri="{FF2B5EF4-FFF2-40B4-BE49-F238E27FC236}">
              <a16:creationId xmlns:a16="http://schemas.microsoft.com/office/drawing/2014/main" id="{19753A88-E44B-4BC2-8CCA-231D3B27A0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70163474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71976</xdr:colOff>
      <xdr:row>56</xdr:row>
      <xdr:rowOff>180899</xdr:rowOff>
    </xdr:from>
    <xdr:to>
      <xdr:col>3</xdr:col>
      <xdr:colOff>1441754</xdr:colOff>
      <xdr:row>56</xdr:row>
      <xdr:rowOff>1095299</xdr:rowOff>
    </xdr:to>
    <xdr:pic>
      <xdr:nvPicPr>
        <xdr:cNvPr id="57" name="Picture 174">
          <a:extLst>
            <a:ext uri="{FF2B5EF4-FFF2-40B4-BE49-F238E27FC236}">
              <a16:creationId xmlns:a16="http://schemas.microsoft.com/office/drawing/2014/main" id="{0E66A49B-DA66-44F0-B3BD-B7D97E333E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5656" y="68867579"/>
          <a:ext cx="1369778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55</xdr:row>
      <xdr:rowOff>152400</xdr:rowOff>
    </xdr:from>
    <xdr:to>
      <xdr:col>3</xdr:col>
      <xdr:colOff>1442665</xdr:colOff>
      <xdr:row>55</xdr:row>
      <xdr:rowOff>1099592</xdr:rowOff>
    </xdr:to>
    <xdr:pic>
      <xdr:nvPicPr>
        <xdr:cNvPr id="58" name="Picture 175">
          <a:extLst>
            <a:ext uri="{FF2B5EF4-FFF2-40B4-BE49-F238E27FC236}">
              <a16:creationId xmlns:a16="http://schemas.microsoft.com/office/drawing/2014/main" id="{BBC5ECCF-7AE3-4868-ADD7-BD20EF3B55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67574160"/>
          <a:ext cx="1371600" cy="947192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59</xdr:row>
      <xdr:rowOff>247650</xdr:rowOff>
    </xdr:from>
    <xdr:to>
      <xdr:col>3</xdr:col>
      <xdr:colOff>1442665</xdr:colOff>
      <xdr:row>59</xdr:row>
      <xdr:rowOff>1162050</xdr:rowOff>
    </xdr:to>
    <xdr:pic>
      <xdr:nvPicPr>
        <xdr:cNvPr id="59" name="Picture 176">
          <a:extLst>
            <a:ext uri="{FF2B5EF4-FFF2-40B4-BE49-F238E27FC236}">
              <a16:creationId xmlns:a16="http://schemas.microsoft.com/office/drawing/2014/main" id="{732B2521-0C73-4FC6-9806-59CE390CE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7272909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104403</xdr:colOff>
      <xdr:row>60</xdr:row>
      <xdr:rowOff>190499</xdr:rowOff>
    </xdr:from>
    <xdr:to>
      <xdr:col>3</xdr:col>
      <xdr:colOff>1409328</xdr:colOff>
      <xdr:row>60</xdr:row>
      <xdr:rowOff>1104899</xdr:rowOff>
    </xdr:to>
    <xdr:pic>
      <xdr:nvPicPr>
        <xdr:cNvPr id="60" name="Picture 177">
          <a:extLst>
            <a:ext uri="{FF2B5EF4-FFF2-40B4-BE49-F238E27FC236}">
              <a16:creationId xmlns:a16="http://schemas.microsoft.com/office/drawing/2014/main" id="{DB9DAA88-5130-48F1-9271-05AD7E734E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617" r="8576"/>
        <a:stretch/>
      </xdr:blipFill>
      <xdr:spPr>
        <a:xfrm>
          <a:off x="2878083" y="73936859"/>
          <a:ext cx="1304925" cy="914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99483</xdr:colOff>
      <xdr:row>0</xdr:row>
      <xdr:rowOff>0</xdr:rowOff>
    </xdr:from>
    <xdr:to>
      <xdr:col>4</xdr:col>
      <xdr:colOff>552492</xdr:colOff>
      <xdr:row>11</xdr:row>
      <xdr:rowOff>173609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37CCBB6-1487-44DC-B3FA-6F3D34EBA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4323" y="0"/>
          <a:ext cx="2327529" cy="2185289"/>
        </a:xfrm>
        <a:prstGeom prst="rect">
          <a:avLst/>
        </a:prstGeom>
      </xdr:spPr>
    </xdr:pic>
    <xdr:clientData/>
  </xdr:twoCellAnchor>
  <xdr:twoCellAnchor editAs="oneCell">
    <xdr:from>
      <xdr:col>7</xdr:col>
      <xdr:colOff>305282</xdr:colOff>
      <xdr:row>13</xdr:row>
      <xdr:rowOff>90249</xdr:rowOff>
    </xdr:from>
    <xdr:to>
      <xdr:col>8</xdr:col>
      <xdr:colOff>524478</xdr:colOff>
      <xdr:row>15</xdr:row>
      <xdr:rowOff>149783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FC0AC69-74E3-4C15-A51A-5C69E9BC9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79162" y="2467689"/>
          <a:ext cx="844036" cy="425294"/>
        </a:xfrm>
        <a:prstGeom prst="rect">
          <a:avLst/>
        </a:prstGeom>
      </xdr:spPr>
    </xdr:pic>
    <xdr:clientData/>
  </xdr:twoCellAnchor>
  <xdr:twoCellAnchor editAs="oneCell">
    <xdr:from>
      <xdr:col>5</xdr:col>
      <xdr:colOff>564969</xdr:colOff>
      <xdr:row>13</xdr:row>
      <xdr:rowOff>40235</xdr:rowOff>
    </xdr:from>
    <xdr:to>
      <xdr:col>7</xdr:col>
      <xdr:colOff>40098</xdr:colOff>
      <xdr:row>16</xdr:row>
      <xdr:rowOff>9298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8E912EC-7444-4FE2-A1DD-196605B92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9169" y="2417675"/>
          <a:ext cx="724809" cy="517703"/>
        </a:xfrm>
        <a:prstGeom prst="rect">
          <a:avLst/>
        </a:prstGeom>
      </xdr:spPr>
    </xdr:pic>
    <xdr:clientData/>
  </xdr:twoCellAnchor>
  <xdr:twoCellAnchor editAs="oneCell">
    <xdr:from>
      <xdr:col>2</xdr:col>
      <xdr:colOff>182848</xdr:colOff>
      <xdr:row>12</xdr:row>
      <xdr:rowOff>180976</xdr:rowOff>
    </xdr:from>
    <xdr:to>
      <xdr:col>3</xdr:col>
      <xdr:colOff>226633</xdr:colOff>
      <xdr:row>16</xdr:row>
      <xdr:rowOff>59056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ED0BAD8-8BCB-41D2-89D8-198812185D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2528" y="2375536"/>
          <a:ext cx="668625" cy="609600"/>
        </a:xfrm>
        <a:prstGeom prst="rect">
          <a:avLst/>
        </a:prstGeom>
      </xdr:spPr>
    </xdr:pic>
    <xdr:clientData/>
  </xdr:twoCellAnchor>
  <xdr:twoCellAnchor editAs="oneCell">
    <xdr:from>
      <xdr:col>3</xdr:col>
      <xdr:colOff>482748</xdr:colOff>
      <xdr:row>13</xdr:row>
      <xdr:rowOff>18728</xdr:rowOff>
    </xdr:from>
    <xdr:to>
      <xdr:col>5</xdr:col>
      <xdr:colOff>308854</xdr:colOff>
      <xdr:row>16</xdr:row>
      <xdr:rowOff>30805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454BEB7D-27FD-4876-80BE-89531A9A6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7268" y="2396168"/>
          <a:ext cx="1075786" cy="56071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</xdr:row>
      <xdr:rowOff>180976</xdr:rowOff>
    </xdr:from>
    <xdr:to>
      <xdr:col>1</xdr:col>
      <xdr:colOff>535729</xdr:colOff>
      <xdr:row>16</xdr:row>
      <xdr:rowOff>59056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3A2FAE3-A55C-46F3-9475-841869EB38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375536"/>
          <a:ext cx="1160569" cy="6096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&#199;a&#287;an%20Demir\Downloads\BTK_Kaynak_Dosya.xlsx" TargetMode="External"/><Relationship Id="rId1" Type="http://schemas.openxmlformats.org/officeDocument/2006/relationships/externalLinkPath" Target="BTK_Kaynak_Dosya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bola/Downloads/&#304;7-resmi+d&#252;&#351;eyar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naSayfa"/>
      <sheetName val="Makrolar"/>
      <sheetName val="Veri Doğrulama"/>
      <sheetName val="Koşullu Biçimlendirme"/>
      <sheetName val="Genel Grafikler"/>
      <sheetName val="Metin Fonksiyonları"/>
      <sheetName val="Tarih Fonksiyonları"/>
      <sheetName val="DüşeyaraEğerhata"/>
      <sheetName val="İndis-Kaçıncı"/>
      <sheetName val="Çaprazara"/>
      <sheetName val="Kaydır"/>
      <sheetName val="BenzersizSortFiltre"/>
      <sheetName val="EğerVeYada"/>
      <sheetName val="Çokeğer"/>
      <sheetName val="ÇokeğerortalamaMaxifsMinifs"/>
      <sheetName val="Referans Kilitleme"/>
      <sheetName val="DATA"/>
      <sheetName val="Sellers"/>
      <sheetName val="images"/>
    </sheetNames>
    <sheetDataSet>
      <sheetData sheetId="0"/>
      <sheetData sheetId="1"/>
      <sheetData sheetId="2">
        <row r="2">
          <cell r="A2" t="str">
            <v>AGGREGATE</v>
          </cell>
          <cell r="C2" t="str">
            <v>ISEVEN (ÇİFTTİR)</v>
          </cell>
        </row>
        <row r="3">
          <cell r="A3" t="str">
            <v>ABS (MUTLAK)</v>
          </cell>
          <cell r="C3" t="str">
            <v>ISODD (TEKDİR)</v>
          </cell>
        </row>
        <row r="4">
          <cell r="A4" t="str">
            <v>MOD (MOD)</v>
          </cell>
          <cell r="C4" t="str">
            <v>CELL (HÜCRE)</v>
          </cell>
        </row>
        <row r="5">
          <cell r="A5" t="str">
            <v>RAND (S_SAYI_ÜRET)</v>
          </cell>
          <cell r="C5" t="str">
            <v>INFO (BİLGİ)</v>
          </cell>
        </row>
        <row r="6">
          <cell r="A6" t="str">
            <v>ROUND (YUVARLA)</v>
          </cell>
          <cell r="C6" t="str">
            <v>TYPE (TİP)</v>
          </cell>
        </row>
        <row r="7">
          <cell r="A7" t="str">
            <v>SUBTOTAL (ALTTOPLAM)</v>
          </cell>
          <cell r="C7" t="str">
            <v>N (S)</v>
          </cell>
        </row>
        <row r="8">
          <cell r="A8" t="str">
            <v>SUMIF (ETOPLA)</v>
          </cell>
          <cell r="C8" t="str">
            <v>ERROR.TYPE (HATA.TİPİ)</v>
          </cell>
        </row>
        <row r="9">
          <cell r="A9" t="str">
            <v>SUMIFS (ÇOKETOPLA)</v>
          </cell>
          <cell r="C9" t="str">
            <v>ISBLANK (EBOŞSA)</v>
          </cell>
        </row>
        <row r="10">
          <cell r="A10" t="str">
            <v>SUMPRODUCT (TOPLA.ÇARPIM)</v>
          </cell>
          <cell r="C10" t="str">
            <v>ISERR (EHATA)</v>
          </cell>
        </row>
        <row r="11">
          <cell r="C11" t="str">
            <v>ISERROR (EHATALIYSA)</v>
          </cell>
        </row>
        <row r="12">
          <cell r="C12" t="str">
            <v>ISNA (EYOKSA)</v>
          </cell>
        </row>
        <row r="13">
          <cell r="C13" t="str">
            <v>ISNUMBER (ESAYIYSA)</v>
          </cell>
        </row>
        <row r="14">
          <cell r="C14" t="str">
            <v>ISTEXT (EMETİNSE)</v>
          </cell>
        </row>
        <row r="15">
          <cell r="C15" t="str">
            <v>ISNONTEXT (EMETİNDEĞİLSE)</v>
          </cell>
        </row>
        <row r="16">
          <cell r="C16" t="str">
            <v>ISLOGICAL (EMANTIKSALSA)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2"/>
      <sheetName val="Sheet1"/>
    </sheetNames>
    <sheetDataSet>
      <sheetData sheetId="0"/>
      <sheetData sheetId="1">
        <row r="1">
          <cell r="A1" t="str">
            <v>HASAN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49F7585-D4D9-4750-B0F2-F9C683DBC2D3}" name="Tablo1" displayName="Tablo1" ref="A1:H886" totalsRowShown="0" headerRowCellStyle="Normal 2">
  <autoFilter ref="A1:H886" xr:uid="{C49F7585-D4D9-4750-B0F2-F9C683DBC2D3}"/>
  <tableColumns count="8">
    <tableColumn id="1" xr3:uid="{CEE867C5-BD30-4A51-B3BF-47DE0C8DEAD8}" name="CODE" dataDxfId="8" dataCellStyle="Normal 2"/>
    <tableColumn id="2" xr3:uid="{44A87308-BD88-440E-BAA8-BB8DC3A91BF1}" name="STATE" dataDxfId="7" dataCellStyle="Normal 2"/>
    <tableColumn id="3" xr3:uid="{D361986E-5052-418D-8991-D15753B3B4DC}" name="SALERS" dataCellStyle="Normal 2"/>
    <tableColumn id="4" xr3:uid="{AF2C5B94-321F-4B02-BD91-624301A1948C}" name="PRODUCTS" dataCellStyle="Normal 2"/>
    <tableColumn id="5" xr3:uid="{9030D4D7-AF47-4C3B-A031-8F593E358A5F}" name="NET SALE AMOUNT" dataDxfId="6" dataCellStyle="ParaBirimi 2"/>
    <tableColumn id="6" xr3:uid="{9EB448E0-22D0-4DD2-A935-DD1331FE08B6}" name="TARGET SALE AMOUNT" dataDxfId="5" dataCellStyle="ParaBirimi 2"/>
    <tableColumn id="7" xr3:uid="{F3DA01B8-BC93-419D-97E2-12B06E6B89E4}" name="TARGET REALIZATION" dataDxfId="4" dataCellStyle="Yüzde 2">
      <calculatedColumnFormula>E2/F2</calculatedColumnFormula>
    </tableColumn>
    <tableColumn id="8" xr3:uid="{12686B0F-94EB-417A-A4CD-1EC1E70C935A}" name="YEAR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11.emf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8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10.emf"/><Relationship Id="rId4" Type="http://schemas.openxmlformats.org/officeDocument/2006/relationships/image" Target="../media/image7.emf"/><Relationship Id="rId9" Type="http://schemas.openxmlformats.org/officeDocument/2006/relationships/control" Target="../activeX/activeX4.xml"/><Relationship Id="rId14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573A0-8525-47D4-ABE8-6732671C4C09}">
  <sheetPr codeName="Sayfa2"/>
  <dimension ref="A1:H886"/>
  <sheetViews>
    <sheetView zoomScale="90" zoomScaleNormal="90" workbookViewId="0">
      <pane ySplit="1" topLeftCell="A2" activePane="bottomLeft" state="frozen"/>
      <selection pane="bottomLeft" activeCell="J859" sqref="J859"/>
    </sheetView>
  </sheetViews>
  <sheetFormatPr defaultColWidth="9.109375" defaultRowHeight="14.4" x14ac:dyDescent="0.3"/>
  <cols>
    <col min="1" max="1" width="7.88671875" style="1" customWidth="1"/>
    <col min="2" max="2" width="15.33203125" style="1" bestFit="1" customWidth="1"/>
    <col min="3" max="3" width="21" style="1" bestFit="1" customWidth="1"/>
    <col min="4" max="4" width="12.5546875" style="1" customWidth="1"/>
    <col min="5" max="5" width="19.6640625" style="1" customWidth="1"/>
    <col min="6" max="6" width="23.109375" style="1" customWidth="1"/>
    <col min="7" max="7" width="21.88671875" style="1" customWidth="1"/>
    <col min="8" max="8" width="7.5546875" style="1" customWidth="1"/>
    <col min="9" max="16384" width="9.109375" style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s="2" t="s">
        <v>8</v>
      </c>
      <c r="B2" s="3" t="s">
        <v>9</v>
      </c>
      <c r="C2" s="1" t="s">
        <v>10</v>
      </c>
      <c r="D2" s="1" t="s">
        <v>11</v>
      </c>
      <c r="E2" s="4">
        <v>841828</v>
      </c>
      <c r="F2" s="5">
        <v>942847.3600000001</v>
      </c>
      <c r="G2" s="6">
        <f>E2/F2</f>
        <v>0.89285714285714279</v>
      </c>
      <c r="H2" s="1">
        <v>2020</v>
      </c>
    </row>
    <row r="3" spans="1:8" x14ac:dyDescent="0.3">
      <c r="A3" s="2" t="s">
        <v>12</v>
      </c>
      <c r="B3" s="3" t="s">
        <v>13</v>
      </c>
      <c r="C3" s="1" t="s">
        <v>14</v>
      </c>
      <c r="D3" s="1" t="s">
        <v>11</v>
      </c>
      <c r="E3" s="4">
        <v>452292</v>
      </c>
      <c r="F3" s="5">
        <v>429677.39999999997</v>
      </c>
      <c r="G3" s="6">
        <f t="shared" ref="G3:G66" si="0">E3/F3</f>
        <v>1.0526315789473686</v>
      </c>
      <c r="H3" s="1">
        <v>2020</v>
      </c>
    </row>
    <row r="4" spans="1:8" x14ac:dyDescent="0.3">
      <c r="A4" s="2" t="s">
        <v>15</v>
      </c>
      <c r="B4" s="3" t="s">
        <v>16</v>
      </c>
      <c r="C4" s="1" t="s">
        <v>17</v>
      </c>
      <c r="D4" s="1" t="s">
        <v>11</v>
      </c>
      <c r="E4" s="4">
        <v>706778</v>
      </c>
      <c r="F4" s="5">
        <v>841065.82</v>
      </c>
      <c r="G4" s="6">
        <f t="shared" si="0"/>
        <v>0.84033613445378152</v>
      </c>
      <c r="H4" s="1">
        <v>2020</v>
      </c>
    </row>
    <row r="5" spans="1:8" x14ac:dyDescent="0.3">
      <c r="A5" s="2" t="s">
        <v>18</v>
      </c>
      <c r="B5" s="3" t="s">
        <v>19</v>
      </c>
      <c r="C5" s="1" t="s">
        <v>20</v>
      </c>
      <c r="D5" s="1" t="s">
        <v>11</v>
      </c>
      <c r="E5" s="4">
        <v>863404</v>
      </c>
      <c r="F5" s="5">
        <v>725259.36</v>
      </c>
      <c r="G5" s="6">
        <f t="shared" si="0"/>
        <v>1.1904761904761905</v>
      </c>
      <c r="H5" s="1">
        <v>2020</v>
      </c>
    </row>
    <row r="6" spans="1:8" x14ac:dyDescent="0.3">
      <c r="A6" s="2" t="s">
        <v>21</v>
      </c>
      <c r="B6" s="3" t="s">
        <v>22</v>
      </c>
      <c r="C6" s="1" t="s">
        <v>23</v>
      </c>
      <c r="D6" s="1" t="s">
        <v>11</v>
      </c>
      <c r="E6" s="4">
        <v>550669</v>
      </c>
      <c r="F6" s="5">
        <v>286347.88</v>
      </c>
      <c r="G6" s="6">
        <f t="shared" si="0"/>
        <v>1.9230769230769231</v>
      </c>
      <c r="H6" s="1">
        <v>2020</v>
      </c>
    </row>
    <row r="7" spans="1:8" x14ac:dyDescent="0.3">
      <c r="A7" s="2" t="s">
        <v>21</v>
      </c>
      <c r="B7" s="3" t="s">
        <v>22</v>
      </c>
      <c r="C7" s="1" t="s">
        <v>24</v>
      </c>
      <c r="D7" s="1" t="s">
        <v>11</v>
      </c>
      <c r="E7" s="4">
        <v>404305</v>
      </c>
      <c r="F7" s="5">
        <v>436649.4</v>
      </c>
      <c r="G7" s="6">
        <f t="shared" si="0"/>
        <v>0.92592592592592593</v>
      </c>
      <c r="H7" s="1">
        <v>2020</v>
      </c>
    </row>
    <row r="8" spans="1:8" x14ac:dyDescent="0.3">
      <c r="A8" s="2" t="s">
        <v>21</v>
      </c>
      <c r="B8" s="3" t="s">
        <v>22</v>
      </c>
      <c r="C8" s="1" t="s">
        <v>25</v>
      </c>
      <c r="D8" s="1" t="s">
        <v>11</v>
      </c>
      <c r="E8" s="4">
        <v>449815</v>
      </c>
      <c r="F8" s="5">
        <v>211413.05</v>
      </c>
      <c r="G8" s="6">
        <f t="shared" si="0"/>
        <v>2.1276595744680851</v>
      </c>
      <c r="H8" s="1">
        <v>2020</v>
      </c>
    </row>
    <row r="9" spans="1:8" x14ac:dyDescent="0.3">
      <c r="A9" s="2" t="s">
        <v>21</v>
      </c>
      <c r="B9" s="3" t="s">
        <v>22</v>
      </c>
      <c r="C9" s="1" t="s">
        <v>26</v>
      </c>
      <c r="D9" s="1" t="s">
        <v>11</v>
      </c>
      <c r="E9" s="4">
        <v>507487</v>
      </c>
      <c r="F9" s="5">
        <v>182695.32</v>
      </c>
      <c r="G9" s="6">
        <f t="shared" si="0"/>
        <v>2.7777777777777777</v>
      </c>
      <c r="H9" s="1">
        <v>2020</v>
      </c>
    </row>
    <row r="10" spans="1:8" x14ac:dyDescent="0.3">
      <c r="A10" s="2" t="s">
        <v>27</v>
      </c>
      <c r="B10" s="3" t="s">
        <v>28</v>
      </c>
      <c r="C10" s="1" t="s">
        <v>29</v>
      </c>
      <c r="D10" s="1" t="s">
        <v>11</v>
      </c>
      <c r="E10" s="4">
        <v>285129</v>
      </c>
      <c r="F10" s="5">
        <v>210995.46</v>
      </c>
      <c r="G10" s="6">
        <f t="shared" si="0"/>
        <v>1.3513513513513513</v>
      </c>
      <c r="H10" s="1">
        <v>2020</v>
      </c>
    </row>
    <row r="11" spans="1:8" x14ac:dyDescent="0.3">
      <c r="A11" s="2" t="s">
        <v>30</v>
      </c>
      <c r="B11" s="3" t="s">
        <v>31</v>
      </c>
      <c r="C11" s="1" t="s">
        <v>32</v>
      </c>
      <c r="D11" s="1" t="s">
        <v>11</v>
      </c>
      <c r="E11" s="4">
        <v>932763</v>
      </c>
      <c r="F11" s="5">
        <v>1119315.5999999999</v>
      </c>
      <c r="G11" s="6">
        <f t="shared" si="0"/>
        <v>0.83333333333333348</v>
      </c>
      <c r="H11" s="1">
        <v>2020</v>
      </c>
    </row>
    <row r="12" spans="1:8" x14ac:dyDescent="0.3">
      <c r="A12" s="2" t="s">
        <v>33</v>
      </c>
      <c r="B12" s="3" t="s">
        <v>34</v>
      </c>
      <c r="C12" s="1" t="s">
        <v>35</v>
      </c>
      <c r="D12" s="1" t="s">
        <v>11</v>
      </c>
      <c r="E12" s="4">
        <v>460305</v>
      </c>
      <c r="F12" s="5">
        <v>276183</v>
      </c>
      <c r="G12" s="6">
        <f t="shared" si="0"/>
        <v>1.6666666666666667</v>
      </c>
      <c r="H12" s="1">
        <v>2020</v>
      </c>
    </row>
    <row r="13" spans="1:8" x14ac:dyDescent="0.3">
      <c r="A13" s="2" t="s">
        <v>36</v>
      </c>
      <c r="B13" s="3" t="s">
        <v>37</v>
      </c>
      <c r="C13" s="1" t="s">
        <v>38</v>
      </c>
      <c r="D13" s="1" t="s">
        <v>11</v>
      </c>
      <c r="E13" s="4">
        <v>216707</v>
      </c>
      <c r="F13" s="5">
        <v>138692.48000000001</v>
      </c>
      <c r="G13" s="6">
        <f t="shared" si="0"/>
        <v>1.5624999999999998</v>
      </c>
      <c r="H13" s="1">
        <v>2020</v>
      </c>
    </row>
    <row r="14" spans="1:8" x14ac:dyDescent="0.3">
      <c r="A14" s="2" t="s">
        <v>36</v>
      </c>
      <c r="B14" s="3" t="s">
        <v>37</v>
      </c>
      <c r="C14" s="1" t="s">
        <v>39</v>
      </c>
      <c r="D14" s="1" t="s">
        <v>11</v>
      </c>
      <c r="E14" s="4">
        <v>331880</v>
      </c>
      <c r="F14" s="5">
        <v>102882.8</v>
      </c>
      <c r="G14" s="6">
        <f t="shared" si="0"/>
        <v>3.225806451612903</v>
      </c>
      <c r="H14" s="1">
        <v>2020</v>
      </c>
    </row>
    <row r="15" spans="1:8" x14ac:dyDescent="0.3">
      <c r="A15" s="2" t="s">
        <v>40</v>
      </c>
      <c r="B15" s="3" t="s">
        <v>41</v>
      </c>
      <c r="C15" s="1" t="s">
        <v>42</v>
      </c>
      <c r="D15" s="1" t="s">
        <v>11</v>
      </c>
      <c r="E15" s="4">
        <v>510634</v>
      </c>
      <c r="F15" s="5">
        <v>127658.5</v>
      </c>
      <c r="G15" s="6">
        <f t="shared" si="0"/>
        <v>4</v>
      </c>
      <c r="H15" s="1">
        <v>2020</v>
      </c>
    </row>
    <row r="16" spans="1:8" x14ac:dyDescent="0.3">
      <c r="A16" s="2" t="s">
        <v>43</v>
      </c>
      <c r="B16" s="3" t="s">
        <v>44</v>
      </c>
      <c r="C16" s="1" t="s">
        <v>45</v>
      </c>
      <c r="D16" s="1" t="s">
        <v>11</v>
      </c>
      <c r="E16" s="4">
        <v>761173</v>
      </c>
      <c r="F16" s="5">
        <v>829678.57000000007</v>
      </c>
      <c r="G16" s="6">
        <f t="shared" si="0"/>
        <v>0.9174311926605504</v>
      </c>
      <c r="H16" s="1">
        <v>2020</v>
      </c>
    </row>
    <row r="17" spans="1:8" x14ac:dyDescent="0.3">
      <c r="A17" s="2" t="s">
        <v>46</v>
      </c>
      <c r="B17" s="3" t="s">
        <v>47</v>
      </c>
      <c r="C17" s="1" t="s">
        <v>48</v>
      </c>
      <c r="D17" s="1" t="s">
        <v>11</v>
      </c>
      <c r="E17" s="4">
        <v>487419</v>
      </c>
      <c r="F17" s="5">
        <v>472796.43</v>
      </c>
      <c r="G17" s="6">
        <f t="shared" si="0"/>
        <v>1.0309278350515465</v>
      </c>
      <c r="H17" s="1">
        <v>2020</v>
      </c>
    </row>
    <row r="18" spans="1:8" x14ac:dyDescent="0.3">
      <c r="A18" s="2" t="s">
        <v>49</v>
      </c>
      <c r="B18" s="3" t="s">
        <v>50</v>
      </c>
      <c r="C18" s="1" t="s">
        <v>51</v>
      </c>
      <c r="D18" s="1" t="s">
        <v>11</v>
      </c>
      <c r="E18" s="4">
        <v>742605</v>
      </c>
      <c r="F18" s="5">
        <v>683196.6</v>
      </c>
      <c r="G18" s="6">
        <f t="shared" si="0"/>
        <v>1.0869565217391304</v>
      </c>
      <c r="H18" s="1">
        <v>2020</v>
      </c>
    </row>
    <row r="19" spans="1:8" x14ac:dyDescent="0.3">
      <c r="A19" s="2" t="s">
        <v>52</v>
      </c>
      <c r="B19" s="3" t="s">
        <v>53</v>
      </c>
      <c r="C19" s="1" t="s">
        <v>54</v>
      </c>
      <c r="D19" s="1" t="s">
        <v>11</v>
      </c>
      <c r="E19" s="4">
        <v>262230</v>
      </c>
      <c r="F19" s="5">
        <v>138981.9</v>
      </c>
      <c r="G19" s="6">
        <f t="shared" si="0"/>
        <v>1.8867924528301887</v>
      </c>
      <c r="H19" s="1">
        <v>2020</v>
      </c>
    </row>
    <row r="20" spans="1:8" x14ac:dyDescent="0.3">
      <c r="A20" s="2" t="s">
        <v>52</v>
      </c>
      <c r="B20" s="3" t="s">
        <v>53</v>
      </c>
      <c r="C20" s="1" t="s">
        <v>55</v>
      </c>
      <c r="D20" s="1" t="s">
        <v>11</v>
      </c>
      <c r="E20" s="4">
        <v>148109</v>
      </c>
      <c r="F20" s="5">
        <v>119968.29000000001</v>
      </c>
      <c r="G20" s="6">
        <f t="shared" si="0"/>
        <v>1.2345679012345678</v>
      </c>
      <c r="H20" s="1">
        <v>2020</v>
      </c>
    </row>
    <row r="21" spans="1:8" x14ac:dyDescent="0.3">
      <c r="A21" s="2" t="s">
        <v>56</v>
      </c>
      <c r="B21" s="3" t="s">
        <v>57</v>
      </c>
      <c r="C21" s="1" t="s">
        <v>58</v>
      </c>
      <c r="D21" s="1" t="s">
        <v>11</v>
      </c>
      <c r="E21" s="4">
        <v>578004</v>
      </c>
      <c r="F21" s="5">
        <v>606904.20000000007</v>
      </c>
      <c r="G21" s="6">
        <f t="shared" si="0"/>
        <v>0.95238095238095222</v>
      </c>
      <c r="H21" s="1">
        <v>2020</v>
      </c>
    </row>
    <row r="22" spans="1:8" x14ac:dyDescent="0.3">
      <c r="A22" s="2" t="s">
        <v>59</v>
      </c>
      <c r="B22" s="3" t="s">
        <v>60</v>
      </c>
      <c r="C22" s="1" t="s">
        <v>61</v>
      </c>
      <c r="D22" s="1" t="s">
        <v>11</v>
      </c>
      <c r="E22" s="4">
        <v>72652</v>
      </c>
      <c r="F22" s="5">
        <v>55215.520000000004</v>
      </c>
      <c r="G22" s="6">
        <f t="shared" si="0"/>
        <v>1.3157894736842104</v>
      </c>
      <c r="H22" s="1">
        <v>2020</v>
      </c>
    </row>
    <row r="23" spans="1:8" x14ac:dyDescent="0.3">
      <c r="A23" s="2" t="s">
        <v>62</v>
      </c>
      <c r="B23" s="3" t="s">
        <v>63</v>
      </c>
      <c r="C23" s="1" t="s">
        <v>64</v>
      </c>
      <c r="D23" s="1" t="s">
        <v>11</v>
      </c>
      <c r="E23" s="4">
        <v>933746</v>
      </c>
      <c r="F23" s="5">
        <v>1064470.44</v>
      </c>
      <c r="G23" s="6">
        <f t="shared" si="0"/>
        <v>0.87719298245614041</v>
      </c>
      <c r="H23" s="1">
        <v>2020</v>
      </c>
    </row>
    <row r="24" spans="1:8" x14ac:dyDescent="0.3">
      <c r="A24" s="2" t="s">
        <v>65</v>
      </c>
      <c r="B24" s="3" t="s">
        <v>66</v>
      </c>
      <c r="C24" s="1" t="s">
        <v>67</v>
      </c>
      <c r="D24" s="1" t="s">
        <v>11</v>
      </c>
      <c r="E24" s="4">
        <v>415410</v>
      </c>
      <c r="F24" s="5">
        <v>162009.9</v>
      </c>
      <c r="G24" s="6">
        <f t="shared" si="0"/>
        <v>2.5641025641025643</v>
      </c>
      <c r="H24" s="1">
        <v>2020</v>
      </c>
    </row>
    <row r="25" spans="1:8" x14ac:dyDescent="0.3">
      <c r="A25" s="2" t="s">
        <v>68</v>
      </c>
      <c r="B25" s="3" t="s">
        <v>69</v>
      </c>
      <c r="C25" s="1" t="s">
        <v>70</v>
      </c>
      <c r="D25" s="1" t="s">
        <v>11</v>
      </c>
      <c r="E25" s="4">
        <v>575082</v>
      </c>
      <c r="F25" s="5">
        <v>241534.44</v>
      </c>
      <c r="G25" s="6">
        <f t="shared" si="0"/>
        <v>2.3809523809523809</v>
      </c>
      <c r="H25" s="1">
        <v>2020</v>
      </c>
    </row>
    <row r="26" spans="1:8" x14ac:dyDescent="0.3">
      <c r="A26" s="2" t="s">
        <v>71</v>
      </c>
      <c r="B26" s="3" t="s">
        <v>72</v>
      </c>
      <c r="C26" s="1" t="s">
        <v>73</v>
      </c>
      <c r="D26" s="1" t="s">
        <v>11</v>
      </c>
      <c r="E26" s="4">
        <v>762623</v>
      </c>
      <c r="F26" s="5">
        <v>770249.23</v>
      </c>
      <c r="G26" s="6">
        <f t="shared" si="0"/>
        <v>0.99009900990099009</v>
      </c>
      <c r="H26" s="1">
        <v>2020</v>
      </c>
    </row>
    <row r="27" spans="1:8" x14ac:dyDescent="0.3">
      <c r="A27" s="2" t="s">
        <v>71</v>
      </c>
      <c r="B27" s="3" t="s">
        <v>72</v>
      </c>
      <c r="C27" s="1" t="s">
        <v>74</v>
      </c>
      <c r="D27" s="1" t="s">
        <v>11</v>
      </c>
      <c r="E27" s="4">
        <v>956367</v>
      </c>
      <c r="F27" s="5">
        <v>745966.26</v>
      </c>
      <c r="G27" s="6">
        <f t="shared" si="0"/>
        <v>1.2820512820512819</v>
      </c>
      <c r="H27" s="1">
        <v>2020</v>
      </c>
    </row>
    <row r="28" spans="1:8" x14ac:dyDescent="0.3">
      <c r="A28" s="2" t="s">
        <v>75</v>
      </c>
      <c r="B28" s="3" t="s">
        <v>76</v>
      </c>
      <c r="C28" s="1" t="s">
        <v>77</v>
      </c>
      <c r="D28" s="1" t="s">
        <v>11</v>
      </c>
      <c r="E28" s="4">
        <v>472841</v>
      </c>
      <c r="F28" s="5">
        <v>491754.64</v>
      </c>
      <c r="G28" s="6">
        <f t="shared" si="0"/>
        <v>0.96153846153846156</v>
      </c>
      <c r="H28" s="1">
        <v>2020</v>
      </c>
    </row>
    <row r="29" spans="1:8" x14ac:dyDescent="0.3">
      <c r="A29" s="2" t="s">
        <v>78</v>
      </c>
      <c r="B29" s="3" t="s">
        <v>79</v>
      </c>
      <c r="C29" s="1" t="s">
        <v>80</v>
      </c>
      <c r="D29" s="1" t="s">
        <v>11</v>
      </c>
      <c r="E29" s="4">
        <v>345782</v>
      </c>
      <c r="F29" s="5">
        <v>238589.58</v>
      </c>
      <c r="G29" s="6">
        <f t="shared" si="0"/>
        <v>1.4492753623188406</v>
      </c>
      <c r="H29" s="1">
        <v>2020</v>
      </c>
    </row>
    <row r="30" spans="1:8" x14ac:dyDescent="0.3">
      <c r="A30" s="2" t="s">
        <v>81</v>
      </c>
      <c r="B30" s="3" t="s">
        <v>82</v>
      </c>
      <c r="C30" s="1" t="s">
        <v>83</v>
      </c>
      <c r="D30" s="1" t="s">
        <v>11</v>
      </c>
      <c r="E30" s="4">
        <v>415808</v>
      </c>
      <c r="F30" s="5">
        <v>270275.20000000001</v>
      </c>
      <c r="G30" s="6">
        <f t="shared" si="0"/>
        <v>1.5384615384615383</v>
      </c>
      <c r="H30" s="1">
        <v>2020</v>
      </c>
    </row>
    <row r="31" spans="1:8" x14ac:dyDescent="0.3">
      <c r="A31" s="2" t="s">
        <v>84</v>
      </c>
      <c r="B31" s="3" t="s">
        <v>85</v>
      </c>
      <c r="C31" s="1" t="s">
        <v>86</v>
      </c>
      <c r="D31" s="1" t="s">
        <v>11</v>
      </c>
      <c r="E31" s="4">
        <v>103429</v>
      </c>
      <c r="F31" s="5">
        <v>25857.25</v>
      </c>
      <c r="G31" s="6">
        <f t="shared" si="0"/>
        <v>4</v>
      </c>
      <c r="H31" s="1">
        <v>2020</v>
      </c>
    </row>
    <row r="32" spans="1:8" x14ac:dyDescent="0.3">
      <c r="A32" s="2" t="s">
        <v>87</v>
      </c>
      <c r="B32" s="3" t="s">
        <v>88</v>
      </c>
      <c r="C32" s="1" t="s">
        <v>89</v>
      </c>
      <c r="D32" s="1" t="s">
        <v>11</v>
      </c>
      <c r="E32" s="4">
        <v>410839</v>
      </c>
      <c r="F32" s="5">
        <v>102709.75</v>
      </c>
      <c r="G32" s="6">
        <f t="shared" si="0"/>
        <v>4</v>
      </c>
      <c r="H32" s="1">
        <v>2020</v>
      </c>
    </row>
    <row r="33" spans="1:8" x14ac:dyDescent="0.3">
      <c r="A33" s="2" t="s">
        <v>90</v>
      </c>
      <c r="B33" s="3" t="s">
        <v>91</v>
      </c>
      <c r="C33" s="1" t="s">
        <v>92</v>
      </c>
      <c r="D33" s="1" t="s">
        <v>11</v>
      </c>
      <c r="E33" s="4">
        <v>285939</v>
      </c>
      <c r="F33" s="5">
        <v>94359.87000000001</v>
      </c>
      <c r="G33" s="6">
        <f t="shared" si="0"/>
        <v>3.0303030303030298</v>
      </c>
      <c r="H33" s="1">
        <v>2020</v>
      </c>
    </row>
    <row r="34" spans="1:8" x14ac:dyDescent="0.3">
      <c r="A34" s="2" t="s">
        <v>93</v>
      </c>
      <c r="B34" s="3" t="s">
        <v>94</v>
      </c>
      <c r="C34" s="1" t="s">
        <v>95</v>
      </c>
      <c r="D34" s="1" t="s">
        <v>11</v>
      </c>
      <c r="E34" s="4">
        <v>671208</v>
      </c>
      <c r="F34" s="5">
        <v>396012.72</v>
      </c>
      <c r="G34" s="6">
        <f t="shared" si="0"/>
        <v>1.6949152542372883</v>
      </c>
      <c r="H34" s="1">
        <v>2020</v>
      </c>
    </row>
    <row r="35" spans="1:8" x14ac:dyDescent="0.3">
      <c r="A35" s="2" t="s">
        <v>96</v>
      </c>
      <c r="B35" s="3" t="s">
        <v>97</v>
      </c>
      <c r="C35" s="1" t="s">
        <v>98</v>
      </c>
      <c r="D35" s="1" t="s">
        <v>11</v>
      </c>
      <c r="E35" s="4">
        <v>541340</v>
      </c>
      <c r="F35" s="5">
        <v>627954.39999999991</v>
      </c>
      <c r="G35" s="6">
        <f t="shared" si="0"/>
        <v>0.86206896551724155</v>
      </c>
      <c r="H35" s="1">
        <v>2020</v>
      </c>
    </row>
    <row r="36" spans="1:8" x14ac:dyDescent="0.3">
      <c r="A36" s="2" t="s">
        <v>99</v>
      </c>
      <c r="B36" s="3" t="s">
        <v>100</v>
      </c>
      <c r="C36" s="1" t="s">
        <v>101</v>
      </c>
      <c r="D36" s="1" t="s">
        <v>11</v>
      </c>
      <c r="E36" s="4">
        <v>78933</v>
      </c>
      <c r="F36" s="5">
        <v>94719.599999999991</v>
      </c>
      <c r="G36" s="6">
        <f t="shared" si="0"/>
        <v>0.83333333333333337</v>
      </c>
      <c r="H36" s="1">
        <v>2020</v>
      </c>
    </row>
    <row r="37" spans="1:8" x14ac:dyDescent="0.3">
      <c r="A37" s="2" t="s">
        <v>102</v>
      </c>
      <c r="B37" s="3" t="s">
        <v>103</v>
      </c>
      <c r="C37" s="1" t="s">
        <v>104</v>
      </c>
      <c r="D37" s="1" t="s">
        <v>11</v>
      </c>
      <c r="E37" s="4">
        <v>520424</v>
      </c>
      <c r="F37" s="5">
        <v>494402.8</v>
      </c>
      <c r="G37" s="6">
        <f t="shared" si="0"/>
        <v>1.0526315789473684</v>
      </c>
      <c r="H37" s="1">
        <v>2020</v>
      </c>
    </row>
    <row r="38" spans="1:8" x14ac:dyDescent="0.3">
      <c r="A38" s="2" t="s">
        <v>105</v>
      </c>
      <c r="B38" s="3" t="s">
        <v>106</v>
      </c>
      <c r="C38" s="1" t="s">
        <v>107</v>
      </c>
      <c r="D38" s="1" t="s">
        <v>11</v>
      </c>
      <c r="E38" s="4">
        <v>85427</v>
      </c>
      <c r="F38" s="5">
        <v>97386.78</v>
      </c>
      <c r="G38" s="6">
        <f t="shared" si="0"/>
        <v>0.87719298245614041</v>
      </c>
      <c r="H38" s="1">
        <v>2020</v>
      </c>
    </row>
    <row r="39" spans="1:8" x14ac:dyDescent="0.3">
      <c r="A39" s="2" t="s">
        <v>108</v>
      </c>
      <c r="B39" s="3" t="s">
        <v>109</v>
      </c>
      <c r="C39" s="1" t="s">
        <v>110</v>
      </c>
      <c r="D39" s="1" t="s">
        <v>11</v>
      </c>
      <c r="E39" s="4">
        <v>268537</v>
      </c>
      <c r="F39" s="5">
        <v>75190.36</v>
      </c>
      <c r="G39" s="6">
        <f t="shared" si="0"/>
        <v>3.5714285714285716</v>
      </c>
      <c r="H39" s="1">
        <v>2020</v>
      </c>
    </row>
    <row r="40" spans="1:8" x14ac:dyDescent="0.3">
      <c r="A40" s="2" t="s">
        <v>111</v>
      </c>
      <c r="B40" s="3" t="s">
        <v>112</v>
      </c>
      <c r="C40" s="1" t="s">
        <v>113</v>
      </c>
      <c r="D40" s="1" t="s">
        <v>11</v>
      </c>
      <c r="E40" s="4">
        <v>608228</v>
      </c>
      <c r="F40" s="5">
        <v>735955.88</v>
      </c>
      <c r="G40" s="6">
        <f t="shared" si="0"/>
        <v>0.82644628099173556</v>
      </c>
      <c r="H40" s="1">
        <v>2020</v>
      </c>
    </row>
    <row r="41" spans="1:8" x14ac:dyDescent="0.3">
      <c r="A41" s="2" t="s">
        <v>114</v>
      </c>
      <c r="B41" s="3" t="s">
        <v>115</v>
      </c>
      <c r="C41" s="1" t="s">
        <v>116</v>
      </c>
      <c r="D41" s="1" t="s">
        <v>11</v>
      </c>
      <c r="E41" s="4">
        <v>725463</v>
      </c>
      <c r="F41" s="5">
        <v>522333.36</v>
      </c>
      <c r="G41" s="6">
        <f t="shared" si="0"/>
        <v>1.3888888888888888</v>
      </c>
      <c r="H41" s="1">
        <v>2020</v>
      </c>
    </row>
    <row r="42" spans="1:8" x14ac:dyDescent="0.3">
      <c r="A42" s="2" t="s">
        <v>114</v>
      </c>
      <c r="B42" s="3" t="s">
        <v>115</v>
      </c>
      <c r="C42" s="1" t="s">
        <v>117</v>
      </c>
      <c r="D42" s="1" t="s">
        <v>11</v>
      </c>
      <c r="E42" s="4">
        <v>160401</v>
      </c>
      <c r="F42" s="5">
        <v>125112.78</v>
      </c>
      <c r="G42" s="6">
        <f t="shared" si="0"/>
        <v>1.2820512820512822</v>
      </c>
      <c r="H42" s="1">
        <v>2020</v>
      </c>
    </row>
    <row r="43" spans="1:8" x14ac:dyDescent="0.3">
      <c r="A43" s="2" t="s">
        <v>114</v>
      </c>
      <c r="B43" s="3" t="s">
        <v>115</v>
      </c>
      <c r="C43" s="1" t="s">
        <v>118</v>
      </c>
      <c r="D43" s="1" t="s">
        <v>11</v>
      </c>
      <c r="E43" s="4">
        <v>903012</v>
      </c>
      <c r="F43" s="5">
        <v>948162.60000000009</v>
      </c>
      <c r="G43" s="6">
        <f t="shared" si="0"/>
        <v>0.95238095238095233</v>
      </c>
      <c r="H43" s="1">
        <v>2020</v>
      </c>
    </row>
    <row r="44" spans="1:8" x14ac:dyDescent="0.3">
      <c r="A44" s="2" t="s">
        <v>119</v>
      </c>
      <c r="B44" s="3" t="s">
        <v>120</v>
      </c>
      <c r="C44" s="1" t="s">
        <v>121</v>
      </c>
      <c r="D44" s="1" t="s">
        <v>11</v>
      </c>
      <c r="E44" s="4">
        <v>352829</v>
      </c>
      <c r="F44" s="5">
        <v>370470.45</v>
      </c>
      <c r="G44" s="6">
        <f t="shared" si="0"/>
        <v>0.95238095238095233</v>
      </c>
      <c r="H44" s="1">
        <v>2020</v>
      </c>
    </row>
    <row r="45" spans="1:8" x14ac:dyDescent="0.3">
      <c r="A45" s="2" t="s">
        <v>122</v>
      </c>
      <c r="B45" s="3" t="s">
        <v>123</v>
      </c>
      <c r="C45" s="1" t="s">
        <v>124</v>
      </c>
      <c r="D45" s="1" t="s">
        <v>11</v>
      </c>
      <c r="E45" s="4">
        <v>696983</v>
      </c>
      <c r="F45" s="5">
        <v>369400.99</v>
      </c>
      <c r="G45" s="6">
        <f t="shared" si="0"/>
        <v>1.8867924528301887</v>
      </c>
      <c r="H45" s="1">
        <v>2020</v>
      </c>
    </row>
    <row r="46" spans="1:8" x14ac:dyDescent="0.3">
      <c r="A46" s="2" t="s">
        <v>125</v>
      </c>
      <c r="B46" s="3" t="s">
        <v>126</v>
      </c>
      <c r="C46" s="1" t="s">
        <v>127</v>
      </c>
      <c r="D46" s="1" t="s">
        <v>11</v>
      </c>
      <c r="E46" s="4">
        <v>646758</v>
      </c>
      <c r="F46" s="5">
        <v>472133.33999999997</v>
      </c>
      <c r="G46" s="6">
        <f t="shared" si="0"/>
        <v>1.3698630136986303</v>
      </c>
      <c r="H46" s="1">
        <v>2020</v>
      </c>
    </row>
    <row r="47" spans="1:8" x14ac:dyDescent="0.3">
      <c r="A47" s="2" t="s">
        <v>128</v>
      </c>
      <c r="B47" s="3" t="s">
        <v>129</v>
      </c>
      <c r="C47" s="1" t="s">
        <v>130</v>
      </c>
      <c r="D47" s="1" t="s">
        <v>11</v>
      </c>
      <c r="E47" s="4">
        <v>390906</v>
      </c>
      <c r="F47" s="5">
        <v>160271.46</v>
      </c>
      <c r="G47" s="6">
        <f t="shared" si="0"/>
        <v>2.4390243902439024</v>
      </c>
      <c r="H47" s="1">
        <v>2020</v>
      </c>
    </row>
    <row r="48" spans="1:8" x14ac:dyDescent="0.3">
      <c r="A48" s="2" t="s">
        <v>131</v>
      </c>
      <c r="B48" s="3" t="s">
        <v>132</v>
      </c>
      <c r="C48" s="1" t="s">
        <v>133</v>
      </c>
      <c r="D48" s="1" t="s">
        <v>11</v>
      </c>
      <c r="E48" s="4">
        <v>131185</v>
      </c>
      <c r="F48" s="5">
        <v>157422</v>
      </c>
      <c r="G48" s="6">
        <f t="shared" si="0"/>
        <v>0.83333333333333337</v>
      </c>
      <c r="H48" s="1">
        <v>2020</v>
      </c>
    </row>
    <row r="49" spans="1:8" x14ac:dyDescent="0.3">
      <c r="A49" s="2" t="s">
        <v>134</v>
      </c>
      <c r="B49" s="3" t="s">
        <v>135</v>
      </c>
      <c r="C49" s="1" t="s">
        <v>136</v>
      </c>
      <c r="D49" s="1" t="s">
        <v>11</v>
      </c>
      <c r="E49" s="4">
        <v>993125</v>
      </c>
      <c r="F49" s="5">
        <v>506493.75</v>
      </c>
      <c r="G49" s="6">
        <f t="shared" si="0"/>
        <v>1.9607843137254901</v>
      </c>
      <c r="H49" s="1">
        <v>2020</v>
      </c>
    </row>
    <row r="50" spans="1:8" x14ac:dyDescent="0.3">
      <c r="A50" s="2" t="s">
        <v>137</v>
      </c>
      <c r="B50" s="3" t="s">
        <v>138</v>
      </c>
      <c r="C50" s="1" t="s">
        <v>139</v>
      </c>
      <c r="D50" s="1" t="s">
        <v>11</v>
      </c>
      <c r="E50" s="4">
        <v>584520</v>
      </c>
      <c r="F50" s="5">
        <v>637126.80000000005</v>
      </c>
      <c r="G50" s="6">
        <f t="shared" si="0"/>
        <v>0.9174311926605504</v>
      </c>
      <c r="H50" s="1">
        <v>2020</v>
      </c>
    </row>
    <row r="51" spans="1:8" x14ac:dyDescent="0.3">
      <c r="A51" s="2" t="s">
        <v>140</v>
      </c>
      <c r="B51" s="3" t="s">
        <v>141</v>
      </c>
      <c r="C51" s="1" t="s">
        <v>142</v>
      </c>
      <c r="D51" s="1" t="s">
        <v>11</v>
      </c>
      <c r="E51" s="4">
        <v>826148</v>
      </c>
      <c r="F51" s="5">
        <v>454381.4</v>
      </c>
      <c r="G51" s="6">
        <f t="shared" si="0"/>
        <v>1.8181818181818181</v>
      </c>
      <c r="H51" s="1">
        <v>2020</v>
      </c>
    </row>
    <row r="52" spans="1:8" x14ac:dyDescent="0.3">
      <c r="A52" s="2" t="s">
        <v>143</v>
      </c>
      <c r="B52" s="3" t="s">
        <v>144</v>
      </c>
      <c r="C52" s="1" t="s">
        <v>145</v>
      </c>
      <c r="D52" s="1" t="s">
        <v>11</v>
      </c>
      <c r="E52" s="4">
        <v>910818</v>
      </c>
      <c r="F52" s="5">
        <v>236812.68000000002</v>
      </c>
      <c r="G52" s="6">
        <f t="shared" si="0"/>
        <v>3.8461538461538458</v>
      </c>
      <c r="H52" s="1">
        <v>2020</v>
      </c>
    </row>
    <row r="53" spans="1:8" x14ac:dyDescent="0.3">
      <c r="A53" s="2" t="s">
        <v>143</v>
      </c>
      <c r="B53" s="3" t="s">
        <v>144</v>
      </c>
      <c r="C53" s="1" t="s">
        <v>146</v>
      </c>
      <c r="D53" s="1" t="s">
        <v>11</v>
      </c>
      <c r="E53" s="4">
        <v>970132</v>
      </c>
      <c r="F53" s="5">
        <v>756702.96000000008</v>
      </c>
      <c r="G53" s="6">
        <f t="shared" si="0"/>
        <v>1.2820512820512819</v>
      </c>
      <c r="H53" s="1">
        <v>2020</v>
      </c>
    </row>
    <row r="54" spans="1:8" x14ac:dyDescent="0.3">
      <c r="A54" s="2" t="s">
        <v>147</v>
      </c>
      <c r="B54" s="3" t="s">
        <v>148</v>
      </c>
      <c r="C54" s="1" t="s">
        <v>149</v>
      </c>
      <c r="D54" s="1" t="s">
        <v>11</v>
      </c>
      <c r="E54" s="4">
        <v>848440</v>
      </c>
      <c r="F54" s="5">
        <v>831471.2</v>
      </c>
      <c r="G54" s="6">
        <f t="shared" si="0"/>
        <v>1.0204081632653061</v>
      </c>
      <c r="H54" s="1">
        <v>2020</v>
      </c>
    </row>
    <row r="55" spans="1:8" x14ac:dyDescent="0.3">
      <c r="A55" s="2" t="s">
        <v>150</v>
      </c>
      <c r="B55" s="3" t="s">
        <v>151</v>
      </c>
      <c r="C55" s="1" t="s">
        <v>152</v>
      </c>
      <c r="D55" s="1" t="s">
        <v>11</v>
      </c>
      <c r="E55" s="4">
        <v>111358</v>
      </c>
      <c r="F55" s="5">
        <v>61246.9</v>
      </c>
      <c r="G55" s="6">
        <f t="shared" si="0"/>
        <v>1.8181818181818181</v>
      </c>
      <c r="H55" s="1">
        <v>2020</v>
      </c>
    </row>
    <row r="56" spans="1:8" x14ac:dyDescent="0.3">
      <c r="A56" s="2" t="s">
        <v>153</v>
      </c>
      <c r="B56" s="3" t="s">
        <v>154</v>
      </c>
      <c r="C56" s="1" t="s">
        <v>155</v>
      </c>
      <c r="D56" s="1" t="s">
        <v>11</v>
      </c>
      <c r="E56" s="4">
        <v>490991</v>
      </c>
      <c r="F56" s="5">
        <v>348603.61</v>
      </c>
      <c r="G56" s="6">
        <f t="shared" si="0"/>
        <v>1.4084507042253522</v>
      </c>
      <c r="H56" s="1">
        <v>2020</v>
      </c>
    </row>
    <row r="57" spans="1:8" x14ac:dyDescent="0.3">
      <c r="A57" s="2" t="s">
        <v>156</v>
      </c>
      <c r="B57" s="3" t="s">
        <v>157</v>
      </c>
      <c r="C57" s="1" t="s">
        <v>158</v>
      </c>
      <c r="D57" s="1" t="s">
        <v>11</v>
      </c>
      <c r="E57" s="4">
        <v>167584</v>
      </c>
      <c r="F57" s="5">
        <v>172611.52000000002</v>
      </c>
      <c r="G57" s="6">
        <f t="shared" si="0"/>
        <v>0.97087378640776689</v>
      </c>
      <c r="H57" s="1">
        <v>2020</v>
      </c>
    </row>
    <row r="58" spans="1:8" x14ac:dyDescent="0.3">
      <c r="A58" s="2" t="s">
        <v>159</v>
      </c>
      <c r="B58" s="3" t="s">
        <v>160</v>
      </c>
      <c r="C58" s="1" t="s">
        <v>161</v>
      </c>
      <c r="D58" s="1" t="s">
        <v>11</v>
      </c>
      <c r="E58" s="4">
        <v>181209</v>
      </c>
      <c r="F58" s="5">
        <v>110537.48999999999</v>
      </c>
      <c r="G58" s="6">
        <f t="shared" si="0"/>
        <v>1.639344262295082</v>
      </c>
      <c r="H58" s="1">
        <v>2020</v>
      </c>
    </row>
    <row r="59" spans="1:8" x14ac:dyDescent="0.3">
      <c r="A59" s="2" t="s">
        <v>162</v>
      </c>
      <c r="B59" s="3" t="s">
        <v>163</v>
      </c>
      <c r="C59" s="1" t="s">
        <v>164</v>
      </c>
      <c r="D59" s="1" t="s">
        <v>11</v>
      </c>
      <c r="E59" s="4">
        <v>924720</v>
      </c>
      <c r="F59" s="5">
        <v>591820.80000000005</v>
      </c>
      <c r="G59" s="6">
        <f t="shared" si="0"/>
        <v>1.5624999999999998</v>
      </c>
      <c r="H59" s="1">
        <v>2020</v>
      </c>
    </row>
    <row r="60" spans="1:8" x14ac:dyDescent="0.3">
      <c r="A60" s="2" t="s">
        <v>165</v>
      </c>
      <c r="B60" s="3" t="s">
        <v>166</v>
      </c>
      <c r="C60" s="1" t="s">
        <v>167</v>
      </c>
      <c r="D60" s="1" t="s">
        <v>11</v>
      </c>
      <c r="E60" s="4">
        <v>137038</v>
      </c>
      <c r="F60" s="5">
        <v>123334.2</v>
      </c>
      <c r="G60" s="6">
        <f t="shared" si="0"/>
        <v>1.1111111111111112</v>
      </c>
      <c r="H60" s="1">
        <v>2020</v>
      </c>
    </row>
    <row r="61" spans="1:8" x14ac:dyDescent="0.3">
      <c r="A61" s="2" t="s">
        <v>8</v>
      </c>
      <c r="B61" s="3" t="s">
        <v>9</v>
      </c>
      <c r="C61" s="1" t="s">
        <v>10</v>
      </c>
      <c r="D61" s="1" t="s">
        <v>168</v>
      </c>
      <c r="E61" s="4">
        <v>530939</v>
      </c>
      <c r="F61" s="5">
        <v>334491.57</v>
      </c>
      <c r="G61" s="6">
        <f t="shared" si="0"/>
        <v>1.5873015873015872</v>
      </c>
      <c r="H61" s="1">
        <v>2020</v>
      </c>
    </row>
    <row r="62" spans="1:8" x14ac:dyDescent="0.3">
      <c r="A62" s="2" t="s">
        <v>12</v>
      </c>
      <c r="B62" s="3" t="s">
        <v>13</v>
      </c>
      <c r="C62" s="1" t="s">
        <v>14</v>
      </c>
      <c r="D62" s="1" t="s">
        <v>168</v>
      </c>
      <c r="E62" s="4">
        <v>570193</v>
      </c>
      <c r="F62" s="5">
        <v>159654.04</v>
      </c>
      <c r="G62" s="6">
        <f t="shared" si="0"/>
        <v>3.5714285714285712</v>
      </c>
      <c r="H62" s="1">
        <v>2020</v>
      </c>
    </row>
    <row r="63" spans="1:8" x14ac:dyDescent="0.3">
      <c r="A63" s="2" t="s">
        <v>15</v>
      </c>
      <c r="B63" s="3" t="s">
        <v>16</v>
      </c>
      <c r="C63" s="1" t="s">
        <v>17</v>
      </c>
      <c r="D63" s="1" t="s">
        <v>168</v>
      </c>
      <c r="E63" s="4">
        <v>299550</v>
      </c>
      <c r="F63" s="5">
        <v>269595</v>
      </c>
      <c r="G63" s="6">
        <f t="shared" si="0"/>
        <v>1.1111111111111112</v>
      </c>
      <c r="H63" s="1">
        <v>2020</v>
      </c>
    </row>
    <row r="64" spans="1:8" x14ac:dyDescent="0.3">
      <c r="A64" s="2" t="s">
        <v>18</v>
      </c>
      <c r="B64" s="3" t="s">
        <v>19</v>
      </c>
      <c r="C64" s="1" t="s">
        <v>20</v>
      </c>
      <c r="D64" s="1" t="s">
        <v>168</v>
      </c>
      <c r="E64" s="4">
        <v>31490</v>
      </c>
      <c r="F64" s="5">
        <v>15430.1</v>
      </c>
      <c r="G64" s="6">
        <f t="shared" si="0"/>
        <v>2.0408163265306123</v>
      </c>
      <c r="H64" s="1">
        <v>2020</v>
      </c>
    </row>
    <row r="65" spans="1:8" x14ac:dyDescent="0.3">
      <c r="A65" s="2" t="s">
        <v>21</v>
      </c>
      <c r="B65" s="3" t="s">
        <v>22</v>
      </c>
      <c r="C65" s="1" t="s">
        <v>23</v>
      </c>
      <c r="D65" s="1" t="s">
        <v>168</v>
      </c>
      <c r="E65" s="4">
        <v>445534</v>
      </c>
      <c r="F65" s="5">
        <v>236133.02000000002</v>
      </c>
      <c r="G65" s="6">
        <f t="shared" si="0"/>
        <v>1.8867924528301885</v>
      </c>
      <c r="H65" s="1">
        <v>2020</v>
      </c>
    </row>
    <row r="66" spans="1:8" x14ac:dyDescent="0.3">
      <c r="A66" s="2" t="s">
        <v>21</v>
      </c>
      <c r="B66" s="3" t="s">
        <v>22</v>
      </c>
      <c r="C66" s="1" t="s">
        <v>24</v>
      </c>
      <c r="D66" s="1" t="s">
        <v>168</v>
      </c>
      <c r="E66" s="4">
        <v>327564</v>
      </c>
      <c r="F66" s="5">
        <v>111371.76000000001</v>
      </c>
      <c r="G66" s="6">
        <f t="shared" si="0"/>
        <v>2.9411764705882351</v>
      </c>
      <c r="H66" s="1">
        <v>2020</v>
      </c>
    </row>
    <row r="67" spans="1:8" x14ac:dyDescent="0.3">
      <c r="A67" s="2" t="s">
        <v>21</v>
      </c>
      <c r="B67" s="3" t="s">
        <v>22</v>
      </c>
      <c r="C67" s="1" t="s">
        <v>25</v>
      </c>
      <c r="D67" s="1" t="s">
        <v>168</v>
      </c>
      <c r="E67" s="4">
        <v>474661</v>
      </c>
      <c r="F67" s="5">
        <v>417701.68</v>
      </c>
      <c r="G67" s="6">
        <f t="shared" ref="G67:G130" si="1">E67/F67</f>
        <v>1.1363636363636365</v>
      </c>
      <c r="H67" s="1">
        <v>2020</v>
      </c>
    </row>
    <row r="68" spans="1:8" x14ac:dyDescent="0.3">
      <c r="A68" s="2" t="s">
        <v>21</v>
      </c>
      <c r="B68" s="3" t="s">
        <v>22</v>
      </c>
      <c r="C68" s="1" t="s">
        <v>26</v>
      </c>
      <c r="D68" s="1" t="s">
        <v>168</v>
      </c>
      <c r="E68" s="4">
        <v>281897</v>
      </c>
      <c r="F68" s="5">
        <v>312905.67000000004</v>
      </c>
      <c r="G68" s="6">
        <f t="shared" si="1"/>
        <v>0.9009009009009008</v>
      </c>
      <c r="H68" s="1">
        <v>2020</v>
      </c>
    </row>
    <row r="69" spans="1:8" x14ac:dyDescent="0.3">
      <c r="A69" s="2" t="s">
        <v>27</v>
      </c>
      <c r="B69" s="3" t="s">
        <v>28</v>
      </c>
      <c r="C69" s="1" t="s">
        <v>29</v>
      </c>
      <c r="D69" s="1" t="s">
        <v>168</v>
      </c>
      <c r="E69" s="4">
        <v>176865</v>
      </c>
      <c r="F69" s="5">
        <v>164484.45000000001</v>
      </c>
      <c r="G69" s="6">
        <f t="shared" si="1"/>
        <v>1.075268817204301</v>
      </c>
      <c r="H69" s="1">
        <v>2020</v>
      </c>
    </row>
    <row r="70" spans="1:8" x14ac:dyDescent="0.3">
      <c r="A70" s="2" t="s">
        <v>30</v>
      </c>
      <c r="B70" s="3" t="s">
        <v>31</v>
      </c>
      <c r="C70" s="1" t="s">
        <v>32</v>
      </c>
      <c r="D70" s="1" t="s">
        <v>168</v>
      </c>
      <c r="E70" s="4">
        <v>536929</v>
      </c>
      <c r="F70" s="5">
        <v>279203.08</v>
      </c>
      <c r="G70" s="6">
        <f t="shared" si="1"/>
        <v>1.9230769230769229</v>
      </c>
      <c r="H70" s="1">
        <v>2020</v>
      </c>
    </row>
    <row r="71" spans="1:8" x14ac:dyDescent="0.3">
      <c r="A71" s="2" t="s">
        <v>33</v>
      </c>
      <c r="B71" s="3" t="s">
        <v>34</v>
      </c>
      <c r="C71" s="1" t="s">
        <v>35</v>
      </c>
      <c r="D71" s="1" t="s">
        <v>168</v>
      </c>
      <c r="E71" s="4">
        <v>56205</v>
      </c>
      <c r="F71" s="5">
        <v>37657.350000000006</v>
      </c>
      <c r="G71" s="6">
        <f t="shared" si="1"/>
        <v>1.4925373134328357</v>
      </c>
      <c r="H71" s="1">
        <v>2020</v>
      </c>
    </row>
    <row r="72" spans="1:8" x14ac:dyDescent="0.3">
      <c r="A72" s="2" t="s">
        <v>36</v>
      </c>
      <c r="B72" s="3" t="s">
        <v>37</v>
      </c>
      <c r="C72" s="1" t="s">
        <v>38</v>
      </c>
      <c r="D72" s="1" t="s">
        <v>168</v>
      </c>
      <c r="E72" s="4">
        <v>44234</v>
      </c>
      <c r="F72" s="5">
        <v>20347.64</v>
      </c>
      <c r="G72" s="6">
        <f t="shared" si="1"/>
        <v>2.1739130434782608</v>
      </c>
      <c r="H72" s="1">
        <v>2020</v>
      </c>
    </row>
    <row r="73" spans="1:8" x14ac:dyDescent="0.3">
      <c r="A73" s="2" t="s">
        <v>36</v>
      </c>
      <c r="B73" s="3" t="s">
        <v>37</v>
      </c>
      <c r="C73" s="1" t="s">
        <v>39</v>
      </c>
      <c r="D73" s="1" t="s">
        <v>168</v>
      </c>
      <c r="E73" s="4">
        <v>117708</v>
      </c>
      <c r="F73" s="5">
        <v>89458.08</v>
      </c>
      <c r="G73" s="6">
        <f t="shared" si="1"/>
        <v>1.3157894736842104</v>
      </c>
      <c r="H73" s="1">
        <v>2020</v>
      </c>
    </row>
    <row r="74" spans="1:8" x14ac:dyDescent="0.3">
      <c r="A74" s="2" t="s">
        <v>40</v>
      </c>
      <c r="B74" s="3" t="s">
        <v>41</v>
      </c>
      <c r="C74" s="1" t="s">
        <v>42</v>
      </c>
      <c r="D74" s="1" t="s">
        <v>168</v>
      </c>
      <c r="E74" s="4">
        <v>447057</v>
      </c>
      <c r="F74" s="5">
        <v>339763.32</v>
      </c>
      <c r="G74" s="6">
        <f t="shared" si="1"/>
        <v>1.3157894736842104</v>
      </c>
      <c r="H74" s="1">
        <v>2020</v>
      </c>
    </row>
    <row r="75" spans="1:8" x14ac:dyDescent="0.3">
      <c r="A75" s="2" t="s">
        <v>43</v>
      </c>
      <c r="B75" s="3" t="s">
        <v>44</v>
      </c>
      <c r="C75" s="1" t="s">
        <v>45</v>
      </c>
      <c r="D75" s="1" t="s">
        <v>168</v>
      </c>
      <c r="E75" s="4">
        <v>233441</v>
      </c>
      <c r="F75" s="5">
        <v>207762.49</v>
      </c>
      <c r="G75" s="6">
        <f t="shared" si="1"/>
        <v>1.1235955056179776</v>
      </c>
      <c r="H75" s="1">
        <v>2020</v>
      </c>
    </row>
    <row r="76" spans="1:8" x14ac:dyDescent="0.3">
      <c r="A76" s="2" t="s">
        <v>46</v>
      </c>
      <c r="B76" s="3" t="s">
        <v>47</v>
      </c>
      <c r="C76" s="1" t="s">
        <v>48</v>
      </c>
      <c r="D76" s="1" t="s">
        <v>168</v>
      </c>
      <c r="E76" s="4">
        <v>443011</v>
      </c>
      <c r="F76" s="5">
        <v>465161.55000000005</v>
      </c>
      <c r="G76" s="6">
        <f t="shared" si="1"/>
        <v>0.95238095238095233</v>
      </c>
      <c r="H76" s="1">
        <v>2020</v>
      </c>
    </row>
    <row r="77" spans="1:8" x14ac:dyDescent="0.3">
      <c r="A77" s="2" t="s">
        <v>49</v>
      </c>
      <c r="B77" s="3" t="s">
        <v>50</v>
      </c>
      <c r="C77" s="1" t="s">
        <v>51</v>
      </c>
      <c r="D77" s="1" t="s">
        <v>168</v>
      </c>
      <c r="E77" s="4">
        <v>211714</v>
      </c>
      <c r="F77" s="5">
        <v>146082.65999999997</v>
      </c>
      <c r="G77" s="6">
        <f t="shared" si="1"/>
        <v>1.4492753623188408</v>
      </c>
      <c r="H77" s="1">
        <v>2020</v>
      </c>
    </row>
    <row r="78" spans="1:8" x14ac:dyDescent="0.3">
      <c r="A78" s="2" t="s">
        <v>52</v>
      </c>
      <c r="B78" s="3" t="s">
        <v>53</v>
      </c>
      <c r="C78" s="1" t="s">
        <v>54</v>
      </c>
      <c r="D78" s="1" t="s">
        <v>168</v>
      </c>
      <c r="E78" s="4">
        <v>322701</v>
      </c>
      <c r="F78" s="5">
        <v>316246.98</v>
      </c>
      <c r="G78" s="6">
        <f t="shared" si="1"/>
        <v>1.0204081632653061</v>
      </c>
      <c r="H78" s="1">
        <v>2020</v>
      </c>
    </row>
    <row r="79" spans="1:8" x14ac:dyDescent="0.3">
      <c r="A79" s="2" t="s">
        <v>52</v>
      </c>
      <c r="B79" s="3" t="s">
        <v>53</v>
      </c>
      <c r="C79" s="1" t="s">
        <v>55</v>
      </c>
      <c r="D79" s="1" t="s">
        <v>168</v>
      </c>
      <c r="E79" s="4">
        <v>206747</v>
      </c>
      <c r="F79" s="5">
        <v>254298.81</v>
      </c>
      <c r="G79" s="6">
        <f t="shared" si="1"/>
        <v>0.81300813008130079</v>
      </c>
      <c r="H79" s="1">
        <v>2020</v>
      </c>
    </row>
    <row r="80" spans="1:8" x14ac:dyDescent="0.3">
      <c r="A80" s="2" t="s">
        <v>56</v>
      </c>
      <c r="B80" s="3" t="s">
        <v>57</v>
      </c>
      <c r="C80" s="1" t="s">
        <v>58</v>
      </c>
      <c r="D80" s="1" t="s">
        <v>168</v>
      </c>
      <c r="E80" s="4">
        <v>69541</v>
      </c>
      <c r="F80" s="5">
        <v>34770.5</v>
      </c>
      <c r="G80" s="6">
        <f t="shared" si="1"/>
        <v>2</v>
      </c>
      <c r="H80" s="1">
        <v>2020</v>
      </c>
    </row>
    <row r="81" spans="1:8" x14ac:dyDescent="0.3">
      <c r="A81" s="2" t="s">
        <v>59</v>
      </c>
      <c r="B81" s="3" t="s">
        <v>60</v>
      </c>
      <c r="C81" s="1" t="s">
        <v>61</v>
      </c>
      <c r="D81" s="1" t="s">
        <v>168</v>
      </c>
      <c r="E81" s="4">
        <v>286008</v>
      </c>
      <c r="F81" s="5">
        <v>220226.16</v>
      </c>
      <c r="G81" s="6">
        <f t="shared" si="1"/>
        <v>1.2987012987012987</v>
      </c>
      <c r="H81" s="1">
        <v>2020</v>
      </c>
    </row>
    <row r="82" spans="1:8" x14ac:dyDescent="0.3">
      <c r="A82" s="2" t="s">
        <v>62</v>
      </c>
      <c r="B82" s="3" t="s">
        <v>63</v>
      </c>
      <c r="C82" s="1" t="s">
        <v>64</v>
      </c>
      <c r="D82" s="1" t="s">
        <v>168</v>
      </c>
      <c r="E82" s="4">
        <v>139809</v>
      </c>
      <c r="F82" s="5">
        <v>127226.19</v>
      </c>
      <c r="G82" s="6">
        <f t="shared" si="1"/>
        <v>1.0989010989010988</v>
      </c>
      <c r="H82" s="1">
        <v>2020</v>
      </c>
    </row>
    <row r="83" spans="1:8" x14ac:dyDescent="0.3">
      <c r="A83" s="2" t="s">
        <v>65</v>
      </c>
      <c r="B83" s="3" t="s">
        <v>66</v>
      </c>
      <c r="C83" s="1" t="s">
        <v>67</v>
      </c>
      <c r="D83" s="1" t="s">
        <v>168</v>
      </c>
      <c r="E83" s="4">
        <v>445626</v>
      </c>
      <c r="F83" s="5">
        <v>231725.52000000002</v>
      </c>
      <c r="G83" s="6">
        <f t="shared" si="1"/>
        <v>1.9230769230769229</v>
      </c>
      <c r="H83" s="1">
        <v>2020</v>
      </c>
    </row>
    <row r="84" spans="1:8" x14ac:dyDescent="0.3">
      <c r="A84" s="2" t="s">
        <v>68</v>
      </c>
      <c r="B84" s="3" t="s">
        <v>69</v>
      </c>
      <c r="C84" s="1" t="s">
        <v>70</v>
      </c>
      <c r="D84" s="1" t="s">
        <v>168</v>
      </c>
      <c r="E84" s="4">
        <v>208009</v>
      </c>
      <c r="F84" s="5">
        <v>176807.65</v>
      </c>
      <c r="G84" s="6">
        <f t="shared" si="1"/>
        <v>1.1764705882352942</v>
      </c>
      <c r="H84" s="1">
        <v>2020</v>
      </c>
    </row>
    <row r="85" spans="1:8" x14ac:dyDescent="0.3">
      <c r="A85" s="2" t="s">
        <v>71</v>
      </c>
      <c r="B85" s="3" t="s">
        <v>72</v>
      </c>
      <c r="C85" s="1" t="s">
        <v>73</v>
      </c>
      <c r="D85" s="1" t="s">
        <v>168</v>
      </c>
      <c r="E85" s="4">
        <v>554895</v>
      </c>
      <c r="F85" s="5">
        <v>621482.4</v>
      </c>
      <c r="G85" s="6">
        <f t="shared" si="1"/>
        <v>0.89285714285714279</v>
      </c>
      <c r="H85" s="1">
        <v>2020</v>
      </c>
    </row>
    <row r="86" spans="1:8" x14ac:dyDescent="0.3">
      <c r="A86" s="2" t="s">
        <v>71</v>
      </c>
      <c r="B86" s="3" t="s">
        <v>72</v>
      </c>
      <c r="C86" s="1" t="s">
        <v>74</v>
      </c>
      <c r="D86" s="1" t="s">
        <v>168</v>
      </c>
      <c r="E86" s="4">
        <v>261859</v>
      </c>
      <c r="F86" s="5">
        <v>188538.47999999998</v>
      </c>
      <c r="G86" s="6">
        <f t="shared" si="1"/>
        <v>1.3888888888888891</v>
      </c>
      <c r="H86" s="1">
        <v>2020</v>
      </c>
    </row>
    <row r="87" spans="1:8" x14ac:dyDescent="0.3">
      <c r="A87" s="2" t="s">
        <v>75</v>
      </c>
      <c r="B87" s="3" t="s">
        <v>76</v>
      </c>
      <c r="C87" s="1" t="s">
        <v>77</v>
      </c>
      <c r="D87" s="1" t="s">
        <v>168</v>
      </c>
      <c r="E87" s="4">
        <v>579052</v>
      </c>
      <c r="F87" s="5">
        <v>411126.92</v>
      </c>
      <c r="G87" s="6">
        <f t="shared" si="1"/>
        <v>1.4084507042253522</v>
      </c>
      <c r="H87" s="1">
        <v>2020</v>
      </c>
    </row>
    <row r="88" spans="1:8" x14ac:dyDescent="0.3">
      <c r="A88" s="2" t="s">
        <v>78</v>
      </c>
      <c r="B88" s="3" t="s">
        <v>79</v>
      </c>
      <c r="C88" s="1" t="s">
        <v>80</v>
      </c>
      <c r="D88" s="1" t="s">
        <v>168</v>
      </c>
      <c r="E88" s="4">
        <v>391328</v>
      </c>
      <c r="F88" s="5">
        <v>453940.47999999998</v>
      </c>
      <c r="G88" s="6">
        <f t="shared" si="1"/>
        <v>0.86206896551724144</v>
      </c>
      <c r="H88" s="1">
        <v>2020</v>
      </c>
    </row>
    <row r="89" spans="1:8" x14ac:dyDescent="0.3">
      <c r="A89" s="2" t="s">
        <v>81</v>
      </c>
      <c r="B89" s="3" t="s">
        <v>82</v>
      </c>
      <c r="C89" s="1" t="s">
        <v>83</v>
      </c>
      <c r="D89" s="1" t="s">
        <v>168</v>
      </c>
      <c r="E89" s="4">
        <v>253910</v>
      </c>
      <c r="F89" s="5">
        <v>269144.60000000003</v>
      </c>
      <c r="G89" s="6">
        <f t="shared" si="1"/>
        <v>0.94339622641509424</v>
      </c>
      <c r="H89" s="1">
        <v>2020</v>
      </c>
    </row>
    <row r="90" spans="1:8" x14ac:dyDescent="0.3">
      <c r="A90" s="2" t="s">
        <v>84</v>
      </c>
      <c r="B90" s="3" t="s">
        <v>85</v>
      </c>
      <c r="C90" s="1" t="s">
        <v>86</v>
      </c>
      <c r="D90" s="1" t="s">
        <v>168</v>
      </c>
      <c r="E90" s="4">
        <v>317886</v>
      </c>
      <c r="F90" s="5">
        <v>232056.78</v>
      </c>
      <c r="G90" s="6">
        <f t="shared" si="1"/>
        <v>1.3698630136986301</v>
      </c>
      <c r="H90" s="1">
        <v>2020</v>
      </c>
    </row>
    <row r="91" spans="1:8" x14ac:dyDescent="0.3">
      <c r="A91" s="2" t="s">
        <v>87</v>
      </c>
      <c r="B91" s="3" t="s">
        <v>88</v>
      </c>
      <c r="C91" s="1" t="s">
        <v>89</v>
      </c>
      <c r="D91" s="1" t="s">
        <v>168</v>
      </c>
      <c r="E91" s="4">
        <v>367770</v>
      </c>
      <c r="F91" s="5">
        <v>191240.4</v>
      </c>
      <c r="G91" s="6">
        <f t="shared" si="1"/>
        <v>1.9230769230769231</v>
      </c>
      <c r="H91" s="1">
        <v>2020</v>
      </c>
    </row>
    <row r="92" spans="1:8" x14ac:dyDescent="0.3">
      <c r="A92" s="2" t="s">
        <v>90</v>
      </c>
      <c r="B92" s="3" t="s">
        <v>91</v>
      </c>
      <c r="C92" s="1" t="s">
        <v>92</v>
      </c>
      <c r="D92" s="1" t="s">
        <v>168</v>
      </c>
      <c r="E92" s="4">
        <v>556837</v>
      </c>
      <c r="F92" s="5">
        <v>467743.07999999996</v>
      </c>
      <c r="G92" s="6">
        <f t="shared" si="1"/>
        <v>1.1904761904761907</v>
      </c>
      <c r="H92" s="1">
        <v>2020</v>
      </c>
    </row>
    <row r="93" spans="1:8" x14ac:dyDescent="0.3">
      <c r="A93" s="2" t="s">
        <v>93</v>
      </c>
      <c r="B93" s="3" t="s">
        <v>94</v>
      </c>
      <c r="C93" s="1" t="s">
        <v>95</v>
      </c>
      <c r="D93" s="1" t="s">
        <v>168</v>
      </c>
      <c r="E93" s="4">
        <v>35766</v>
      </c>
      <c r="F93" s="5">
        <v>27539.82</v>
      </c>
      <c r="G93" s="6">
        <f t="shared" si="1"/>
        <v>1.2987012987012987</v>
      </c>
      <c r="H93" s="1">
        <v>2020</v>
      </c>
    </row>
    <row r="94" spans="1:8" x14ac:dyDescent="0.3">
      <c r="A94" s="2" t="s">
        <v>96</v>
      </c>
      <c r="B94" s="3" t="s">
        <v>97</v>
      </c>
      <c r="C94" s="1" t="s">
        <v>98</v>
      </c>
      <c r="D94" s="1" t="s">
        <v>168</v>
      </c>
      <c r="E94" s="4">
        <v>209716</v>
      </c>
      <c r="F94" s="5">
        <v>90177.88</v>
      </c>
      <c r="G94" s="6">
        <f t="shared" si="1"/>
        <v>2.3255813953488369</v>
      </c>
      <c r="H94" s="1">
        <v>2020</v>
      </c>
    </row>
    <row r="95" spans="1:8" x14ac:dyDescent="0.3">
      <c r="A95" s="2" t="s">
        <v>99</v>
      </c>
      <c r="B95" s="3" t="s">
        <v>100</v>
      </c>
      <c r="C95" s="1" t="s">
        <v>101</v>
      </c>
      <c r="D95" s="1" t="s">
        <v>168</v>
      </c>
      <c r="E95" s="4">
        <v>296338</v>
      </c>
      <c r="F95" s="5">
        <v>281521.09999999998</v>
      </c>
      <c r="G95" s="6">
        <f t="shared" si="1"/>
        <v>1.0526315789473686</v>
      </c>
      <c r="H95" s="1">
        <v>2020</v>
      </c>
    </row>
    <row r="96" spans="1:8" x14ac:dyDescent="0.3">
      <c r="A96" s="2" t="s">
        <v>102</v>
      </c>
      <c r="B96" s="3" t="s">
        <v>103</v>
      </c>
      <c r="C96" s="1" t="s">
        <v>104</v>
      </c>
      <c r="D96" s="1" t="s">
        <v>168</v>
      </c>
      <c r="E96" s="4">
        <v>354969</v>
      </c>
      <c r="F96" s="5">
        <v>358518.69</v>
      </c>
      <c r="G96" s="6">
        <f t="shared" si="1"/>
        <v>0.99009900990099009</v>
      </c>
      <c r="H96" s="1">
        <v>2020</v>
      </c>
    </row>
    <row r="97" spans="1:8" x14ac:dyDescent="0.3">
      <c r="A97" s="2" t="s">
        <v>105</v>
      </c>
      <c r="B97" s="3" t="s">
        <v>106</v>
      </c>
      <c r="C97" s="1" t="s">
        <v>107</v>
      </c>
      <c r="D97" s="1" t="s">
        <v>168</v>
      </c>
      <c r="E97" s="4">
        <v>132700</v>
      </c>
      <c r="F97" s="5">
        <v>110141</v>
      </c>
      <c r="G97" s="6">
        <f t="shared" si="1"/>
        <v>1.2048192771084338</v>
      </c>
      <c r="H97" s="1">
        <v>2020</v>
      </c>
    </row>
    <row r="98" spans="1:8" x14ac:dyDescent="0.3">
      <c r="A98" s="2" t="s">
        <v>108</v>
      </c>
      <c r="B98" s="3" t="s">
        <v>109</v>
      </c>
      <c r="C98" s="1" t="s">
        <v>110</v>
      </c>
      <c r="D98" s="1" t="s">
        <v>168</v>
      </c>
      <c r="E98" s="4">
        <v>506003</v>
      </c>
      <c r="F98" s="5">
        <v>607203.6</v>
      </c>
      <c r="G98" s="6">
        <f t="shared" si="1"/>
        <v>0.83333333333333337</v>
      </c>
      <c r="H98" s="1">
        <v>2020</v>
      </c>
    </row>
    <row r="99" spans="1:8" x14ac:dyDescent="0.3">
      <c r="A99" s="2" t="s">
        <v>111</v>
      </c>
      <c r="B99" s="3" t="s">
        <v>112</v>
      </c>
      <c r="C99" s="1" t="s">
        <v>113</v>
      </c>
      <c r="D99" s="1" t="s">
        <v>168</v>
      </c>
      <c r="E99" s="4">
        <v>482063</v>
      </c>
      <c r="F99" s="5">
        <v>173542.68</v>
      </c>
      <c r="G99" s="6">
        <f t="shared" si="1"/>
        <v>2.7777777777777777</v>
      </c>
      <c r="H99" s="1">
        <v>2020</v>
      </c>
    </row>
    <row r="100" spans="1:8" x14ac:dyDescent="0.3">
      <c r="A100" s="2" t="s">
        <v>114</v>
      </c>
      <c r="B100" s="3" t="s">
        <v>115</v>
      </c>
      <c r="C100" s="1" t="s">
        <v>116</v>
      </c>
      <c r="D100" s="1" t="s">
        <v>168</v>
      </c>
      <c r="E100" s="4">
        <v>134969</v>
      </c>
      <c r="F100" s="5">
        <v>130919.93</v>
      </c>
      <c r="G100" s="6">
        <f t="shared" si="1"/>
        <v>1.0309278350515465</v>
      </c>
      <c r="H100" s="1">
        <v>2020</v>
      </c>
    </row>
    <row r="101" spans="1:8" x14ac:dyDescent="0.3">
      <c r="A101" s="2" t="s">
        <v>114</v>
      </c>
      <c r="B101" s="3" t="s">
        <v>115</v>
      </c>
      <c r="C101" s="1" t="s">
        <v>117</v>
      </c>
      <c r="D101" s="1" t="s">
        <v>168</v>
      </c>
      <c r="E101" s="4">
        <v>93012</v>
      </c>
      <c r="F101" s="5">
        <v>112544.51999999999</v>
      </c>
      <c r="G101" s="6">
        <f t="shared" si="1"/>
        <v>0.82644628099173556</v>
      </c>
      <c r="H101" s="1">
        <v>2020</v>
      </c>
    </row>
    <row r="102" spans="1:8" x14ac:dyDescent="0.3">
      <c r="A102" s="2" t="s">
        <v>114</v>
      </c>
      <c r="B102" s="3" t="s">
        <v>115</v>
      </c>
      <c r="C102" s="1" t="s">
        <v>118</v>
      </c>
      <c r="D102" s="1" t="s">
        <v>168</v>
      </c>
      <c r="E102" s="4">
        <v>356873</v>
      </c>
      <c r="F102" s="5">
        <v>124905.54999999999</v>
      </c>
      <c r="G102" s="6">
        <f t="shared" si="1"/>
        <v>2.8571428571428572</v>
      </c>
      <c r="H102" s="1">
        <v>2020</v>
      </c>
    </row>
    <row r="103" spans="1:8" x14ac:dyDescent="0.3">
      <c r="A103" s="2" t="s">
        <v>119</v>
      </c>
      <c r="B103" s="3" t="s">
        <v>120</v>
      </c>
      <c r="C103" s="1" t="s">
        <v>121</v>
      </c>
      <c r="D103" s="1" t="s">
        <v>168</v>
      </c>
      <c r="E103" s="4">
        <v>271807</v>
      </c>
      <c r="F103" s="5">
        <v>163084.19999999998</v>
      </c>
      <c r="G103" s="6">
        <f t="shared" si="1"/>
        <v>1.6666666666666667</v>
      </c>
      <c r="H103" s="1">
        <v>2020</v>
      </c>
    </row>
    <row r="104" spans="1:8" x14ac:dyDescent="0.3">
      <c r="A104" s="2" t="s">
        <v>122</v>
      </c>
      <c r="B104" s="3" t="s">
        <v>123</v>
      </c>
      <c r="C104" s="1" t="s">
        <v>124</v>
      </c>
      <c r="D104" s="1" t="s">
        <v>168</v>
      </c>
      <c r="E104" s="4">
        <v>106555</v>
      </c>
      <c r="F104" s="5">
        <v>55408.6</v>
      </c>
      <c r="G104" s="6">
        <f t="shared" si="1"/>
        <v>1.9230769230769231</v>
      </c>
      <c r="H104" s="1">
        <v>2020</v>
      </c>
    </row>
    <row r="105" spans="1:8" x14ac:dyDescent="0.3">
      <c r="A105" s="2" t="s">
        <v>125</v>
      </c>
      <c r="B105" s="3" t="s">
        <v>126</v>
      </c>
      <c r="C105" s="1" t="s">
        <v>127</v>
      </c>
      <c r="D105" s="1" t="s">
        <v>168</v>
      </c>
      <c r="E105" s="4">
        <v>70923</v>
      </c>
      <c r="F105" s="5">
        <v>84398.37</v>
      </c>
      <c r="G105" s="6">
        <f t="shared" si="1"/>
        <v>0.84033613445378152</v>
      </c>
      <c r="H105" s="1">
        <v>2020</v>
      </c>
    </row>
    <row r="106" spans="1:8" x14ac:dyDescent="0.3">
      <c r="A106" s="2" t="s">
        <v>128</v>
      </c>
      <c r="B106" s="3" t="s">
        <v>129</v>
      </c>
      <c r="C106" s="1" t="s">
        <v>130</v>
      </c>
      <c r="D106" s="1" t="s">
        <v>168</v>
      </c>
      <c r="E106" s="4">
        <v>271484</v>
      </c>
      <c r="F106" s="5">
        <v>100449.08</v>
      </c>
      <c r="G106" s="6">
        <f t="shared" si="1"/>
        <v>2.7027027027027026</v>
      </c>
      <c r="H106" s="1">
        <v>2020</v>
      </c>
    </row>
    <row r="107" spans="1:8" x14ac:dyDescent="0.3">
      <c r="A107" s="2" t="s">
        <v>131</v>
      </c>
      <c r="B107" s="3" t="s">
        <v>132</v>
      </c>
      <c r="C107" s="1" t="s">
        <v>133</v>
      </c>
      <c r="D107" s="1" t="s">
        <v>168</v>
      </c>
      <c r="E107" s="4">
        <v>362594</v>
      </c>
      <c r="F107" s="5">
        <v>101526.32</v>
      </c>
      <c r="G107" s="6">
        <f t="shared" si="1"/>
        <v>3.5714285714285712</v>
      </c>
      <c r="H107" s="1">
        <v>2020</v>
      </c>
    </row>
    <row r="108" spans="1:8" x14ac:dyDescent="0.3">
      <c r="A108" s="2" t="s">
        <v>134</v>
      </c>
      <c r="B108" s="3" t="s">
        <v>135</v>
      </c>
      <c r="C108" s="1" t="s">
        <v>136</v>
      </c>
      <c r="D108" s="1" t="s">
        <v>168</v>
      </c>
      <c r="E108" s="4">
        <v>424759</v>
      </c>
      <c r="F108" s="5">
        <v>373787.92</v>
      </c>
      <c r="G108" s="6">
        <f t="shared" si="1"/>
        <v>1.1363636363636365</v>
      </c>
      <c r="H108" s="1">
        <v>2020</v>
      </c>
    </row>
    <row r="109" spans="1:8" x14ac:dyDescent="0.3">
      <c r="A109" s="2" t="s">
        <v>137</v>
      </c>
      <c r="B109" s="3" t="s">
        <v>138</v>
      </c>
      <c r="C109" s="1" t="s">
        <v>139</v>
      </c>
      <c r="D109" s="1" t="s">
        <v>168</v>
      </c>
      <c r="E109" s="4">
        <v>568566</v>
      </c>
      <c r="F109" s="5">
        <v>523080.72000000003</v>
      </c>
      <c r="G109" s="6">
        <f t="shared" si="1"/>
        <v>1.0869565217391304</v>
      </c>
      <c r="H109" s="1">
        <v>2020</v>
      </c>
    </row>
    <row r="110" spans="1:8" x14ac:dyDescent="0.3">
      <c r="A110" s="2" t="s">
        <v>140</v>
      </c>
      <c r="B110" s="3" t="s">
        <v>141</v>
      </c>
      <c r="C110" s="1" t="s">
        <v>142</v>
      </c>
      <c r="D110" s="1" t="s">
        <v>168</v>
      </c>
      <c r="E110" s="4">
        <v>450655</v>
      </c>
      <c r="F110" s="5">
        <v>464174.65</v>
      </c>
      <c r="G110" s="6">
        <f t="shared" si="1"/>
        <v>0.97087378640776689</v>
      </c>
      <c r="H110" s="1">
        <v>2020</v>
      </c>
    </row>
    <row r="111" spans="1:8" x14ac:dyDescent="0.3">
      <c r="A111" s="2" t="s">
        <v>143</v>
      </c>
      <c r="B111" s="3" t="s">
        <v>144</v>
      </c>
      <c r="C111" s="1" t="s">
        <v>145</v>
      </c>
      <c r="D111" s="1" t="s">
        <v>168</v>
      </c>
      <c r="E111" s="4">
        <v>356602</v>
      </c>
      <c r="F111" s="5">
        <v>246055.37999999998</v>
      </c>
      <c r="G111" s="6">
        <f t="shared" si="1"/>
        <v>1.4492753623188408</v>
      </c>
      <c r="H111" s="1">
        <v>2020</v>
      </c>
    </row>
    <row r="112" spans="1:8" x14ac:dyDescent="0.3">
      <c r="A112" s="2" t="s">
        <v>143</v>
      </c>
      <c r="B112" s="3" t="s">
        <v>144</v>
      </c>
      <c r="C112" s="1" t="s">
        <v>146</v>
      </c>
      <c r="D112" s="1" t="s">
        <v>168</v>
      </c>
      <c r="E112" s="4">
        <v>481508</v>
      </c>
      <c r="F112" s="5">
        <v>553734.19999999995</v>
      </c>
      <c r="G112" s="6">
        <f t="shared" si="1"/>
        <v>0.86956521739130443</v>
      </c>
      <c r="H112" s="1">
        <v>2020</v>
      </c>
    </row>
    <row r="113" spans="1:8" x14ac:dyDescent="0.3">
      <c r="A113" s="2" t="s">
        <v>147</v>
      </c>
      <c r="B113" s="3" t="s">
        <v>148</v>
      </c>
      <c r="C113" s="1" t="s">
        <v>149</v>
      </c>
      <c r="D113" s="1" t="s">
        <v>168</v>
      </c>
      <c r="E113" s="4">
        <v>179527</v>
      </c>
      <c r="F113" s="5">
        <v>201070.24000000002</v>
      </c>
      <c r="G113" s="6">
        <f t="shared" si="1"/>
        <v>0.89285714285714279</v>
      </c>
      <c r="H113" s="1">
        <v>2020</v>
      </c>
    </row>
    <row r="114" spans="1:8" x14ac:dyDescent="0.3">
      <c r="A114" s="2" t="s">
        <v>150</v>
      </c>
      <c r="B114" s="3" t="s">
        <v>151</v>
      </c>
      <c r="C114" s="1" t="s">
        <v>152</v>
      </c>
      <c r="D114" s="1" t="s">
        <v>168</v>
      </c>
      <c r="E114" s="4">
        <v>291522</v>
      </c>
      <c r="F114" s="5">
        <v>201150.18</v>
      </c>
      <c r="G114" s="6">
        <f t="shared" si="1"/>
        <v>1.4492753623188406</v>
      </c>
      <c r="H114" s="1">
        <v>2020</v>
      </c>
    </row>
    <row r="115" spans="1:8" x14ac:dyDescent="0.3">
      <c r="A115" s="2" t="s">
        <v>153</v>
      </c>
      <c r="B115" s="3" t="s">
        <v>154</v>
      </c>
      <c r="C115" s="1" t="s">
        <v>155</v>
      </c>
      <c r="D115" s="1" t="s">
        <v>168</v>
      </c>
      <c r="E115" s="4">
        <v>352708</v>
      </c>
      <c r="F115" s="5">
        <v>261003.91999999998</v>
      </c>
      <c r="G115" s="6">
        <f t="shared" si="1"/>
        <v>1.3513513513513515</v>
      </c>
      <c r="H115" s="1">
        <v>2020</v>
      </c>
    </row>
    <row r="116" spans="1:8" x14ac:dyDescent="0.3">
      <c r="A116" s="2" t="s">
        <v>156</v>
      </c>
      <c r="B116" s="3" t="s">
        <v>157</v>
      </c>
      <c r="C116" s="1" t="s">
        <v>158</v>
      </c>
      <c r="D116" s="1" t="s">
        <v>168</v>
      </c>
      <c r="E116" s="4">
        <v>486521</v>
      </c>
      <c r="F116" s="5">
        <v>491386.21</v>
      </c>
      <c r="G116" s="6">
        <f t="shared" si="1"/>
        <v>0.99009900990099009</v>
      </c>
      <c r="H116" s="1">
        <v>2020</v>
      </c>
    </row>
    <row r="117" spans="1:8" x14ac:dyDescent="0.3">
      <c r="A117" s="2" t="s">
        <v>159</v>
      </c>
      <c r="B117" s="3" t="s">
        <v>160</v>
      </c>
      <c r="C117" s="1" t="s">
        <v>161</v>
      </c>
      <c r="D117" s="1" t="s">
        <v>168</v>
      </c>
      <c r="E117" s="4">
        <v>154568</v>
      </c>
      <c r="F117" s="5">
        <v>61827.200000000004</v>
      </c>
      <c r="G117" s="6">
        <f t="shared" si="1"/>
        <v>2.5</v>
      </c>
      <c r="H117" s="1">
        <v>2020</v>
      </c>
    </row>
    <row r="118" spans="1:8" x14ac:dyDescent="0.3">
      <c r="A118" s="2" t="s">
        <v>162</v>
      </c>
      <c r="B118" s="3" t="s">
        <v>163</v>
      </c>
      <c r="C118" s="1" t="s">
        <v>164</v>
      </c>
      <c r="D118" s="1" t="s">
        <v>168</v>
      </c>
      <c r="E118" s="4">
        <v>18595</v>
      </c>
      <c r="F118" s="5">
        <v>18966.900000000001</v>
      </c>
      <c r="G118" s="6">
        <f t="shared" si="1"/>
        <v>0.98039215686274506</v>
      </c>
      <c r="H118" s="1">
        <v>2020</v>
      </c>
    </row>
    <row r="119" spans="1:8" x14ac:dyDescent="0.3">
      <c r="A119" s="2" t="s">
        <v>165</v>
      </c>
      <c r="B119" s="3" t="s">
        <v>166</v>
      </c>
      <c r="C119" s="1" t="s">
        <v>167</v>
      </c>
      <c r="D119" s="1" t="s">
        <v>168</v>
      </c>
      <c r="E119" s="4">
        <v>146185</v>
      </c>
      <c r="F119" s="5">
        <v>119871.7</v>
      </c>
      <c r="G119" s="6">
        <f t="shared" si="1"/>
        <v>1.2195121951219512</v>
      </c>
      <c r="H119" s="1">
        <v>2020</v>
      </c>
    </row>
    <row r="120" spans="1:8" x14ac:dyDescent="0.3">
      <c r="A120" s="2" t="s">
        <v>8</v>
      </c>
      <c r="B120" s="3" t="s">
        <v>9</v>
      </c>
      <c r="C120" s="1" t="s">
        <v>10</v>
      </c>
      <c r="D120" s="1" t="s">
        <v>169</v>
      </c>
      <c r="E120" s="4">
        <v>631911</v>
      </c>
      <c r="F120" s="5">
        <v>436018.58999999997</v>
      </c>
      <c r="G120" s="6">
        <f t="shared" si="1"/>
        <v>1.4492753623188408</v>
      </c>
      <c r="H120" s="1">
        <v>2020</v>
      </c>
    </row>
    <row r="121" spans="1:8" x14ac:dyDescent="0.3">
      <c r="A121" s="2" t="s">
        <v>12</v>
      </c>
      <c r="B121" s="3" t="s">
        <v>13</v>
      </c>
      <c r="C121" s="1" t="s">
        <v>14</v>
      </c>
      <c r="D121" s="1" t="s">
        <v>169</v>
      </c>
      <c r="E121" s="4">
        <v>1184116</v>
      </c>
      <c r="F121" s="5">
        <v>1077545.56</v>
      </c>
      <c r="G121" s="6">
        <f t="shared" si="1"/>
        <v>1.0989010989010988</v>
      </c>
      <c r="H121" s="1">
        <v>2020</v>
      </c>
    </row>
    <row r="122" spans="1:8" x14ac:dyDescent="0.3">
      <c r="A122" s="2" t="s">
        <v>15</v>
      </c>
      <c r="B122" s="3" t="s">
        <v>16</v>
      </c>
      <c r="C122" s="1" t="s">
        <v>17</v>
      </c>
      <c r="D122" s="1" t="s">
        <v>169</v>
      </c>
      <c r="E122" s="4">
        <v>207441</v>
      </c>
      <c r="F122" s="5">
        <v>234408.33</v>
      </c>
      <c r="G122" s="6">
        <f t="shared" si="1"/>
        <v>0.88495575221238942</v>
      </c>
      <c r="H122" s="1">
        <v>2020</v>
      </c>
    </row>
    <row r="123" spans="1:8" x14ac:dyDescent="0.3">
      <c r="A123" s="2" t="s">
        <v>18</v>
      </c>
      <c r="B123" s="3" t="s">
        <v>19</v>
      </c>
      <c r="C123" s="1" t="s">
        <v>20</v>
      </c>
      <c r="D123" s="1" t="s">
        <v>169</v>
      </c>
      <c r="E123" s="4">
        <v>225763</v>
      </c>
      <c r="F123" s="5">
        <v>216732.47999999998</v>
      </c>
      <c r="G123" s="6">
        <f t="shared" si="1"/>
        <v>1.0416666666666667</v>
      </c>
      <c r="H123" s="1">
        <v>2020</v>
      </c>
    </row>
    <row r="124" spans="1:8" x14ac:dyDescent="0.3">
      <c r="A124" s="2" t="s">
        <v>21</v>
      </c>
      <c r="B124" s="3" t="s">
        <v>22</v>
      </c>
      <c r="C124" s="1" t="s">
        <v>23</v>
      </c>
      <c r="D124" s="1" t="s">
        <v>169</v>
      </c>
      <c r="E124" s="4">
        <v>893037</v>
      </c>
      <c r="F124" s="5">
        <v>1089505.1399999999</v>
      </c>
      <c r="G124" s="6">
        <f t="shared" si="1"/>
        <v>0.81967213114754101</v>
      </c>
      <c r="H124" s="1">
        <v>2020</v>
      </c>
    </row>
    <row r="125" spans="1:8" x14ac:dyDescent="0.3">
      <c r="A125" s="2" t="s">
        <v>21</v>
      </c>
      <c r="B125" s="3" t="s">
        <v>22</v>
      </c>
      <c r="C125" s="1" t="s">
        <v>24</v>
      </c>
      <c r="D125" s="1" t="s">
        <v>169</v>
      </c>
      <c r="E125" s="4">
        <v>662062</v>
      </c>
      <c r="F125" s="5">
        <v>470064.01999999996</v>
      </c>
      <c r="G125" s="6">
        <f t="shared" si="1"/>
        <v>1.4084507042253522</v>
      </c>
      <c r="H125" s="1">
        <v>2020</v>
      </c>
    </row>
    <row r="126" spans="1:8" x14ac:dyDescent="0.3">
      <c r="A126" s="2" t="s">
        <v>21</v>
      </c>
      <c r="B126" s="3" t="s">
        <v>22</v>
      </c>
      <c r="C126" s="1" t="s">
        <v>25</v>
      </c>
      <c r="D126" s="1" t="s">
        <v>169</v>
      </c>
      <c r="E126" s="4">
        <v>943377</v>
      </c>
      <c r="F126" s="5">
        <v>698098.98</v>
      </c>
      <c r="G126" s="6">
        <f t="shared" si="1"/>
        <v>1.3513513513513513</v>
      </c>
      <c r="H126" s="1">
        <v>2020</v>
      </c>
    </row>
    <row r="127" spans="1:8" x14ac:dyDescent="0.3">
      <c r="A127" s="2" t="s">
        <v>21</v>
      </c>
      <c r="B127" s="3" t="s">
        <v>22</v>
      </c>
      <c r="C127" s="1" t="s">
        <v>26</v>
      </c>
      <c r="D127" s="1" t="s">
        <v>169</v>
      </c>
      <c r="E127" s="4">
        <v>697934</v>
      </c>
      <c r="F127" s="5">
        <v>474595.12000000005</v>
      </c>
      <c r="G127" s="6">
        <f t="shared" si="1"/>
        <v>1.4705882352941175</v>
      </c>
      <c r="H127" s="1">
        <v>2020</v>
      </c>
    </row>
    <row r="128" spans="1:8" x14ac:dyDescent="0.3">
      <c r="A128" s="2" t="s">
        <v>27</v>
      </c>
      <c r="B128" s="3" t="s">
        <v>28</v>
      </c>
      <c r="C128" s="1" t="s">
        <v>29</v>
      </c>
      <c r="D128" s="1" t="s">
        <v>169</v>
      </c>
      <c r="E128" s="4">
        <v>213756</v>
      </c>
      <c r="F128" s="5">
        <v>162454.56</v>
      </c>
      <c r="G128" s="6">
        <f t="shared" si="1"/>
        <v>1.3157894736842106</v>
      </c>
      <c r="H128" s="1">
        <v>2020</v>
      </c>
    </row>
    <row r="129" spans="1:8" x14ac:dyDescent="0.3">
      <c r="A129" s="2" t="s">
        <v>30</v>
      </c>
      <c r="B129" s="3" t="s">
        <v>31</v>
      </c>
      <c r="C129" s="1" t="s">
        <v>32</v>
      </c>
      <c r="D129" s="1" t="s">
        <v>169</v>
      </c>
      <c r="E129" s="4">
        <v>422826</v>
      </c>
      <c r="F129" s="5">
        <v>295978.19999999995</v>
      </c>
      <c r="G129" s="6">
        <f t="shared" si="1"/>
        <v>1.4285714285714288</v>
      </c>
      <c r="H129" s="1">
        <v>2020</v>
      </c>
    </row>
    <row r="130" spans="1:8" x14ac:dyDescent="0.3">
      <c r="A130" s="2" t="s">
        <v>33</v>
      </c>
      <c r="B130" s="3" t="s">
        <v>34</v>
      </c>
      <c r="C130" s="1" t="s">
        <v>35</v>
      </c>
      <c r="D130" s="1" t="s">
        <v>169</v>
      </c>
      <c r="E130" s="4">
        <v>213851</v>
      </c>
      <c r="F130" s="5">
        <v>220266.53</v>
      </c>
      <c r="G130" s="6">
        <f t="shared" si="1"/>
        <v>0.970873786407767</v>
      </c>
      <c r="H130" s="1">
        <v>2020</v>
      </c>
    </row>
    <row r="131" spans="1:8" x14ac:dyDescent="0.3">
      <c r="A131" s="2" t="s">
        <v>36</v>
      </c>
      <c r="B131" s="3" t="s">
        <v>37</v>
      </c>
      <c r="C131" s="1" t="s">
        <v>38</v>
      </c>
      <c r="D131" s="1" t="s">
        <v>169</v>
      </c>
      <c r="E131" s="4">
        <v>1010712</v>
      </c>
      <c r="F131" s="5">
        <v>1051140.48</v>
      </c>
      <c r="G131" s="6">
        <f t="shared" ref="G131:G194" si="2">E131/F131</f>
        <v>0.96153846153846156</v>
      </c>
      <c r="H131" s="1">
        <v>2020</v>
      </c>
    </row>
    <row r="132" spans="1:8" x14ac:dyDescent="0.3">
      <c r="A132" s="2" t="s">
        <v>36</v>
      </c>
      <c r="B132" s="3" t="s">
        <v>37</v>
      </c>
      <c r="C132" s="1" t="s">
        <v>39</v>
      </c>
      <c r="D132" s="1" t="s">
        <v>169</v>
      </c>
      <c r="E132" s="4">
        <v>500223</v>
      </c>
      <c r="F132" s="5">
        <v>615274.29</v>
      </c>
      <c r="G132" s="6">
        <f t="shared" si="2"/>
        <v>0.81300813008130079</v>
      </c>
      <c r="H132" s="1">
        <v>2020</v>
      </c>
    </row>
    <row r="133" spans="1:8" x14ac:dyDescent="0.3">
      <c r="A133" s="2" t="s">
        <v>40</v>
      </c>
      <c r="B133" s="3" t="s">
        <v>41</v>
      </c>
      <c r="C133" s="1" t="s">
        <v>42</v>
      </c>
      <c r="D133" s="1" t="s">
        <v>169</v>
      </c>
      <c r="E133" s="4">
        <v>1144515</v>
      </c>
      <c r="F133" s="5">
        <v>972837.75</v>
      </c>
      <c r="G133" s="6">
        <f t="shared" si="2"/>
        <v>1.1764705882352942</v>
      </c>
      <c r="H133" s="1">
        <v>2020</v>
      </c>
    </row>
    <row r="134" spans="1:8" x14ac:dyDescent="0.3">
      <c r="A134" s="2" t="s">
        <v>43</v>
      </c>
      <c r="B134" s="3" t="s">
        <v>44</v>
      </c>
      <c r="C134" s="1" t="s">
        <v>45</v>
      </c>
      <c r="D134" s="1" t="s">
        <v>169</v>
      </c>
      <c r="E134" s="4">
        <v>1120811</v>
      </c>
      <c r="F134" s="5">
        <v>1008729.9</v>
      </c>
      <c r="G134" s="6">
        <f t="shared" si="2"/>
        <v>1.1111111111111112</v>
      </c>
      <c r="H134" s="1">
        <v>2020</v>
      </c>
    </row>
    <row r="135" spans="1:8" x14ac:dyDescent="0.3">
      <c r="A135" s="2" t="s">
        <v>46</v>
      </c>
      <c r="B135" s="3" t="s">
        <v>47</v>
      </c>
      <c r="C135" s="1" t="s">
        <v>48</v>
      </c>
      <c r="D135" s="1" t="s">
        <v>169</v>
      </c>
      <c r="E135" s="4">
        <v>455229</v>
      </c>
      <c r="F135" s="5">
        <v>300451.14</v>
      </c>
      <c r="G135" s="6">
        <f t="shared" si="2"/>
        <v>1.5151515151515151</v>
      </c>
      <c r="H135" s="1">
        <v>2020</v>
      </c>
    </row>
    <row r="136" spans="1:8" x14ac:dyDescent="0.3">
      <c r="A136" s="2" t="s">
        <v>49</v>
      </c>
      <c r="B136" s="3" t="s">
        <v>50</v>
      </c>
      <c r="C136" s="1" t="s">
        <v>51</v>
      </c>
      <c r="D136" s="1" t="s">
        <v>169</v>
      </c>
      <c r="E136" s="4">
        <v>797224</v>
      </c>
      <c r="F136" s="5">
        <v>486306.64</v>
      </c>
      <c r="G136" s="6">
        <f t="shared" si="2"/>
        <v>1.639344262295082</v>
      </c>
      <c r="H136" s="1">
        <v>2020</v>
      </c>
    </row>
    <row r="137" spans="1:8" x14ac:dyDescent="0.3">
      <c r="A137" s="2" t="s">
        <v>52</v>
      </c>
      <c r="B137" s="3" t="s">
        <v>53</v>
      </c>
      <c r="C137" s="1" t="s">
        <v>54</v>
      </c>
      <c r="D137" s="1" t="s">
        <v>169</v>
      </c>
      <c r="E137" s="4">
        <v>1001111</v>
      </c>
      <c r="F137" s="5">
        <v>470522.17</v>
      </c>
      <c r="G137" s="6">
        <f t="shared" si="2"/>
        <v>2.1276595744680851</v>
      </c>
      <c r="H137" s="1">
        <v>2020</v>
      </c>
    </row>
    <row r="138" spans="1:8" x14ac:dyDescent="0.3">
      <c r="A138" s="2" t="s">
        <v>52</v>
      </c>
      <c r="B138" s="3" t="s">
        <v>53</v>
      </c>
      <c r="C138" s="1" t="s">
        <v>55</v>
      </c>
      <c r="D138" s="1" t="s">
        <v>169</v>
      </c>
      <c r="E138" s="4">
        <v>652008</v>
      </c>
      <c r="F138" s="5">
        <v>736769.03999999992</v>
      </c>
      <c r="G138" s="6">
        <f t="shared" si="2"/>
        <v>0.88495575221238942</v>
      </c>
      <c r="H138" s="1">
        <v>2020</v>
      </c>
    </row>
    <row r="139" spans="1:8" x14ac:dyDescent="0.3">
      <c r="A139" s="2" t="s">
        <v>56</v>
      </c>
      <c r="B139" s="3" t="s">
        <v>57</v>
      </c>
      <c r="C139" s="1" t="s">
        <v>58</v>
      </c>
      <c r="D139" s="1" t="s">
        <v>169</v>
      </c>
      <c r="E139" s="4">
        <v>1062607</v>
      </c>
      <c r="F139" s="5">
        <v>1009476.6499999999</v>
      </c>
      <c r="G139" s="6">
        <f t="shared" si="2"/>
        <v>1.0526315789473686</v>
      </c>
      <c r="H139" s="1">
        <v>2020</v>
      </c>
    </row>
    <row r="140" spans="1:8" x14ac:dyDescent="0.3">
      <c r="A140" s="2" t="s">
        <v>59</v>
      </c>
      <c r="B140" s="3" t="s">
        <v>60</v>
      </c>
      <c r="C140" s="1" t="s">
        <v>61</v>
      </c>
      <c r="D140" s="1" t="s">
        <v>169</v>
      </c>
      <c r="E140" s="4">
        <v>441620</v>
      </c>
      <c r="F140" s="5">
        <v>211977.60000000001</v>
      </c>
      <c r="G140" s="6">
        <f t="shared" si="2"/>
        <v>2.0833333333333335</v>
      </c>
      <c r="H140" s="1">
        <v>2020</v>
      </c>
    </row>
    <row r="141" spans="1:8" x14ac:dyDescent="0.3">
      <c r="A141" s="2" t="s">
        <v>62</v>
      </c>
      <c r="B141" s="3" t="s">
        <v>63</v>
      </c>
      <c r="C141" s="1" t="s">
        <v>64</v>
      </c>
      <c r="D141" s="1" t="s">
        <v>169</v>
      </c>
      <c r="E141" s="4">
        <v>667765</v>
      </c>
      <c r="F141" s="5">
        <v>180296.55000000002</v>
      </c>
      <c r="G141" s="6">
        <f t="shared" si="2"/>
        <v>3.7037037037037033</v>
      </c>
      <c r="H141" s="1">
        <v>2020</v>
      </c>
    </row>
    <row r="142" spans="1:8" x14ac:dyDescent="0.3">
      <c r="A142" s="2" t="s">
        <v>65</v>
      </c>
      <c r="B142" s="3" t="s">
        <v>66</v>
      </c>
      <c r="C142" s="1" t="s">
        <v>67</v>
      </c>
      <c r="D142" s="1" t="s">
        <v>169</v>
      </c>
      <c r="E142" s="4">
        <v>888554</v>
      </c>
      <c r="F142" s="5">
        <v>275451.74</v>
      </c>
      <c r="G142" s="6">
        <f t="shared" si="2"/>
        <v>3.2258064516129035</v>
      </c>
      <c r="H142" s="1">
        <v>2020</v>
      </c>
    </row>
    <row r="143" spans="1:8" x14ac:dyDescent="0.3">
      <c r="A143" s="2" t="s">
        <v>68</v>
      </c>
      <c r="B143" s="3" t="s">
        <v>69</v>
      </c>
      <c r="C143" s="1" t="s">
        <v>70</v>
      </c>
      <c r="D143" s="1" t="s">
        <v>169</v>
      </c>
      <c r="E143" s="4">
        <v>278717</v>
      </c>
      <c r="F143" s="5">
        <v>242483.79</v>
      </c>
      <c r="G143" s="6">
        <f t="shared" si="2"/>
        <v>1.1494252873563218</v>
      </c>
      <c r="H143" s="1">
        <v>2020</v>
      </c>
    </row>
    <row r="144" spans="1:8" x14ac:dyDescent="0.3">
      <c r="A144" s="2" t="s">
        <v>71</v>
      </c>
      <c r="B144" s="3" t="s">
        <v>72</v>
      </c>
      <c r="C144" s="1" t="s">
        <v>73</v>
      </c>
      <c r="D144" s="1" t="s">
        <v>169</v>
      </c>
      <c r="E144" s="4">
        <v>696460</v>
      </c>
      <c r="F144" s="5">
        <v>508415.8</v>
      </c>
      <c r="G144" s="6">
        <f t="shared" si="2"/>
        <v>1.3698630136986301</v>
      </c>
      <c r="H144" s="1">
        <v>2020</v>
      </c>
    </row>
    <row r="145" spans="1:8" x14ac:dyDescent="0.3">
      <c r="A145" s="2" t="s">
        <v>71</v>
      </c>
      <c r="B145" s="3" t="s">
        <v>72</v>
      </c>
      <c r="C145" s="1" t="s">
        <v>74</v>
      </c>
      <c r="D145" s="1" t="s">
        <v>169</v>
      </c>
      <c r="E145" s="4">
        <v>1184330</v>
      </c>
      <c r="F145" s="5">
        <v>1125113.5</v>
      </c>
      <c r="G145" s="6">
        <f t="shared" si="2"/>
        <v>1.0526315789473684</v>
      </c>
      <c r="H145" s="1">
        <v>2020</v>
      </c>
    </row>
    <row r="146" spans="1:8" x14ac:dyDescent="0.3">
      <c r="A146" s="2" t="s">
        <v>75</v>
      </c>
      <c r="B146" s="3" t="s">
        <v>76</v>
      </c>
      <c r="C146" s="1" t="s">
        <v>77</v>
      </c>
      <c r="D146" s="1" t="s">
        <v>169</v>
      </c>
      <c r="E146" s="4">
        <v>722174</v>
      </c>
      <c r="F146" s="5">
        <v>491078.32</v>
      </c>
      <c r="G146" s="6">
        <f t="shared" si="2"/>
        <v>1.4705882352941175</v>
      </c>
      <c r="H146" s="1">
        <v>2020</v>
      </c>
    </row>
    <row r="147" spans="1:8" x14ac:dyDescent="0.3">
      <c r="A147" s="2" t="s">
        <v>78</v>
      </c>
      <c r="B147" s="3" t="s">
        <v>79</v>
      </c>
      <c r="C147" s="1" t="s">
        <v>80</v>
      </c>
      <c r="D147" s="1" t="s">
        <v>169</v>
      </c>
      <c r="E147" s="4">
        <v>169552</v>
      </c>
      <c r="F147" s="5">
        <v>206853.44</v>
      </c>
      <c r="G147" s="6">
        <f t="shared" si="2"/>
        <v>0.81967213114754101</v>
      </c>
      <c r="H147" s="1">
        <v>2020</v>
      </c>
    </row>
    <row r="148" spans="1:8" x14ac:dyDescent="0.3">
      <c r="A148" s="2" t="s">
        <v>81</v>
      </c>
      <c r="B148" s="3" t="s">
        <v>82</v>
      </c>
      <c r="C148" s="1" t="s">
        <v>83</v>
      </c>
      <c r="D148" s="1" t="s">
        <v>169</v>
      </c>
      <c r="E148" s="4">
        <v>132934</v>
      </c>
      <c r="F148" s="5">
        <v>70455.02</v>
      </c>
      <c r="G148" s="6">
        <f t="shared" si="2"/>
        <v>1.8867924528301885</v>
      </c>
      <c r="H148" s="1">
        <v>2020</v>
      </c>
    </row>
    <row r="149" spans="1:8" x14ac:dyDescent="0.3">
      <c r="A149" s="2" t="s">
        <v>84</v>
      </c>
      <c r="B149" s="3" t="s">
        <v>85</v>
      </c>
      <c r="C149" s="1" t="s">
        <v>86</v>
      </c>
      <c r="D149" s="1" t="s">
        <v>169</v>
      </c>
      <c r="E149" s="4">
        <v>674783</v>
      </c>
      <c r="F149" s="5">
        <v>344139.33</v>
      </c>
      <c r="G149" s="6">
        <f t="shared" si="2"/>
        <v>1.9607843137254901</v>
      </c>
      <c r="H149" s="1">
        <v>2020</v>
      </c>
    </row>
    <row r="150" spans="1:8" x14ac:dyDescent="0.3">
      <c r="A150" s="2" t="s">
        <v>87</v>
      </c>
      <c r="B150" s="3" t="s">
        <v>88</v>
      </c>
      <c r="C150" s="1" t="s">
        <v>89</v>
      </c>
      <c r="D150" s="1" t="s">
        <v>169</v>
      </c>
      <c r="E150" s="4">
        <v>1116197</v>
      </c>
      <c r="F150" s="5">
        <v>1060387.1499999999</v>
      </c>
      <c r="G150" s="6">
        <f t="shared" si="2"/>
        <v>1.0526315789473686</v>
      </c>
      <c r="H150" s="1">
        <v>2020</v>
      </c>
    </row>
    <row r="151" spans="1:8" x14ac:dyDescent="0.3">
      <c r="A151" s="2" t="s">
        <v>90</v>
      </c>
      <c r="B151" s="3" t="s">
        <v>91</v>
      </c>
      <c r="C151" s="1" t="s">
        <v>92</v>
      </c>
      <c r="D151" s="1" t="s">
        <v>169</v>
      </c>
      <c r="E151" s="4">
        <v>1068580</v>
      </c>
      <c r="F151" s="5">
        <v>748006</v>
      </c>
      <c r="G151" s="6">
        <f t="shared" si="2"/>
        <v>1.4285714285714286</v>
      </c>
      <c r="H151" s="1">
        <v>2020</v>
      </c>
    </row>
    <row r="152" spans="1:8" x14ac:dyDescent="0.3">
      <c r="A152" s="2" t="s">
        <v>93</v>
      </c>
      <c r="B152" s="3" t="s">
        <v>94</v>
      </c>
      <c r="C152" s="1" t="s">
        <v>95</v>
      </c>
      <c r="D152" s="1" t="s">
        <v>169</v>
      </c>
      <c r="E152" s="4">
        <v>221694</v>
      </c>
      <c r="F152" s="5">
        <v>66508.2</v>
      </c>
      <c r="G152" s="6">
        <f t="shared" si="2"/>
        <v>3.3333333333333335</v>
      </c>
      <c r="H152" s="1">
        <v>2020</v>
      </c>
    </row>
    <row r="153" spans="1:8" x14ac:dyDescent="0.3">
      <c r="A153" s="2" t="s">
        <v>96</v>
      </c>
      <c r="B153" s="3" t="s">
        <v>97</v>
      </c>
      <c r="C153" s="1" t="s">
        <v>98</v>
      </c>
      <c r="D153" s="1" t="s">
        <v>169</v>
      </c>
      <c r="E153" s="4">
        <v>359183</v>
      </c>
      <c r="F153" s="5">
        <v>402284.96</v>
      </c>
      <c r="G153" s="6">
        <f t="shared" si="2"/>
        <v>0.89285714285714279</v>
      </c>
      <c r="H153" s="1">
        <v>2020</v>
      </c>
    </row>
    <row r="154" spans="1:8" x14ac:dyDescent="0.3">
      <c r="A154" s="2" t="s">
        <v>99</v>
      </c>
      <c r="B154" s="3" t="s">
        <v>100</v>
      </c>
      <c r="C154" s="1" t="s">
        <v>101</v>
      </c>
      <c r="D154" s="1" t="s">
        <v>169</v>
      </c>
      <c r="E154" s="4">
        <v>609373</v>
      </c>
      <c r="F154" s="5">
        <v>347342.61</v>
      </c>
      <c r="G154" s="6">
        <f t="shared" si="2"/>
        <v>1.7543859649122808</v>
      </c>
      <c r="H154" s="1">
        <v>2020</v>
      </c>
    </row>
    <row r="155" spans="1:8" x14ac:dyDescent="0.3">
      <c r="A155" s="2" t="s">
        <v>102</v>
      </c>
      <c r="B155" s="3" t="s">
        <v>103</v>
      </c>
      <c r="C155" s="1" t="s">
        <v>104</v>
      </c>
      <c r="D155" s="1" t="s">
        <v>169</v>
      </c>
      <c r="E155" s="4">
        <v>238758</v>
      </c>
      <c r="F155" s="5">
        <v>119379</v>
      </c>
      <c r="G155" s="6">
        <f t="shared" si="2"/>
        <v>2</v>
      </c>
      <c r="H155" s="1">
        <v>2020</v>
      </c>
    </row>
    <row r="156" spans="1:8" x14ac:dyDescent="0.3">
      <c r="A156" s="2" t="s">
        <v>105</v>
      </c>
      <c r="B156" s="3" t="s">
        <v>106</v>
      </c>
      <c r="C156" s="1" t="s">
        <v>107</v>
      </c>
      <c r="D156" s="1" t="s">
        <v>169</v>
      </c>
      <c r="E156" s="4">
        <v>637408</v>
      </c>
      <c r="F156" s="5">
        <v>599163.52</v>
      </c>
      <c r="G156" s="6">
        <f t="shared" si="2"/>
        <v>1.0638297872340425</v>
      </c>
      <c r="H156" s="1">
        <v>2020</v>
      </c>
    </row>
    <row r="157" spans="1:8" x14ac:dyDescent="0.3">
      <c r="A157" s="2" t="s">
        <v>108</v>
      </c>
      <c r="B157" s="3" t="s">
        <v>109</v>
      </c>
      <c r="C157" s="1" t="s">
        <v>110</v>
      </c>
      <c r="D157" s="1" t="s">
        <v>169</v>
      </c>
      <c r="E157" s="4">
        <v>866077</v>
      </c>
      <c r="F157" s="5">
        <v>1004649.32</v>
      </c>
      <c r="G157" s="6">
        <f t="shared" si="2"/>
        <v>0.86206896551724144</v>
      </c>
      <c r="H157" s="1">
        <v>2020</v>
      </c>
    </row>
    <row r="158" spans="1:8" x14ac:dyDescent="0.3">
      <c r="A158" s="2" t="s">
        <v>111</v>
      </c>
      <c r="B158" s="3" t="s">
        <v>112</v>
      </c>
      <c r="C158" s="1" t="s">
        <v>113</v>
      </c>
      <c r="D158" s="1" t="s">
        <v>169</v>
      </c>
      <c r="E158" s="4">
        <v>1191471</v>
      </c>
      <c r="F158" s="5">
        <v>1060409.19</v>
      </c>
      <c r="G158" s="6">
        <f t="shared" si="2"/>
        <v>1.1235955056179776</v>
      </c>
      <c r="H158" s="1">
        <v>2020</v>
      </c>
    </row>
    <row r="159" spans="1:8" x14ac:dyDescent="0.3">
      <c r="A159" s="2" t="s">
        <v>114</v>
      </c>
      <c r="B159" s="3" t="s">
        <v>115</v>
      </c>
      <c r="C159" s="1" t="s">
        <v>116</v>
      </c>
      <c r="D159" s="1" t="s">
        <v>169</v>
      </c>
      <c r="E159" s="4">
        <v>1031941</v>
      </c>
      <c r="F159" s="5">
        <v>691400.47000000009</v>
      </c>
      <c r="G159" s="6">
        <f t="shared" si="2"/>
        <v>1.4925373134328357</v>
      </c>
      <c r="H159" s="1">
        <v>2020</v>
      </c>
    </row>
    <row r="160" spans="1:8" x14ac:dyDescent="0.3">
      <c r="A160" s="2" t="s">
        <v>114</v>
      </c>
      <c r="B160" s="3" t="s">
        <v>115</v>
      </c>
      <c r="C160" s="1" t="s">
        <v>117</v>
      </c>
      <c r="D160" s="1" t="s">
        <v>169</v>
      </c>
      <c r="E160" s="4">
        <v>385369</v>
      </c>
      <c r="F160" s="5">
        <v>204245.57</v>
      </c>
      <c r="G160" s="6">
        <f t="shared" si="2"/>
        <v>1.8867924528301887</v>
      </c>
      <c r="H160" s="1">
        <v>2020</v>
      </c>
    </row>
    <row r="161" spans="1:8" x14ac:dyDescent="0.3">
      <c r="A161" s="2" t="s">
        <v>114</v>
      </c>
      <c r="B161" s="3" t="s">
        <v>115</v>
      </c>
      <c r="C161" s="1" t="s">
        <v>118</v>
      </c>
      <c r="D161" s="1" t="s">
        <v>169</v>
      </c>
      <c r="E161" s="4">
        <v>816830</v>
      </c>
      <c r="F161" s="5">
        <v>392078.39999999997</v>
      </c>
      <c r="G161" s="6">
        <f t="shared" si="2"/>
        <v>2.0833333333333335</v>
      </c>
      <c r="H161" s="1">
        <v>2020</v>
      </c>
    </row>
    <row r="162" spans="1:8" x14ac:dyDescent="0.3">
      <c r="A162" s="2" t="s">
        <v>119</v>
      </c>
      <c r="B162" s="3" t="s">
        <v>120</v>
      </c>
      <c r="C162" s="1" t="s">
        <v>121</v>
      </c>
      <c r="D162" s="1" t="s">
        <v>169</v>
      </c>
      <c r="E162" s="4">
        <v>916549</v>
      </c>
      <c r="F162" s="5">
        <v>1081527.8199999998</v>
      </c>
      <c r="G162" s="6">
        <f t="shared" si="2"/>
        <v>0.84745762711864425</v>
      </c>
      <c r="H162" s="1">
        <v>2020</v>
      </c>
    </row>
    <row r="163" spans="1:8" x14ac:dyDescent="0.3">
      <c r="A163" s="2" t="s">
        <v>122</v>
      </c>
      <c r="B163" s="3" t="s">
        <v>123</v>
      </c>
      <c r="C163" s="1" t="s">
        <v>124</v>
      </c>
      <c r="D163" s="1" t="s">
        <v>169</v>
      </c>
      <c r="E163" s="4">
        <v>649864</v>
      </c>
      <c r="F163" s="5">
        <v>318433.36</v>
      </c>
      <c r="G163" s="6">
        <f t="shared" si="2"/>
        <v>2.0408163265306123</v>
      </c>
      <c r="H163" s="1">
        <v>2020</v>
      </c>
    </row>
    <row r="164" spans="1:8" x14ac:dyDescent="0.3">
      <c r="A164" s="2" t="s">
        <v>125</v>
      </c>
      <c r="B164" s="3" t="s">
        <v>126</v>
      </c>
      <c r="C164" s="1" t="s">
        <v>127</v>
      </c>
      <c r="D164" s="1" t="s">
        <v>169</v>
      </c>
      <c r="E164" s="4">
        <v>669970</v>
      </c>
      <c r="F164" s="5">
        <v>757066.1</v>
      </c>
      <c r="G164" s="6">
        <f t="shared" si="2"/>
        <v>0.88495575221238942</v>
      </c>
      <c r="H164" s="1">
        <v>2020</v>
      </c>
    </row>
    <row r="165" spans="1:8" x14ac:dyDescent="0.3">
      <c r="A165" s="2" t="s">
        <v>128</v>
      </c>
      <c r="B165" s="3" t="s">
        <v>129</v>
      </c>
      <c r="C165" s="1" t="s">
        <v>130</v>
      </c>
      <c r="D165" s="1" t="s">
        <v>169</v>
      </c>
      <c r="E165" s="4">
        <v>1185957</v>
      </c>
      <c r="F165" s="5">
        <v>486242.37</v>
      </c>
      <c r="G165" s="6">
        <f t="shared" si="2"/>
        <v>2.4390243902439024</v>
      </c>
      <c r="H165" s="1">
        <v>2020</v>
      </c>
    </row>
    <row r="166" spans="1:8" x14ac:dyDescent="0.3">
      <c r="A166" s="2" t="s">
        <v>131</v>
      </c>
      <c r="B166" s="3" t="s">
        <v>132</v>
      </c>
      <c r="C166" s="1" t="s">
        <v>133</v>
      </c>
      <c r="D166" s="1" t="s">
        <v>169</v>
      </c>
      <c r="E166" s="4">
        <v>881225</v>
      </c>
      <c r="F166" s="5">
        <v>713792.25</v>
      </c>
      <c r="G166" s="6">
        <f t="shared" si="2"/>
        <v>1.2345679012345678</v>
      </c>
      <c r="H166" s="1">
        <v>2020</v>
      </c>
    </row>
    <row r="167" spans="1:8" x14ac:dyDescent="0.3">
      <c r="A167" s="2" t="s">
        <v>134</v>
      </c>
      <c r="B167" s="3" t="s">
        <v>135</v>
      </c>
      <c r="C167" s="1" t="s">
        <v>136</v>
      </c>
      <c r="D167" s="1" t="s">
        <v>169</v>
      </c>
      <c r="E167" s="4">
        <v>383053</v>
      </c>
      <c r="F167" s="5">
        <v>187695.97</v>
      </c>
      <c r="G167" s="6">
        <f t="shared" si="2"/>
        <v>2.0408163265306123</v>
      </c>
      <c r="H167" s="1">
        <v>2020</v>
      </c>
    </row>
    <row r="168" spans="1:8" x14ac:dyDescent="0.3">
      <c r="A168" s="2" t="s">
        <v>137</v>
      </c>
      <c r="B168" s="3" t="s">
        <v>138</v>
      </c>
      <c r="C168" s="1" t="s">
        <v>139</v>
      </c>
      <c r="D168" s="1" t="s">
        <v>169</v>
      </c>
      <c r="E168" s="4">
        <v>621826</v>
      </c>
      <c r="F168" s="5">
        <v>292258.21999999997</v>
      </c>
      <c r="G168" s="6">
        <f t="shared" si="2"/>
        <v>2.1276595744680855</v>
      </c>
      <c r="H168" s="1">
        <v>2020</v>
      </c>
    </row>
    <row r="169" spans="1:8" x14ac:dyDescent="0.3">
      <c r="A169" s="2" t="s">
        <v>140</v>
      </c>
      <c r="B169" s="3" t="s">
        <v>141</v>
      </c>
      <c r="C169" s="1" t="s">
        <v>142</v>
      </c>
      <c r="D169" s="1" t="s">
        <v>169</v>
      </c>
      <c r="E169" s="4">
        <v>1218248</v>
      </c>
      <c r="F169" s="5">
        <v>572576.55999999994</v>
      </c>
      <c r="G169" s="6">
        <f t="shared" si="2"/>
        <v>2.1276595744680855</v>
      </c>
      <c r="H169" s="1">
        <v>2020</v>
      </c>
    </row>
    <row r="170" spans="1:8" x14ac:dyDescent="0.3">
      <c r="A170" s="2" t="s">
        <v>143</v>
      </c>
      <c r="B170" s="3" t="s">
        <v>144</v>
      </c>
      <c r="C170" s="1" t="s">
        <v>145</v>
      </c>
      <c r="D170" s="1" t="s">
        <v>169</v>
      </c>
      <c r="E170" s="4">
        <v>490535</v>
      </c>
      <c r="F170" s="5">
        <v>578831.29999999993</v>
      </c>
      <c r="G170" s="6">
        <f t="shared" si="2"/>
        <v>0.84745762711864414</v>
      </c>
      <c r="H170" s="1">
        <v>2020</v>
      </c>
    </row>
    <row r="171" spans="1:8" x14ac:dyDescent="0.3">
      <c r="A171" s="2" t="s">
        <v>143</v>
      </c>
      <c r="B171" s="3" t="s">
        <v>144</v>
      </c>
      <c r="C171" s="1" t="s">
        <v>146</v>
      </c>
      <c r="D171" s="1" t="s">
        <v>169</v>
      </c>
      <c r="E171" s="4">
        <v>165618</v>
      </c>
      <c r="F171" s="5">
        <v>168930.36000000002</v>
      </c>
      <c r="G171" s="6">
        <f t="shared" si="2"/>
        <v>0.98039215686274506</v>
      </c>
      <c r="H171" s="1">
        <v>2020</v>
      </c>
    </row>
    <row r="172" spans="1:8" x14ac:dyDescent="0.3">
      <c r="A172" s="2" t="s">
        <v>147</v>
      </c>
      <c r="B172" s="3" t="s">
        <v>148</v>
      </c>
      <c r="C172" s="1" t="s">
        <v>149</v>
      </c>
      <c r="D172" s="1" t="s">
        <v>169</v>
      </c>
      <c r="E172" s="4">
        <v>45220</v>
      </c>
      <c r="F172" s="5">
        <v>19444.599999999999</v>
      </c>
      <c r="G172" s="6">
        <f t="shared" si="2"/>
        <v>2.3255813953488373</v>
      </c>
      <c r="H172" s="1">
        <v>2020</v>
      </c>
    </row>
    <row r="173" spans="1:8" x14ac:dyDescent="0.3">
      <c r="A173" s="2" t="s">
        <v>150</v>
      </c>
      <c r="B173" s="3" t="s">
        <v>151</v>
      </c>
      <c r="C173" s="1" t="s">
        <v>152</v>
      </c>
      <c r="D173" s="1" t="s">
        <v>169</v>
      </c>
      <c r="E173" s="4">
        <v>432591</v>
      </c>
      <c r="F173" s="5">
        <v>233599.14</v>
      </c>
      <c r="G173" s="6">
        <f t="shared" si="2"/>
        <v>1.8518518518518516</v>
      </c>
      <c r="H173" s="1">
        <v>2020</v>
      </c>
    </row>
    <row r="174" spans="1:8" x14ac:dyDescent="0.3">
      <c r="A174" s="2" t="s">
        <v>153</v>
      </c>
      <c r="B174" s="3" t="s">
        <v>154</v>
      </c>
      <c r="C174" s="1" t="s">
        <v>155</v>
      </c>
      <c r="D174" s="1" t="s">
        <v>169</v>
      </c>
      <c r="E174" s="4">
        <v>229954</v>
      </c>
      <c r="F174" s="5">
        <v>266746.63999999996</v>
      </c>
      <c r="G174" s="6">
        <f t="shared" si="2"/>
        <v>0.86206896551724155</v>
      </c>
      <c r="H174" s="1">
        <v>2020</v>
      </c>
    </row>
    <row r="175" spans="1:8" x14ac:dyDescent="0.3">
      <c r="A175" s="2" t="s">
        <v>156</v>
      </c>
      <c r="B175" s="3" t="s">
        <v>157</v>
      </c>
      <c r="C175" s="1" t="s">
        <v>158</v>
      </c>
      <c r="D175" s="1" t="s">
        <v>169</v>
      </c>
      <c r="E175" s="4">
        <v>448795</v>
      </c>
      <c r="F175" s="5">
        <v>224397.5</v>
      </c>
      <c r="G175" s="6">
        <f t="shared" si="2"/>
        <v>2</v>
      </c>
      <c r="H175" s="1">
        <v>2020</v>
      </c>
    </row>
    <row r="176" spans="1:8" x14ac:dyDescent="0.3">
      <c r="A176" s="2" t="s">
        <v>159</v>
      </c>
      <c r="B176" s="3" t="s">
        <v>160</v>
      </c>
      <c r="C176" s="1" t="s">
        <v>161</v>
      </c>
      <c r="D176" s="1" t="s">
        <v>169</v>
      </c>
      <c r="E176" s="4">
        <v>900913</v>
      </c>
      <c r="F176" s="5">
        <v>342346.94</v>
      </c>
      <c r="G176" s="6">
        <f t="shared" si="2"/>
        <v>2.6315789473684212</v>
      </c>
      <c r="H176" s="1">
        <v>2020</v>
      </c>
    </row>
    <row r="177" spans="1:8" x14ac:dyDescent="0.3">
      <c r="A177" s="2" t="s">
        <v>162</v>
      </c>
      <c r="B177" s="3" t="s">
        <v>163</v>
      </c>
      <c r="C177" s="1" t="s">
        <v>164</v>
      </c>
      <c r="D177" s="1" t="s">
        <v>169</v>
      </c>
      <c r="E177" s="4">
        <v>283321</v>
      </c>
      <c r="F177" s="5">
        <v>172825.81</v>
      </c>
      <c r="G177" s="6">
        <f t="shared" si="2"/>
        <v>1.639344262295082</v>
      </c>
      <c r="H177" s="1">
        <v>2020</v>
      </c>
    </row>
    <row r="178" spans="1:8" x14ac:dyDescent="0.3">
      <c r="A178" s="2" t="s">
        <v>165</v>
      </c>
      <c r="B178" s="3" t="s">
        <v>166</v>
      </c>
      <c r="C178" s="1" t="s">
        <v>167</v>
      </c>
      <c r="D178" s="1" t="s">
        <v>169</v>
      </c>
      <c r="E178" s="4">
        <v>599154</v>
      </c>
      <c r="F178" s="5">
        <v>617128.62</v>
      </c>
      <c r="G178" s="6">
        <f t="shared" si="2"/>
        <v>0.970873786407767</v>
      </c>
      <c r="H178" s="1">
        <v>2020</v>
      </c>
    </row>
    <row r="179" spans="1:8" x14ac:dyDescent="0.3">
      <c r="A179" s="2" t="s">
        <v>8</v>
      </c>
      <c r="B179" s="3" t="s">
        <v>9</v>
      </c>
      <c r="C179" s="1" t="s">
        <v>10</v>
      </c>
      <c r="D179" s="1" t="s">
        <v>170</v>
      </c>
      <c r="E179" s="4">
        <v>523100</v>
      </c>
      <c r="F179" s="5">
        <v>439404</v>
      </c>
      <c r="G179" s="6">
        <f t="shared" si="2"/>
        <v>1.1904761904761905</v>
      </c>
      <c r="H179" s="1">
        <v>2020</v>
      </c>
    </row>
    <row r="180" spans="1:8" x14ac:dyDescent="0.3">
      <c r="A180" s="2" t="s">
        <v>12</v>
      </c>
      <c r="B180" s="3" t="s">
        <v>13</v>
      </c>
      <c r="C180" s="1" t="s">
        <v>14</v>
      </c>
      <c r="D180" s="1" t="s">
        <v>170</v>
      </c>
      <c r="E180" s="4">
        <v>129285</v>
      </c>
      <c r="F180" s="5">
        <v>133163.55000000002</v>
      </c>
      <c r="G180" s="6">
        <f t="shared" si="2"/>
        <v>0.97087378640776689</v>
      </c>
      <c r="H180" s="1">
        <v>2020</v>
      </c>
    </row>
    <row r="181" spans="1:8" x14ac:dyDescent="0.3">
      <c r="A181" s="2" t="s">
        <v>15</v>
      </c>
      <c r="B181" s="3" t="s">
        <v>16</v>
      </c>
      <c r="C181" s="1" t="s">
        <v>17</v>
      </c>
      <c r="D181" s="1" t="s">
        <v>170</v>
      </c>
      <c r="E181" s="4">
        <v>480482</v>
      </c>
      <c r="F181" s="5">
        <v>278679.56</v>
      </c>
      <c r="G181" s="6">
        <f t="shared" si="2"/>
        <v>1.7241379310344829</v>
      </c>
      <c r="H181" s="1">
        <v>2020</v>
      </c>
    </row>
    <row r="182" spans="1:8" x14ac:dyDescent="0.3">
      <c r="A182" s="2" t="s">
        <v>18</v>
      </c>
      <c r="B182" s="3" t="s">
        <v>19</v>
      </c>
      <c r="C182" s="1" t="s">
        <v>20</v>
      </c>
      <c r="D182" s="1" t="s">
        <v>170</v>
      </c>
      <c r="E182" s="4">
        <v>507156</v>
      </c>
      <c r="F182" s="5">
        <v>517299.12</v>
      </c>
      <c r="G182" s="6">
        <f t="shared" si="2"/>
        <v>0.98039215686274506</v>
      </c>
      <c r="H182" s="1">
        <v>2020</v>
      </c>
    </row>
    <row r="183" spans="1:8" x14ac:dyDescent="0.3">
      <c r="A183" s="2" t="s">
        <v>21</v>
      </c>
      <c r="B183" s="3" t="s">
        <v>22</v>
      </c>
      <c r="C183" s="1" t="s">
        <v>23</v>
      </c>
      <c r="D183" s="1" t="s">
        <v>170</v>
      </c>
      <c r="E183" s="4">
        <v>56344</v>
      </c>
      <c r="F183" s="5">
        <v>27608.560000000001</v>
      </c>
      <c r="G183" s="6">
        <f t="shared" si="2"/>
        <v>2.0408163265306123</v>
      </c>
      <c r="H183" s="1">
        <v>2020</v>
      </c>
    </row>
    <row r="184" spans="1:8" x14ac:dyDescent="0.3">
      <c r="A184" s="2" t="s">
        <v>21</v>
      </c>
      <c r="B184" s="3" t="s">
        <v>22</v>
      </c>
      <c r="C184" s="1" t="s">
        <v>24</v>
      </c>
      <c r="D184" s="1" t="s">
        <v>170</v>
      </c>
      <c r="E184" s="4">
        <v>19283</v>
      </c>
      <c r="F184" s="5">
        <v>16390.55</v>
      </c>
      <c r="G184" s="6">
        <f t="shared" si="2"/>
        <v>1.1764705882352942</v>
      </c>
      <c r="H184" s="1">
        <v>2020</v>
      </c>
    </row>
    <row r="185" spans="1:8" x14ac:dyDescent="0.3">
      <c r="A185" s="2" t="s">
        <v>21</v>
      </c>
      <c r="B185" s="3" t="s">
        <v>22</v>
      </c>
      <c r="C185" s="1" t="s">
        <v>25</v>
      </c>
      <c r="D185" s="1" t="s">
        <v>170</v>
      </c>
      <c r="E185" s="4">
        <v>586172</v>
      </c>
      <c r="F185" s="5">
        <v>158266.44</v>
      </c>
      <c r="G185" s="6">
        <f t="shared" si="2"/>
        <v>3.7037037037037037</v>
      </c>
      <c r="H185" s="1">
        <v>2020</v>
      </c>
    </row>
    <row r="186" spans="1:8" x14ac:dyDescent="0.3">
      <c r="A186" s="2" t="s">
        <v>21</v>
      </c>
      <c r="B186" s="3" t="s">
        <v>22</v>
      </c>
      <c r="C186" s="1" t="s">
        <v>26</v>
      </c>
      <c r="D186" s="1" t="s">
        <v>170</v>
      </c>
      <c r="E186" s="4">
        <v>787733</v>
      </c>
      <c r="F186" s="5">
        <v>354479.85000000003</v>
      </c>
      <c r="G186" s="6">
        <f t="shared" si="2"/>
        <v>2.2222222222222219</v>
      </c>
      <c r="H186" s="1">
        <v>2020</v>
      </c>
    </row>
    <row r="187" spans="1:8" x14ac:dyDescent="0.3">
      <c r="A187" s="2" t="s">
        <v>27</v>
      </c>
      <c r="B187" s="3" t="s">
        <v>28</v>
      </c>
      <c r="C187" s="1" t="s">
        <v>29</v>
      </c>
      <c r="D187" s="1" t="s">
        <v>170</v>
      </c>
      <c r="E187" s="4">
        <v>25712</v>
      </c>
      <c r="F187" s="5">
        <v>28283.200000000001</v>
      </c>
      <c r="G187" s="6">
        <f t="shared" si="2"/>
        <v>0.90909090909090906</v>
      </c>
      <c r="H187" s="1">
        <v>2020</v>
      </c>
    </row>
    <row r="188" spans="1:8" x14ac:dyDescent="0.3">
      <c r="A188" s="2" t="s">
        <v>30</v>
      </c>
      <c r="B188" s="3" t="s">
        <v>31</v>
      </c>
      <c r="C188" s="1" t="s">
        <v>32</v>
      </c>
      <c r="D188" s="1" t="s">
        <v>170</v>
      </c>
      <c r="E188" s="4">
        <v>346543</v>
      </c>
      <c r="F188" s="5">
        <v>291096.12</v>
      </c>
      <c r="G188" s="6">
        <f t="shared" si="2"/>
        <v>1.1904761904761905</v>
      </c>
      <c r="H188" s="1">
        <v>2020</v>
      </c>
    </row>
    <row r="189" spans="1:8" x14ac:dyDescent="0.3">
      <c r="A189" s="2" t="s">
        <v>33</v>
      </c>
      <c r="B189" s="3" t="s">
        <v>34</v>
      </c>
      <c r="C189" s="1" t="s">
        <v>35</v>
      </c>
      <c r="D189" s="1" t="s">
        <v>170</v>
      </c>
      <c r="E189" s="4">
        <v>522454</v>
      </c>
      <c r="F189" s="5">
        <v>496331.3</v>
      </c>
      <c r="G189" s="6">
        <f t="shared" si="2"/>
        <v>1.0526315789473684</v>
      </c>
      <c r="H189" s="1">
        <v>2020</v>
      </c>
    </row>
    <row r="190" spans="1:8" x14ac:dyDescent="0.3">
      <c r="A190" s="2" t="s">
        <v>36</v>
      </c>
      <c r="B190" s="3" t="s">
        <v>37</v>
      </c>
      <c r="C190" s="1" t="s">
        <v>38</v>
      </c>
      <c r="D190" s="1" t="s">
        <v>170</v>
      </c>
      <c r="E190" s="4">
        <v>693491</v>
      </c>
      <c r="F190" s="5">
        <v>173372.75</v>
      </c>
      <c r="G190" s="6">
        <f t="shared" si="2"/>
        <v>4</v>
      </c>
      <c r="H190" s="1">
        <v>2020</v>
      </c>
    </row>
    <row r="191" spans="1:8" x14ac:dyDescent="0.3">
      <c r="A191" s="2" t="s">
        <v>36</v>
      </c>
      <c r="B191" s="3" t="s">
        <v>37</v>
      </c>
      <c r="C191" s="1" t="s">
        <v>39</v>
      </c>
      <c r="D191" s="1" t="s">
        <v>170</v>
      </c>
      <c r="E191" s="4">
        <v>95178</v>
      </c>
      <c r="F191" s="5">
        <v>93274.44</v>
      </c>
      <c r="G191" s="6">
        <f t="shared" si="2"/>
        <v>1.0204081632653061</v>
      </c>
      <c r="H191" s="1">
        <v>2020</v>
      </c>
    </row>
    <row r="192" spans="1:8" x14ac:dyDescent="0.3">
      <c r="A192" s="2" t="s">
        <v>40</v>
      </c>
      <c r="B192" s="3" t="s">
        <v>41</v>
      </c>
      <c r="C192" s="1" t="s">
        <v>42</v>
      </c>
      <c r="D192" s="1" t="s">
        <v>170</v>
      </c>
      <c r="E192" s="4">
        <v>727042</v>
      </c>
      <c r="F192" s="5">
        <v>545281.5</v>
      </c>
      <c r="G192" s="6">
        <f t="shared" si="2"/>
        <v>1.3333333333333333</v>
      </c>
      <c r="H192" s="1">
        <v>2020</v>
      </c>
    </row>
    <row r="193" spans="1:8" x14ac:dyDescent="0.3">
      <c r="A193" s="2" t="s">
        <v>43</v>
      </c>
      <c r="B193" s="3" t="s">
        <v>44</v>
      </c>
      <c r="C193" s="1" t="s">
        <v>45</v>
      </c>
      <c r="D193" s="1" t="s">
        <v>170</v>
      </c>
      <c r="E193" s="4">
        <v>808503</v>
      </c>
      <c r="F193" s="5">
        <v>428506.59</v>
      </c>
      <c r="G193" s="6">
        <f t="shared" si="2"/>
        <v>1.8867924528301885</v>
      </c>
      <c r="H193" s="1">
        <v>2020</v>
      </c>
    </row>
    <row r="194" spans="1:8" x14ac:dyDescent="0.3">
      <c r="A194" s="2" t="s">
        <v>46</v>
      </c>
      <c r="B194" s="3" t="s">
        <v>47</v>
      </c>
      <c r="C194" s="1" t="s">
        <v>48</v>
      </c>
      <c r="D194" s="1" t="s">
        <v>170</v>
      </c>
      <c r="E194" s="4">
        <v>519739</v>
      </c>
      <c r="F194" s="5">
        <v>358619.91</v>
      </c>
      <c r="G194" s="6">
        <f t="shared" si="2"/>
        <v>1.4492753623188406</v>
      </c>
      <c r="H194" s="1">
        <v>2020</v>
      </c>
    </row>
    <row r="195" spans="1:8" x14ac:dyDescent="0.3">
      <c r="A195" s="2" t="s">
        <v>49</v>
      </c>
      <c r="B195" s="3" t="s">
        <v>50</v>
      </c>
      <c r="C195" s="1" t="s">
        <v>51</v>
      </c>
      <c r="D195" s="1" t="s">
        <v>170</v>
      </c>
      <c r="E195" s="4">
        <v>143867</v>
      </c>
      <c r="F195" s="5">
        <v>63301.48</v>
      </c>
      <c r="G195" s="6">
        <f t="shared" ref="G195:G258" si="3">E195/F195</f>
        <v>2.2727272727272725</v>
      </c>
      <c r="H195" s="1">
        <v>2020</v>
      </c>
    </row>
    <row r="196" spans="1:8" x14ac:dyDescent="0.3">
      <c r="A196" s="2" t="s">
        <v>52</v>
      </c>
      <c r="B196" s="3" t="s">
        <v>53</v>
      </c>
      <c r="C196" s="1" t="s">
        <v>54</v>
      </c>
      <c r="D196" s="1" t="s">
        <v>170</v>
      </c>
      <c r="E196" s="4">
        <v>724000</v>
      </c>
      <c r="F196" s="5">
        <v>724000</v>
      </c>
      <c r="G196" s="6">
        <f t="shared" si="3"/>
        <v>1</v>
      </c>
      <c r="H196" s="1">
        <v>2020</v>
      </c>
    </row>
    <row r="197" spans="1:8" x14ac:dyDescent="0.3">
      <c r="A197" s="2" t="s">
        <v>52</v>
      </c>
      <c r="B197" s="3" t="s">
        <v>53</v>
      </c>
      <c r="C197" s="1" t="s">
        <v>55</v>
      </c>
      <c r="D197" s="1" t="s">
        <v>170</v>
      </c>
      <c r="E197" s="4">
        <v>74179</v>
      </c>
      <c r="F197" s="5">
        <v>47474.559999999998</v>
      </c>
      <c r="G197" s="6">
        <f t="shared" si="3"/>
        <v>1.5625</v>
      </c>
      <c r="H197" s="1">
        <v>2020</v>
      </c>
    </row>
    <row r="198" spans="1:8" x14ac:dyDescent="0.3">
      <c r="A198" s="2" t="s">
        <v>56</v>
      </c>
      <c r="B198" s="3" t="s">
        <v>57</v>
      </c>
      <c r="C198" s="1" t="s">
        <v>58</v>
      </c>
      <c r="D198" s="1" t="s">
        <v>170</v>
      </c>
      <c r="E198" s="4">
        <v>513427</v>
      </c>
      <c r="F198" s="5">
        <v>169430.91</v>
      </c>
      <c r="G198" s="6">
        <f t="shared" si="3"/>
        <v>3.0303030303030303</v>
      </c>
      <c r="H198" s="1">
        <v>2020</v>
      </c>
    </row>
    <row r="199" spans="1:8" x14ac:dyDescent="0.3">
      <c r="A199" s="2" t="s">
        <v>59</v>
      </c>
      <c r="B199" s="3" t="s">
        <v>60</v>
      </c>
      <c r="C199" s="1" t="s">
        <v>61</v>
      </c>
      <c r="D199" s="1" t="s">
        <v>170</v>
      </c>
      <c r="E199" s="4">
        <v>57292</v>
      </c>
      <c r="F199" s="5">
        <v>40677.32</v>
      </c>
      <c r="G199" s="6">
        <f t="shared" si="3"/>
        <v>1.408450704225352</v>
      </c>
      <c r="H199" s="1">
        <v>2020</v>
      </c>
    </row>
    <row r="200" spans="1:8" x14ac:dyDescent="0.3">
      <c r="A200" s="2" t="s">
        <v>62</v>
      </c>
      <c r="B200" s="3" t="s">
        <v>63</v>
      </c>
      <c r="C200" s="1" t="s">
        <v>64</v>
      </c>
      <c r="D200" s="1" t="s">
        <v>170</v>
      </c>
      <c r="E200" s="4">
        <v>550439</v>
      </c>
      <c r="F200" s="5">
        <v>671535.58</v>
      </c>
      <c r="G200" s="6">
        <f t="shared" si="3"/>
        <v>0.81967213114754101</v>
      </c>
      <c r="H200" s="1">
        <v>2020</v>
      </c>
    </row>
    <row r="201" spans="1:8" x14ac:dyDescent="0.3">
      <c r="A201" s="2" t="s">
        <v>65</v>
      </c>
      <c r="B201" s="3" t="s">
        <v>66</v>
      </c>
      <c r="C201" s="1" t="s">
        <v>67</v>
      </c>
      <c r="D201" s="1" t="s">
        <v>170</v>
      </c>
      <c r="E201" s="4">
        <v>63188</v>
      </c>
      <c r="F201" s="5">
        <v>61292.36</v>
      </c>
      <c r="G201" s="6">
        <f t="shared" si="3"/>
        <v>1.0309278350515463</v>
      </c>
      <c r="H201" s="1">
        <v>2020</v>
      </c>
    </row>
    <row r="202" spans="1:8" x14ac:dyDescent="0.3">
      <c r="A202" s="2" t="s">
        <v>68</v>
      </c>
      <c r="B202" s="3" t="s">
        <v>69</v>
      </c>
      <c r="C202" s="1" t="s">
        <v>70</v>
      </c>
      <c r="D202" s="1" t="s">
        <v>170</v>
      </c>
      <c r="E202" s="4">
        <v>619690</v>
      </c>
      <c r="F202" s="5">
        <v>483358.2</v>
      </c>
      <c r="G202" s="6">
        <f t="shared" si="3"/>
        <v>1.2820512820512819</v>
      </c>
      <c r="H202" s="1">
        <v>2020</v>
      </c>
    </row>
    <row r="203" spans="1:8" x14ac:dyDescent="0.3">
      <c r="A203" s="2" t="s">
        <v>71</v>
      </c>
      <c r="B203" s="3" t="s">
        <v>72</v>
      </c>
      <c r="C203" s="1" t="s">
        <v>73</v>
      </c>
      <c r="D203" s="1" t="s">
        <v>170</v>
      </c>
      <c r="E203" s="4">
        <v>209715</v>
      </c>
      <c r="F203" s="5">
        <v>167772</v>
      </c>
      <c r="G203" s="6">
        <f t="shared" si="3"/>
        <v>1.25</v>
      </c>
      <c r="H203" s="1">
        <v>2020</v>
      </c>
    </row>
    <row r="204" spans="1:8" x14ac:dyDescent="0.3">
      <c r="A204" s="2" t="s">
        <v>71</v>
      </c>
      <c r="B204" s="3" t="s">
        <v>72</v>
      </c>
      <c r="C204" s="1" t="s">
        <v>74</v>
      </c>
      <c r="D204" s="1" t="s">
        <v>170</v>
      </c>
      <c r="E204" s="4">
        <v>348191</v>
      </c>
      <c r="F204" s="5">
        <v>403901.56</v>
      </c>
      <c r="G204" s="6">
        <f t="shared" si="3"/>
        <v>0.86206896551724144</v>
      </c>
      <c r="H204" s="1">
        <v>2020</v>
      </c>
    </row>
    <row r="205" spans="1:8" x14ac:dyDescent="0.3">
      <c r="A205" s="2" t="s">
        <v>75</v>
      </c>
      <c r="B205" s="3" t="s">
        <v>76</v>
      </c>
      <c r="C205" s="1" t="s">
        <v>77</v>
      </c>
      <c r="D205" s="1" t="s">
        <v>170</v>
      </c>
      <c r="E205" s="4">
        <v>236809</v>
      </c>
      <c r="F205" s="5">
        <v>206023.83</v>
      </c>
      <c r="G205" s="6">
        <f t="shared" si="3"/>
        <v>1.149425287356322</v>
      </c>
      <c r="H205" s="1">
        <v>2020</v>
      </c>
    </row>
    <row r="206" spans="1:8" x14ac:dyDescent="0.3">
      <c r="A206" s="2" t="s">
        <v>78</v>
      </c>
      <c r="B206" s="3" t="s">
        <v>79</v>
      </c>
      <c r="C206" s="1" t="s">
        <v>80</v>
      </c>
      <c r="D206" s="1" t="s">
        <v>170</v>
      </c>
      <c r="E206" s="4">
        <v>100207</v>
      </c>
      <c r="F206" s="5">
        <v>53109.71</v>
      </c>
      <c r="G206" s="6">
        <f t="shared" si="3"/>
        <v>1.8867924528301887</v>
      </c>
      <c r="H206" s="1">
        <v>2020</v>
      </c>
    </row>
    <row r="207" spans="1:8" x14ac:dyDescent="0.3">
      <c r="A207" s="2" t="s">
        <v>81</v>
      </c>
      <c r="B207" s="3" t="s">
        <v>82</v>
      </c>
      <c r="C207" s="1" t="s">
        <v>83</v>
      </c>
      <c r="D207" s="1" t="s">
        <v>170</v>
      </c>
      <c r="E207" s="4">
        <v>225582</v>
      </c>
      <c r="F207" s="5">
        <v>117302.64</v>
      </c>
      <c r="G207" s="6">
        <f t="shared" si="3"/>
        <v>1.9230769230769231</v>
      </c>
      <c r="H207" s="1">
        <v>2020</v>
      </c>
    </row>
    <row r="208" spans="1:8" x14ac:dyDescent="0.3">
      <c r="A208" s="2" t="s">
        <v>84</v>
      </c>
      <c r="B208" s="3" t="s">
        <v>85</v>
      </c>
      <c r="C208" s="1" t="s">
        <v>86</v>
      </c>
      <c r="D208" s="1" t="s">
        <v>170</v>
      </c>
      <c r="E208" s="4">
        <v>529146</v>
      </c>
      <c r="F208" s="5">
        <v>433899.72</v>
      </c>
      <c r="G208" s="6">
        <f t="shared" si="3"/>
        <v>1.2195121951219512</v>
      </c>
      <c r="H208" s="1">
        <v>2020</v>
      </c>
    </row>
    <row r="209" spans="1:8" x14ac:dyDescent="0.3">
      <c r="A209" s="2" t="s">
        <v>87</v>
      </c>
      <c r="B209" s="3" t="s">
        <v>88</v>
      </c>
      <c r="C209" s="1" t="s">
        <v>89</v>
      </c>
      <c r="D209" s="1" t="s">
        <v>170</v>
      </c>
      <c r="E209" s="4">
        <v>389505</v>
      </c>
      <c r="F209" s="5">
        <v>451825.8</v>
      </c>
      <c r="G209" s="6">
        <f t="shared" si="3"/>
        <v>0.86206896551724144</v>
      </c>
      <c r="H209" s="1">
        <v>2020</v>
      </c>
    </row>
    <row r="210" spans="1:8" x14ac:dyDescent="0.3">
      <c r="A210" s="2" t="s">
        <v>90</v>
      </c>
      <c r="B210" s="3" t="s">
        <v>91</v>
      </c>
      <c r="C210" s="1" t="s">
        <v>92</v>
      </c>
      <c r="D210" s="1" t="s">
        <v>170</v>
      </c>
      <c r="E210" s="4">
        <v>620949</v>
      </c>
      <c r="F210" s="5">
        <v>720300.84</v>
      </c>
      <c r="G210" s="6">
        <f t="shared" si="3"/>
        <v>0.86206896551724144</v>
      </c>
      <c r="H210" s="1">
        <v>2020</v>
      </c>
    </row>
    <row r="211" spans="1:8" x14ac:dyDescent="0.3">
      <c r="A211" s="2" t="s">
        <v>93</v>
      </c>
      <c r="B211" s="3" t="s">
        <v>94</v>
      </c>
      <c r="C211" s="1" t="s">
        <v>95</v>
      </c>
      <c r="D211" s="1" t="s">
        <v>170</v>
      </c>
      <c r="E211" s="4">
        <v>735051</v>
      </c>
      <c r="F211" s="5">
        <v>668896.41</v>
      </c>
      <c r="G211" s="6">
        <f t="shared" si="3"/>
        <v>1.0989010989010988</v>
      </c>
      <c r="H211" s="1">
        <v>2020</v>
      </c>
    </row>
    <row r="212" spans="1:8" x14ac:dyDescent="0.3">
      <c r="A212" s="2" t="s">
        <v>96</v>
      </c>
      <c r="B212" s="3" t="s">
        <v>97</v>
      </c>
      <c r="C212" s="1" t="s">
        <v>98</v>
      </c>
      <c r="D212" s="1" t="s">
        <v>170</v>
      </c>
      <c r="E212" s="4">
        <v>142429</v>
      </c>
      <c r="F212" s="5">
        <v>162369.06</v>
      </c>
      <c r="G212" s="6">
        <f t="shared" si="3"/>
        <v>0.87719298245614041</v>
      </c>
      <c r="H212" s="1">
        <v>2020</v>
      </c>
    </row>
    <row r="213" spans="1:8" x14ac:dyDescent="0.3">
      <c r="A213" s="2" t="s">
        <v>99</v>
      </c>
      <c r="B213" s="3" t="s">
        <v>100</v>
      </c>
      <c r="C213" s="1" t="s">
        <v>101</v>
      </c>
      <c r="D213" s="1" t="s">
        <v>170</v>
      </c>
      <c r="E213" s="4">
        <v>36961</v>
      </c>
      <c r="F213" s="5">
        <v>12197.130000000001</v>
      </c>
      <c r="G213" s="6">
        <f t="shared" si="3"/>
        <v>3.0303030303030298</v>
      </c>
      <c r="H213" s="1">
        <v>2020</v>
      </c>
    </row>
    <row r="214" spans="1:8" x14ac:dyDescent="0.3">
      <c r="A214" s="2" t="s">
        <v>102</v>
      </c>
      <c r="B214" s="3" t="s">
        <v>103</v>
      </c>
      <c r="C214" s="1" t="s">
        <v>104</v>
      </c>
      <c r="D214" s="1" t="s">
        <v>170</v>
      </c>
      <c r="E214" s="4">
        <v>657238</v>
      </c>
      <c r="F214" s="5">
        <v>295757.10000000003</v>
      </c>
      <c r="G214" s="6">
        <f t="shared" si="3"/>
        <v>2.2222222222222219</v>
      </c>
      <c r="H214" s="1">
        <v>2020</v>
      </c>
    </row>
    <row r="215" spans="1:8" x14ac:dyDescent="0.3">
      <c r="A215" s="2" t="s">
        <v>105</v>
      </c>
      <c r="B215" s="3" t="s">
        <v>106</v>
      </c>
      <c r="C215" s="1" t="s">
        <v>107</v>
      </c>
      <c r="D215" s="1" t="s">
        <v>170</v>
      </c>
      <c r="E215" s="4">
        <v>211206</v>
      </c>
      <c r="F215" s="5">
        <v>204869.82</v>
      </c>
      <c r="G215" s="6">
        <f t="shared" si="3"/>
        <v>1.0309278350515463</v>
      </c>
      <c r="H215" s="1">
        <v>2020</v>
      </c>
    </row>
    <row r="216" spans="1:8" x14ac:dyDescent="0.3">
      <c r="A216" s="2" t="s">
        <v>108</v>
      </c>
      <c r="B216" s="3" t="s">
        <v>109</v>
      </c>
      <c r="C216" s="1" t="s">
        <v>110</v>
      </c>
      <c r="D216" s="1" t="s">
        <v>170</v>
      </c>
      <c r="E216" s="4">
        <v>353209</v>
      </c>
      <c r="F216" s="5">
        <v>91834.34</v>
      </c>
      <c r="G216" s="6">
        <f t="shared" si="3"/>
        <v>3.8461538461538463</v>
      </c>
      <c r="H216" s="1">
        <v>2020</v>
      </c>
    </row>
    <row r="217" spans="1:8" x14ac:dyDescent="0.3">
      <c r="A217" s="2" t="s">
        <v>111</v>
      </c>
      <c r="B217" s="3" t="s">
        <v>112</v>
      </c>
      <c r="C217" s="1" t="s">
        <v>113</v>
      </c>
      <c r="D217" s="1" t="s">
        <v>170</v>
      </c>
      <c r="E217" s="4">
        <v>181881</v>
      </c>
      <c r="F217" s="5">
        <v>156417.66</v>
      </c>
      <c r="G217" s="6">
        <f t="shared" si="3"/>
        <v>1.1627906976744187</v>
      </c>
      <c r="H217" s="1">
        <v>2020</v>
      </c>
    </row>
    <row r="218" spans="1:8" x14ac:dyDescent="0.3">
      <c r="A218" s="2" t="s">
        <v>114</v>
      </c>
      <c r="B218" s="3" t="s">
        <v>115</v>
      </c>
      <c r="C218" s="1" t="s">
        <v>116</v>
      </c>
      <c r="D218" s="1" t="s">
        <v>170</v>
      </c>
      <c r="E218" s="4">
        <v>757565</v>
      </c>
      <c r="F218" s="5">
        <v>719686.75</v>
      </c>
      <c r="G218" s="6">
        <f t="shared" si="3"/>
        <v>1.0526315789473684</v>
      </c>
      <c r="H218" s="1">
        <v>2020</v>
      </c>
    </row>
    <row r="219" spans="1:8" x14ac:dyDescent="0.3">
      <c r="A219" s="2" t="s">
        <v>114</v>
      </c>
      <c r="B219" s="3" t="s">
        <v>115</v>
      </c>
      <c r="C219" s="1" t="s">
        <v>117</v>
      </c>
      <c r="D219" s="1" t="s">
        <v>170</v>
      </c>
      <c r="E219" s="4">
        <v>635687</v>
      </c>
      <c r="F219" s="5">
        <v>209776.71000000002</v>
      </c>
      <c r="G219" s="6">
        <f t="shared" si="3"/>
        <v>3.0303030303030298</v>
      </c>
      <c r="H219" s="1">
        <v>2020</v>
      </c>
    </row>
    <row r="220" spans="1:8" x14ac:dyDescent="0.3">
      <c r="A220" s="2" t="s">
        <v>114</v>
      </c>
      <c r="B220" s="3" t="s">
        <v>115</v>
      </c>
      <c r="C220" s="1" t="s">
        <v>118</v>
      </c>
      <c r="D220" s="1" t="s">
        <v>170</v>
      </c>
      <c r="E220" s="4">
        <v>340998</v>
      </c>
      <c r="F220" s="5">
        <v>255748.5</v>
      </c>
      <c r="G220" s="6">
        <f t="shared" si="3"/>
        <v>1.3333333333333333</v>
      </c>
      <c r="H220" s="1">
        <v>2020</v>
      </c>
    </row>
    <row r="221" spans="1:8" x14ac:dyDescent="0.3">
      <c r="A221" s="2" t="s">
        <v>119</v>
      </c>
      <c r="B221" s="3" t="s">
        <v>120</v>
      </c>
      <c r="C221" s="1" t="s">
        <v>121</v>
      </c>
      <c r="D221" s="1" t="s">
        <v>170</v>
      </c>
      <c r="E221" s="4">
        <v>288941</v>
      </c>
      <c r="F221" s="5">
        <v>326503.32999999996</v>
      </c>
      <c r="G221" s="6">
        <f t="shared" si="3"/>
        <v>0.88495575221238953</v>
      </c>
      <c r="H221" s="1">
        <v>2020</v>
      </c>
    </row>
    <row r="222" spans="1:8" x14ac:dyDescent="0.3">
      <c r="A222" s="2" t="s">
        <v>122</v>
      </c>
      <c r="B222" s="3" t="s">
        <v>123</v>
      </c>
      <c r="C222" s="1" t="s">
        <v>124</v>
      </c>
      <c r="D222" s="1" t="s">
        <v>170</v>
      </c>
      <c r="E222" s="4">
        <v>373860</v>
      </c>
      <c r="F222" s="5">
        <v>183191.4</v>
      </c>
      <c r="G222" s="6">
        <f t="shared" si="3"/>
        <v>2.0408163265306123</v>
      </c>
      <c r="H222" s="1">
        <v>2020</v>
      </c>
    </row>
    <row r="223" spans="1:8" x14ac:dyDescent="0.3">
      <c r="A223" s="2" t="s">
        <v>125</v>
      </c>
      <c r="B223" s="3" t="s">
        <v>126</v>
      </c>
      <c r="C223" s="1" t="s">
        <v>127</v>
      </c>
      <c r="D223" s="1" t="s">
        <v>170</v>
      </c>
      <c r="E223" s="4">
        <v>34310</v>
      </c>
      <c r="F223" s="5">
        <v>35339.300000000003</v>
      </c>
      <c r="G223" s="6">
        <f t="shared" si="3"/>
        <v>0.97087378640776689</v>
      </c>
      <c r="H223" s="1">
        <v>2020</v>
      </c>
    </row>
    <row r="224" spans="1:8" x14ac:dyDescent="0.3">
      <c r="A224" s="2" t="s">
        <v>128</v>
      </c>
      <c r="B224" s="3" t="s">
        <v>129</v>
      </c>
      <c r="C224" s="1" t="s">
        <v>130</v>
      </c>
      <c r="D224" s="1" t="s">
        <v>170</v>
      </c>
      <c r="E224" s="4">
        <v>835911</v>
      </c>
      <c r="F224" s="5">
        <v>342723.50999999995</v>
      </c>
      <c r="G224" s="6">
        <f t="shared" si="3"/>
        <v>2.4390243902439028</v>
      </c>
      <c r="H224" s="1">
        <v>2020</v>
      </c>
    </row>
    <row r="225" spans="1:8" x14ac:dyDescent="0.3">
      <c r="A225" s="2" t="s">
        <v>131</v>
      </c>
      <c r="B225" s="3" t="s">
        <v>132</v>
      </c>
      <c r="C225" s="1" t="s">
        <v>133</v>
      </c>
      <c r="D225" s="1" t="s">
        <v>170</v>
      </c>
      <c r="E225" s="4">
        <v>167848</v>
      </c>
      <c r="F225" s="5">
        <v>134278.39999999999</v>
      </c>
      <c r="G225" s="6">
        <f t="shared" si="3"/>
        <v>1.25</v>
      </c>
      <c r="H225" s="1">
        <v>2020</v>
      </c>
    </row>
    <row r="226" spans="1:8" x14ac:dyDescent="0.3">
      <c r="A226" s="2" t="s">
        <v>134</v>
      </c>
      <c r="B226" s="3" t="s">
        <v>135</v>
      </c>
      <c r="C226" s="1" t="s">
        <v>136</v>
      </c>
      <c r="D226" s="1" t="s">
        <v>170</v>
      </c>
      <c r="E226" s="4">
        <v>454325</v>
      </c>
      <c r="F226" s="5">
        <v>113581.25</v>
      </c>
      <c r="G226" s="6">
        <f t="shared" si="3"/>
        <v>4</v>
      </c>
      <c r="H226" s="1">
        <v>2020</v>
      </c>
    </row>
    <row r="227" spans="1:8" x14ac:dyDescent="0.3">
      <c r="A227" s="2" t="s">
        <v>137</v>
      </c>
      <c r="B227" s="3" t="s">
        <v>138</v>
      </c>
      <c r="C227" s="1" t="s">
        <v>139</v>
      </c>
      <c r="D227" s="1" t="s">
        <v>170</v>
      </c>
      <c r="E227" s="4">
        <v>168377</v>
      </c>
      <c r="F227" s="5">
        <v>159958.15</v>
      </c>
      <c r="G227" s="6">
        <f t="shared" si="3"/>
        <v>1.0526315789473684</v>
      </c>
      <c r="H227" s="1">
        <v>2020</v>
      </c>
    </row>
    <row r="228" spans="1:8" x14ac:dyDescent="0.3">
      <c r="A228" s="2" t="s">
        <v>140</v>
      </c>
      <c r="B228" s="3" t="s">
        <v>141</v>
      </c>
      <c r="C228" s="1" t="s">
        <v>142</v>
      </c>
      <c r="D228" s="1" t="s">
        <v>170</v>
      </c>
      <c r="E228" s="4">
        <v>137060</v>
      </c>
      <c r="F228" s="5">
        <v>143913</v>
      </c>
      <c r="G228" s="6">
        <f t="shared" si="3"/>
        <v>0.95238095238095233</v>
      </c>
      <c r="H228" s="1">
        <v>2020</v>
      </c>
    </row>
    <row r="229" spans="1:8" x14ac:dyDescent="0.3">
      <c r="A229" s="2" t="s">
        <v>143</v>
      </c>
      <c r="B229" s="3" t="s">
        <v>144</v>
      </c>
      <c r="C229" s="1" t="s">
        <v>145</v>
      </c>
      <c r="D229" s="1" t="s">
        <v>170</v>
      </c>
      <c r="E229" s="4">
        <v>285737</v>
      </c>
      <c r="F229" s="5">
        <v>282879.63</v>
      </c>
      <c r="G229" s="6">
        <f t="shared" si="3"/>
        <v>1.0101010101010102</v>
      </c>
      <c r="H229" s="1">
        <v>2020</v>
      </c>
    </row>
    <row r="230" spans="1:8" x14ac:dyDescent="0.3">
      <c r="A230" s="2" t="s">
        <v>143</v>
      </c>
      <c r="B230" s="3" t="s">
        <v>144</v>
      </c>
      <c r="C230" s="1" t="s">
        <v>146</v>
      </c>
      <c r="D230" s="1" t="s">
        <v>170</v>
      </c>
      <c r="E230" s="4">
        <v>25815</v>
      </c>
      <c r="F230" s="5">
        <v>22459.05</v>
      </c>
      <c r="G230" s="6">
        <f t="shared" si="3"/>
        <v>1.1494252873563218</v>
      </c>
      <c r="H230" s="1">
        <v>2020</v>
      </c>
    </row>
    <row r="231" spans="1:8" x14ac:dyDescent="0.3">
      <c r="A231" s="2" t="s">
        <v>147</v>
      </c>
      <c r="B231" s="3" t="s">
        <v>148</v>
      </c>
      <c r="C231" s="1" t="s">
        <v>149</v>
      </c>
      <c r="D231" s="1" t="s">
        <v>170</v>
      </c>
      <c r="E231" s="4">
        <v>611255</v>
      </c>
      <c r="F231" s="5">
        <v>293402.39999999997</v>
      </c>
      <c r="G231" s="6">
        <f t="shared" si="3"/>
        <v>2.0833333333333335</v>
      </c>
      <c r="H231" s="1">
        <v>2020</v>
      </c>
    </row>
    <row r="232" spans="1:8" x14ac:dyDescent="0.3">
      <c r="A232" s="2" t="s">
        <v>150</v>
      </c>
      <c r="B232" s="3" t="s">
        <v>151</v>
      </c>
      <c r="C232" s="1" t="s">
        <v>152</v>
      </c>
      <c r="D232" s="1" t="s">
        <v>170</v>
      </c>
      <c r="E232" s="4">
        <v>772696</v>
      </c>
      <c r="F232" s="5">
        <v>602702.88</v>
      </c>
      <c r="G232" s="6">
        <f t="shared" si="3"/>
        <v>1.2820512820512819</v>
      </c>
      <c r="H232" s="1">
        <v>2020</v>
      </c>
    </row>
    <row r="233" spans="1:8" x14ac:dyDescent="0.3">
      <c r="A233" s="2" t="s">
        <v>153</v>
      </c>
      <c r="B233" s="3" t="s">
        <v>154</v>
      </c>
      <c r="C233" s="1" t="s">
        <v>155</v>
      </c>
      <c r="D233" s="1" t="s">
        <v>170</v>
      </c>
      <c r="E233" s="4">
        <v>490166</v>
      </c>
      <c r="F233" s="5">
        <v>338214.54</v>
      </c>
      <c r="G233" s="6">
        <f t="shared" si="3"/>
        <v>1.4492753623188406</v>
      </c>
      <c r="H233" s="1">
        <v>2020</v>
      </c>
    </row>
    <row r="234" spans="1:8" x14ac:dyDescent="0.3">
      <c r="A234" s="2" t="s">
        <v>156</v>
      </c>
      <c r="B234" s="3" t="s">
        <v>157</v>
      </c>
      <c r="C234" s="1" t="s">
        <v>158</v>
      </c>
      <c r="D234" s="1" t="s">
        <v>170</v>
      </c>
      <c r="E234" s="4">
        <v>512972</v>
      </c>
      <c r="F234" s="5">
        <v>497582.83999999997</v>
      </c>
      <c r="G234" s="6">
        <f t="shared" si="3"/>
        <v>1.0309278350515465</v>
      </c>
      <c r="H234" s="1">
        <v>2020</v>
      </c>
    </row>
    <row r="235" spans="1:8" x14ac:dyDescent="0.3">
      <c r="A235" s="2" t="s">
        <v>159</v>
      </c>
      <c r="B235" s="3" t="s">
        <v>160</v>
      </c>
      <c r="C235" s="1" t="s">
        <v>161</v>
      </c>
      <c r="D235" s="1" t="s">
        <v>170</v>
      </c>
      <c r="E235" s="4">
        <v>349026</v>
      </c>
      <c r="F235" s="5">
        <v>390909.12000000005</v>
      </c>
      <c r="G235" s="6">
        <f t="shared" si="3"/>
        <v>0.89285714285714268</v>
      </c>
      <c r="H235" s="1">
        <v>2020</v>
      </c>
    </row>
    <row r="236" spans="1:8" x14ac:dyDescent="0.3">
      <c r="A236" s="2" t="s">
        <v>162</v>
      </c>
      <c r="B236" s="3" t="s">
        <v>163</v>
      </c>
      <c r="C236" s="1" t="s">
        <v>164</v>
      </c>
      <c r="D236" s="1" t="s">
        <v>170</v>
      </c>
      <c r="E236" s="4">
        <v>410402</v>
      </c>
      <c r="F236" s="5">
        <v>299593.46000000002</v>
      </c>
      <c r="G236" s="6">
        <f t="shared" si="3"/>
        <v>1.3698630136986301</v>
      </c>
      <c r="H236" s="1">
        <v>2020</v>
      </c>
    </row>
    <row r="237" spans="1:8" x14ac:dyDescent="0.3">
      <c r="A237" s="2" t="s">
        <v>165</v>
      </c>
      <c r="B237" s="3" t="s">
        <v>166</v>
      </c>
      <c r="C237" s="1" t="s">
        <v>167</v>
      </c>
      <c r="D237" s="1" t="s">
        <v>170</v>
      </c>
      <c r="E237" s="4">
        <v>733967</v>
      </c>
      <c r="F237" s="5">
        <v>719287.66</v>
      </c>
      <c r="G237" s="6">
        <f t="shared" si="3"/>
        <v>1.0204081632653061</v>
      </c>
      <c r="H237" s="1">
        <v>2020</v>
      </c>
    </row>
    <row r="238" spans="1:8" x14ac:dyDescent="0.3">
      <c r="A238" s="2" t="s">
        <v>8</v>
      </c>
      <c r="B238" s="3" t="s">
        <v>9</v>
      </c>
      <c r="C238" s="1" t="s">
        <v>10</v>
      </c>
      <c r="D238" s="1" t="s">
        <v>171</v>
      </c>
      <c r="E238" s="4">
        <v>371358</v>
      </c>
      <c r="F238" s="5">
        <v>427061.69999999995</v>
      </c>
      <c r="G238" s="6">
        <f t="shared" si="3"/>
        <v>0.86956521739130443</v>
      </c>
      <c r="H238" s="1">
        <v>2020</v>
      </c>
    </row>
    <row r="239" spans="1:8" x14ac:dyDescent="0.3">
      <c r="A239" s="2" t="s">
        <v>12</v>
      </c>
      <c r="B239" s="3" t="s">
        <v>13</v>
      </c>
      <c r="C239" s="1" t="s">
        <v>14</v>
      </c>
      <c r="D239" s="1" t="s">
        <v>171</v>
      </c>
      <c r="E239" s="4">
        <v>300387</v>
      </c>
      <c r="F239" s="5">
        <v>300387</v>
      </c>
      <c r="G239" s="6">
        <f t="shared" si="3"/>
        <v>1</v>
      </c>
      <c r="H239" s="1">
        <v>2020</v>
      </c>
    </row>
    <row r="240" spans="1:8" x14ac:dyDescent="0.3">
      <c r="A240" s="2" t="s">
        <v>15</v>
      </c>
      <c r="B240" s="3" t="s">
        <v>16</v>
      </c>
      <c r="C240" s="1" t="s">
        <v>17</v>
      </c>
      <c r="D240" s="1" t="s">
        <v>171</v>
      </c>
      <c r="E240" s="4">
        <v>137699</v>
      </c>
      <c r="F240" s="5">
        <v>95012.31</v>
      </c>
      <c r="G240" s="6">
        <f t="shared" si="3"/>
        <v>1.4492753623188406</v>
      </c>
      <c r="H240" s="1">
        <v>2020</v>
      </c>
    </row>
    <row r="241" spans="1:8" x14ac:dyDescent="0.3">
      <c r="A241" s="2" t="s">
        <v>18</v>
      </c>
      <c r="B241" s="3" t="s">
        <v>19</v>
      </c>
      <c r="C241" s="1" t="s">
        <v>20</v>
      </c>
      <c r="D241" s="1" t="s">
        <v>171</v>
      </c>
      <c r="E241" s="4">
        <v>898336</v>
      </c>
      <c r="F241" s="5">
        <v>1033086.3999999999</v>
      </c>
      <c r="G241" s="6">
        <f t="shared" si="3"/>
        <v>0.86956521739130443</v>
      </c>
      <c r="H241" s="1">
        <v>2020</v>
      </c>
    </row>
    <row r="242" spans="1:8" x14ac:dyDescent="0.3">
      <c r="A242" s="2" t="s">
        <v>21</v>
      </c>
      <c r="B242" s="3" t="s">
        <v>22</v>
      </c>
      <c r="C242" s="1" t="s">
        <v>23</v>
      </c>
      <c r="D242" s="1" t="s">
        <v>171</v>
      </c>
      <c r="E242" s="4">
        <v>868955</v>
      </c>
      <c r="F242" s="5">
        <v>651716.25</v>
      </c>
      <c r="G242" s="6">
        <f t="shared" si="3"/>
        <v>1.3333333333333333</v>
      </c>
      <c r="H242" s="1">
        <v>2020</v>
      </c>
    </row>
    <row r="243" spans="1:8" x14ac:dyDescent="0.3">
      <c r="A243" s="2" t="s">
        <v>21</v>
      </c>
      <c r="B243" s="3" t="s">
        <v>22</v>
      </c>
      <c r="C243" s="1" t="s">
        <v>24</v>
      </c>
      <c r="D243" s="1" t="s">
        <v>171</v>
      </c>
      <c r="E243" s="4">
        <v>666019</v>
      </c>
      <c r="F243" s="5">
        <v>339669.69</v>
      </c>
      <c r="G243" s="6">
        <f t="shared" si="3"/>
        <v>1.9607843137254901</v>
      </c>
      <c r="H243" s="1">
        <v>2020</v>
      </c>
    </row>
    <row r="244" spans="1:8" x14ac:dyDescent="0.3">
      <c r="A244" s="2" t="s">
        <v>21</v>
      </c>
      <c r="B244" s="3" t="s">
        <v>22</v>
      </c>
      <c r="C244" s="1" t="s">
        <v>25</v>
      </c>
      <c r="D244" s="1" t="s">
        <v>171</v>
      </c>
      <c r="E244" s="4">
        <v>1075582</v>
      </c>
      <c r="F244" s="5">
        <v>494767.72000000003</v>
      </c>
      <c r="G244" s="6">
        <f t="shared" si="3"/>
        <v>2.1739130434782608</v>
      </c>
      <c r="H244" s="1">
        <v>2020</v>
      </c>
    </row>
    <row r="245" spans="1:8" x14ac:dyDescent="0.3">
      <c r="A245" s="2" t="s">
        <v>21</v>
      </c>
      <c r="B245" s="3" t="s">
        <v>22</v>
      </c>
      <c r="C245" s="1" t="s">
        <v>26</v>
      </c>
      <c r="D245" s="1" t="s">
        <v>171</v>
      </c>
      <c r="E245" s="4">
        <v>273893</v>
      </c>
      <c r="F245" s="5">
        <v>323193.74</v>
      </c>
      <c r="G245" s="6">
        <f t="shared" si="3"/>
        <v>0.84745762711864414</v>
      </c>
      <c r="H245" s="1">
        <v>2020</v>
      </c>
    </row>
    <row r="246" spans="1:8" x14ac:dyDescent="0.3">
      <c r="A246" s="2" t="s">
        <v>27</v>
      </c>
      <c r="B246" s="3" t="s">
        <v>28</v>
      </c>
      <c r="C246" s="1" t="s">
        <v>29</v>
      </c>
      <c r="D246" s="1" t="s">
        <v>171</v>
      </c>
      <c r="E246" s="4">
        <v>186794</v>
      </c>
      <c r="F246" s="5">
        <v>141963.44</v>
      </c>
      <c r="G246" s="6">
        <f t="shared" si="3"/>
        <v>1.3157894736842104</v>
      </c>
      <c r="H246" s="1">
        <v>2020</v>
      </c>
    </row>
    <row r="247" spans="1:8" x14ac:dyDescent="0.3">
      <c r="A247" s="2" t="s">
        <v>30</v>
      </c>
      <c r="B247" s="3" t="s">
        <v>31</v>
      </c>
      <c r="C247" s="1" t="s">
        <v>32</v>
      </c>
      <c r="D247" s="1" t="s">
        <v>171</v>
      </c>
      <c r="E247" s="4">
        <v>796768</v>
      </c>
      <c r="F247" s="5">
        <v>390416.32</v>
      </c>
      <c r="G247" s="6">
        <f t="shared" si="3"/>
        <v>2.0408163265306123</v>
      </c>
      <c r="H247" s="1">
        <v>2020</v>
      </c>
    </row>
    <row r="248" spans="1:8" x14ac:dyDescent="0.3">
      <c r="A248" s="2" t="s">
        <v>33</v>
      </c>
      <c r="B248" s="3" t="s">
        <v>34</v>
      </c>
      <c r="C248" s="1" t="s">
        <v>35</v>
      </c>
      <c r="D248" s="1" t="s">
        <v>171</v>
      </c>
      <c r="E248" s="4">
        <v>954113</v>
      </c>
      <c r="F248" s="5">
        <v>734667.01</v>
      </c>
      <c r="G248" s="6">
        <f t="shared" si="3"/>
        <v>1.2987012987012987</v>
      </c>
      <c r="H248" s="1">
        <v>2020</v>
      </c>
    </row>
    <row r="249" spans="1:8" x14ac:dyDescent="0.3">
      <c r="A249" s="2" t="s">
        <v>36</v>
      </c>
      <c r="B249" s="3" t="s">
        <v>37</v>
      </c>
      <c r="C249" s="1" t="s">
        <v>38</v>
      </c>
      <c r="D249" s="1" t="s">
        <v>171</v>
      </c>
      <c r="E249" s="4">
        <v>469198</v>
      </c>
      <c r="F249" s="5">
        <v>319054.64</v>
      </c>
      <c r="G249" s="6">
        <f t="shared" si="3"/>
        <v>1.4705882352941175</v>
      </c>
      <c r="H249" s="1">
        <v>2020</v>
      </c>
    </row>
    <row r="250" spans="1:8" x14ac:dyDescent="0.3">
      <c r="A250" s="2" t="s">
        <v>36</v>
      </c>
      <c r="B250" s="3" t="s">
        <v>37</v>
      </c>
      <c r="C250" s="1" t="s">
        <v>39</v>
      </c>
      <c r="D250" s="1" t="s">
        <v>171</v>
      </c>
      <c r="E250" s="4">
        <v>1063330</v>
      </c>
      <c r="F250" s="5">
        <v>627364.69999999995</v>
      </c>
      <c r="G250" s="6">
        <f t="shared" si="3"/>
        <v>1.6949152542372883</v>
      </c>
      <c r="H250" s="1">
        <v>2020</v>
      </c>
    </row>
    <row r="251" spans="1:8" x14ac:dyDescent="0.3">
      <c r="A251" s="2" t="s">
        <v>40</v>
      </c>
      <c r="B251" s="3" t="s">
        <v>41</v>
      </c>
      <c r="C251" s="1" t="s">
        <v>42</v>
      </c>
      <c r="D251" s="1" t="s">
        <v>171</v>
      </c>
      <c r="E251" s="4">
        <v>429197</v>
      </c>
      <c r="F251" s="5">
        <v>309021.83999999997</v>
      </c>
      <c r="G251" s="6">
        <f t="shared" si="3"/>
        <v>1.3888888888888891</v>
      </c>
      <c r="H251" s="1">
        <v>2020</v>
      </c>
    </row>
    <row r="252" spans="1:8" x14ac:dyDescent="0.3">
      <c r="A252" s="2" t="s">
        <v>43</v>
      </c>
      <c r="B252" s="3" t="s">
        <v>44</v>
      </c>
      <c r="C252" s="1" t="s">
        <v>45</v>
      </c>
      <c r="D252" s="1" t="s">
        <v>171</v>
      </c>
      <c r="E252" s="4">
        <v>947232</v>
      </c>
      <c r="F252" s="5">
        <v>445199.04</v>
      </c>
      <c r="G252" s="6">
        <f t="shared" si="3"/>
        <v>2.1276595744680851</v>
      </c>
      <c r="H252" s="1">
        <v>2020</v>
      </c>
    </row>
    <row r="253" spans="1:8" x14ac:dyDescent="0.3">
      <c r="A253" s="2" t="s">
        <v>46</v>
      </c>
      <c r="B253" s="3" t="s">
        <v>47</v>
      </c>
      <c r="C253" s="1" t="s">
        <v>48</v>
      </c>
      <c r="D253" s="1" t="s">
        <v>171</v>
      </c>
      <c r="E253" s="4">
        <v>88791</v>
      </c>
      <c r="F253" s="5">
        <v>32852.67</v>
      </c>
      <c r="G253" s="6">
        <f t="shared" si="3"/>
        <v>2.7027027027027026</v>
      </c>
      <c r="H253" s="1">
        <v>2020</v>
      </c>
    </row>
    <row r="254" spans="1:8" x14ac:dyDescent="0.3">
      <c r="A254" s="2" t="s">
        <v>49</v>
      </c>
      <c r="B254" s="3" t="s">
        <v>50</v>
      </c>
      <c r="C254" s="1" t="s">
        <v>51</v>
      </c>
      <c r="D254" s="1" t="s">
        <v>171</v>
      </c>
      <c r="E254" s="4">
        <v>811478</v>
      </c>
      <c r="F254" s="5">
        <v>592378.93999999994</v>
      </c>
      <c r="G254" s="6">
        <f t="shared" si="3"/>
        <v>1.3698630136986303</v>
      </c>
      <c r="H254" s="1">
        <v>2020</v>
      </c>
    </row>
    <row r="255" spans="1:8" x14ac:dyDescent="0.3">
      <c r="A255" s="2" t="s">
        <v>52</v>
      </c>
      <c r="B255" s="3" t="s">
        <v>53</v>
      </c>
      <c r="C255" s="1" t="s">
        <v>54</v>
      </c>
      <c r="D255" s="1" t="s">
        <v>171</v>
      </c>
      <c r="E255" s="4">
        <v>754325</v>
      </c>
      <c r="F255" s="5">
        <v>686435.75</v>
      </c>
      <c r="G255" s="6">
        <f t="shared" si="3"/>
        <v>1.098901098901099</v>
      </c>
      <c r="H255" s="1">
        <v>2020</v>
      </c>
    </row>
    <row r="256" spans="1:8" x14ac:dyDescent="0.3">
      <c r="A256" s="2" t="s">
        <v>52</v>
      </c>
      <c r="B256" s="3" t="s">
        <v>53</v>
      </c>
      <c r="C256" s="1" t="s">
        <v>55</v>
      </c>
      <c r="D256" s="1" t="s">
        <v>171</v>
      </c>
      <c r="E256" s="4">
        <v>820923</v>
      </c>
      <c r="F256" s="5">
        <v>944061.45</v>
      </c>
      <c r="G256" s="6">
        <f t="shared" si="3"/>
        <v>0.86956521739130443</v>
      </c>
      <c r="H256" s="1">
        <v>2020</v>
      </c>
    </row>
    <row r="257" spans="1:8" x14ac:dyDescent="0.3">
      <c r="A257" s="2" t="s">
        <v>56</v>
      </c>
      <c r="B257" s="3" t="s">
        <v>57</v>
      </c>
      <c r="C257" s="1" t="s">
        <v>58</v>
      </c>
      <c r="D257" s="1" t="s">
        <v>171</v>
      </c>
      <c r="E257" s="4">
        <v>613762</v>
      </c>
      <c r="F257" s="5">
        <v>693551.05999999994</v>
      </c>
      <c r="G257" s="6">
        <f t="shared" si="3"/>
        <v>0.88495575221238942</v>
      </c>
      <c r="H257" s="1">
        <v>2020</v>
      </c>
    </row>
    <row r="258" spans="1:8" x14ac:dyDescent="0.3">
      <c r="A258" s="2" t="s">
        <v>59</v>
      </c>
      <c r="B258" s="3" t="s">
        <v>60</v>
      </c>
      <c r="C258" s="1" t="s">
        <v>61</v>
      </c>
      <c r="D258" s="1" t="s">
        <v>171</v>
      </c>
      <c r="E258" s="4">
        <v>933947</v>
      </c>
      <c r="F258" s="5">
        <v>1055360.1099999999</v>
      </c>
      <c r="G258" s="6">
        <f t="shared" si="3"/>
        <v>0.88495575221238953</v>
      </c>
      <c r="H258" s="1">
        <v>2020</v>
      </c>
    </row>
    <row r="259" spans="1:8" x14ac:dyDescent="0.3">
      <c r="A259" s="2" t="s">
        <v>62</v>
      </c>
      <c r="B259" s="3" t="s">
        <v>63</v>
      </c>
      <c r="C259" s="1" t="s">
        <v>64</v>
      </c>
      <c r="D259" s="1" t="s">
        <v>171</v>
      </c>
      <c r="E259" s="4">
        <v>385417</v>
      </c>
      <c r="F259" s="5">
        <v>96354.25</v>
      </c>
      <c r="G259" s="6">
        <f t="shared" ref="G259:G322" si="4">E259/F259</f>
        <v>4</v>
      </c>
      <c r="H259" s="1">
        <v>2020</v>
      </c>
    </row>
    <row r="260" spans="1:8" x14ac:dyDescent="0.3">
      <c r="A260" s="2" t="s">
        <v>65</v>
      </c>
      <c r="B260" s="3" t="s">
        <v>66</v>
      </c>
      <c r="C260" s="1" t="s">
        <v>67</v>
      </c>
      <c r="D260" s="1" t="s">
        <v>171</v>
      </c>
      <c r="E260" s="4">
        <v>122691</v>
      </c>
      <c r="F260" s="5">
        <v>53984.04</v>
      </c>
      <c r="G260" s="6">
        <f t="shared" si="4"/>
        <v>2.2727272727272725</v>
      </c>
      <c r="H260" s="1">
        <v>2020</v>
      </c>
    </row>
    <row r="261" spans="1:8" x14ac:dyDescent="0.3">
      <c r="A261" s="2" t="s">
        <v>68</v>
      </c>
      <c r="B261" s="3" t="s">
        <v>69</v>
      </c>
      <c r="C261" s="1" t="s">
        <v>70</v>
      </c>
      <c r="D261" s="1" t="s">
        <v>171</v>
      </c>
      <c r="E261" s="4">
        <v>619709</v>
      </c>
      <c r="F261" s="5">
        <v>576329.37</v>
      </c>
      <c r="G261" s="6">
        <f t="shared" si="4"/>
        <v>1.075268817204301</v>
      </c>
      <c r="H261" s="1">
        <v>2020</v>
      </c>
    </row>
    <row r="262" spans="1:8" x14ac:dyDescent="0.3">
      <c r="A262" s="2" t="s">
        <v>71</v>
      </c>
      <c r="B262" s="3" t="s">
        <v>72</v>
      </c>
      <c r="C262" s="1" t="s">
        <v>73</v>
      </c>
      <c r="D262" s="1" t="s">
        <v>171</v>
      </c>
      <c r="E262" s="4">
        <v>603081</v>
      </c>
      <c r="F262" s="5">
        <v>379941.03</v>
      </c>
      <c r="G262" s="6">
        <f t="shared" si="4"/>
        <v>1.5873015873015872</v>
      </c>
      <c r="H262" s="1">
        <v>2020</v>
      </c>
    </row>
    <row r="263" spans="1:8" x14ac:dyDescent="0.3">
      <c r="A263" s="2" t="s">
        <v>71</v>
      </c>
      <c r="B263" s="3" t="s">
        <v>72</v>
      </c>
      <c r="C263" s="1" t="s">
        <v>74</v>
      </c>
      <c r="D263" s="1" t="s">
        <v>171</v>
      </c>
      <c r="E263" s="4">
        <v>629700</v>
      </c>
      <c r="F263" s="5">
        <v>510057.00000000006</v>
      </c>
      <c r="G263" s="6">
        <f t="shared" si="4"/>
        <v>1.2345679012345678</v>
      </c>
      <c r="H263" s="1">
        <v>2020</v>
      </c>
    </row>
    <row r="264" spans="1:8" x14ac:dyDescent="0.3">
      <c r="A264" s="2" t="s">
        <v>75</v>
      </c>
      <c r="B264" s="3" t="s">
        <v>76</v>
      </c>
      <c r="C264" s="1" t="s">
        <v>77</v>
      </c>
      <c r="D264" s="1" t="s">
        <v>171</v>
      </c>
      <c r="E264" s="4">
        <v>1010515</v>
      </c>
      <c r="F264" s="5">
        <v>485047.19999999995</v>
      </c>
      <c r="G264" s="6">
        <f t="shared" si="4"/>
        <v>2.0833333333333335</v>
      </c>
      <c r="H264" s="1">
        <v>2020</v>
      </c>
    </row>
    <row r="265" spans="1:8" x14ac:dyDescent="0.3">
      <c r="A265" s="2" t="s">
        <v>78</v>
      </c>
      <c r="B265" s="3" t="s">
        <v>79</v>
      </c>
      <c r="C265" s="1" t="s">
        <v>80</v>
      </c>
      <c r="D265" s="1" t="s">
        <v>171</v>
      </c>
      <c r="E265" s="4">
        <v>747582</v>
      </c>
      <c r="F265" s="5">
        <v>523307.39999999997</v>
      </c>
      <c r="G265" s="6">
        <f t="shared" si="4"/>
        <v>1.4285714285714286</v>
      </c>
      <c r="H265" s="1">
        <v>2020</v>
      </c>
    </row>
    <row r="266" spans="1:8" x14ac:dyDescent="0.3">
      <c r="A266" s="2" t="s">
        <v>81</v>
      </c>
      <c r="B266" s="3" t="s">
        <v>82</v>
      </c>
      <c r="C266" s="1" t="s">
        <v>83</v>
      </c>
      <c r="D266" s="1" t="s">
        <v>171</v>
      </c>
      <c r="E266" s="4">
        <v>106712</v>
      </c>
      <c r="F266" s="5">
        <v>61892.959999999999</v>
      </c>
      <c r="G266" s="6">
        <f t="shared" si="4"/>
        <v>1.7241379310344829</v>
      </c>
      <c r="H266" s="1">
        <v>2020</v>
      </c>
    </row>
    <row r="267" spans="1:8" x14ac:dyDescent="0.3">
      <c r="A267" s="2" t="s">
        <v>84</v>
      </c>
      <c r="B267" s="3" t="s">
        <v>85</v>
      </c>
      <c r="C267" s="1" t="s">
        <v>86</v>
      </c>
      <c r="D267" s="1" t="s">
        <v>171</v>
      </c>
      <c r="E267" s="4">
        <v>164883</v>
      </c>
      <c r="F267" s="5">
        <v>77495.009999999995</v>
      </c>
      <c r="G267" s="6">
        <f t="shared" si="4"/>
        <v>2.1276595744680851</v>
      </c>
      <c r="H267" s="1">
        <v>2020</v>
      </c>
    </row>
    <row r="268" spans="1:8" x14ac:dyDescent="0.3">
      <c r="A268" s="2" t="s">
        <v>87</v>
      </c>
      <c r="B268" s="3" t="s">
        <v>88</v>
      </c>
      <c r="C268" s="1" t="s">
        <v>89</v>
      </c>
      <c r="D268" s="1" t="s">
        <v>171</v>
      </c>
      <c r="E268" s="4">
        <v>1049940</v>
      </c>
      <c r="F268" s="5">
        <v>850451.4</v>
      </c>
      <c r="G268" s="6">
        <f t="shared" si="4"/>
        <v>1.2345679012345678</v>
      </c>
      <c r="H268" s="1">
        <v>2020</v>
      </c>
    </row>
    <row r="269" spans="1:8" x14ac:dyDescent="0.3">
      <c r="A269" s="2" t="s">
        <v>90</v>
      </c>
      <c r="B269" s="3" t="s">
        <v>91</v>
      </c>
      <c r="C269" s="1" t="s">
        <v>92</v>
      </c>
      <c r="D269" s="1" t="s">
        <v>171</v>
      </c>
      <c r="E269" s="4">
        <v>428202</v>
      </c>
      <c r="F269" s="5">
        <v>188408.88</v>
      </c>
      <c r="G269" s="6">
        <f t="shared" si="4"/>
        <v>2.2727272727272725</v>
      </c>
      <c r="H269" s="1">
        <v>2020</v>
      </c>
    </row>
    <row r="270" spans="1:8" x14ac:dyDescent="0.3">
      <c r="A270" s="2" t="s">
        <v>93</v>
      </c>
      <c r="B270" s="3" t="s">
        <v>94</v>
      </c>
      <c r="C270" s="1" t="s">
        <v>95</v>
      </c>
      <c r="D270" s="1" t="s">
        <v>171</v>
      </c>
      <c r="E270" s="4">
        <v>240302</v>
      </c>
      <c r="F270" s="5">
        <v>213868.78</v>
      </c>
      <c r="G270" s="6">
        <f t="shared" si="4"/>
        <v>1.1235955056179776</v>
      </c>
      <c r="H270" s="1">
        <v>2020</v>
      </c>
    </row>
    <row r="271" spans="1:8" x14ac:dyDescent="0.3">
      <c r="A271" s="2" t="s">
        <v>96</v>
      </c>
      <c r="B271" s="3" t="s">
        <v>97</v>
      </c>
      <c r="C271" s="1" t="s">
        <v>98</v>
      </c>
      <c r="D271" s="1" t="s">
        <v>171</v>
      </c>
      <c r="E271" s="4">
        <v>402872</v>
      </c>
      <c r="F271" s="5">
        <v>435101.76</v>
      </c>
      <c r="G271" s="6">
        <f t="shared" si="4"/>
        <v>0.92592592592592593</v>
      </c>
      <c r="H271" s="1">
        <v>2020</v>
      </c>
    </row>
    <row r="272" spans="1:8" x14ac:dyDescent="0.3">
      <c r="A272" s="2" t="s">
        <v>99</v>
      </c>
      <c r="B272" s="3" t="s">
        <v>100</v>
      </c>
      <c r="C272" s="1" t="s">
        <v>101</v>
      </c>
      <c r="D272" s="1" t="s">
        <v>171</v>
      </c>
      <c r="E272" s="4">
        <v>952654</v>
      </c>
      <c r="F272" s="5">
        <v>924074.38</v>
      </c>
      <c r="G272" s="6">
        <f t="shared" si="4"/>
        <v>1.0309278350515463</v>
      </c>
      <c r="H272" s="1">
        <v>2020</v>
      </c>
    </row>
    <row r="273" spans="1:8" x14ac:dyDescent="0.3">
      <c r="A273" s="2" t="s">
        <v>102</v>
      </c>
      <c r="B273" s="3" t="s">
        <v>103</v>
      </c>
      <c r="C273" s="1" t="s">
        <v>104</v>
      </c>
      <c r="D273" s="1" t="s">
        <v>171</v>
      </c>
      <c r="E273" s="4">
        <v>901297</v>
      </c>
      <c r="F273" s="5">
        <v>603868.99</v>
      </c>
      <c r="G273" s="6">
        <f t="shared" si="4"/>
        <v>1.4925373134328359</v>
      </c>
      <c r="H273" s="1">
        <v>2020</v>
      </c>
    </row>
    <row r="274" spans="1:8" x14ac:dyDescent="0.3">
      <c r="A274" s="2" t="s">
        <v>105</v>
      </c>
      <c r="B274" s="3" t="s">
        <v>106</v>
      </c>
      <c r="C274" s="1" t="s">
        <v>107</v>
      </c>
      <c r="D274" s="1" t="s">
        <v>171</v>
      </c>
      <c r="E274" s="4">
        <v>842732</v>
      </c>
      <c r="F274" s="5">
        <v>1019705.72</v>
      </c>
      <c r="G274" s="6">
        <f t="shared" si="4"/>
        <v>0.82644628099173556</v>
      </c>
      <c r="H274" s="1">
        <v>2020</v>
      </c>
    </row>
    <row r="275" spans="1:8" x14ac:dyDescent="0.3">
      <c r="A275" s="2" t="s">
        <v>108</v>
      </c>
      <c r="B275" s="3" t="s">
        <v>109</v>
      </c>
      <c r="C275" s="1" t="s">
        <v>110</v>
      </c>
      <c r="D275" s="1" t="s">
        <v>171</v>
      </c>
      <c r="E275" s="4">
        <v>324690</v>
      </c>
      <c r="F275" s="5">
        <v>198060.9</v>
      </c>
      <c r="G275" s="6">
        <f t="shared" si="4"/>
        <v>1.639344262295082</v>
      </c>
      <c r="H275" s="1">
        <v>2020</v>
      </c>
    </row>
    <row r="276" spans="1:8" x14ac:dyDescent="0.3">
      <c r="A276" s="2" t="s">
        <v>111</v>
      </c>
      <c r="B276" s="3" t="s">
        <v>112</v>
      </c>
      <c r="C276" s="1" t="s">
        <v>113</v>
      </c>
      <c r="D276" s="1" t="s">
        <v>171</v>
      </c>
      <c r="E276" s="4">
        <v>1077478</v>
      </c>
      <c r="F276" s="5">
        <v>915856.29999999993</v>
      </c>
      <c r="G276" s="6">
        <f t="shared" si="4"/>
        <v>1.1764705882352942</v>
      </c>
      <c r="H276" s="1">
        <v>2020</v>
      </c>
    </row>
    <row r="277" spans="1:8" x14ac:dyDescent="0.3">
      <c r="A277" s="2" t="s">
        <v>114</v>
      </c>
      <c r="B277" s="3" t="s">
        <v>115</v>
      </c>
      <c r="C277" s="1" t="s">
        <v>116</v>
      </c>
      <c r="D277" s="1" t="s">
        <v>171</v>
      </c>
      <c r="E277" s="4">
        <v>788469</v>
      </c>
      <c r="F277" s="5">
        <v>630775.20000000007</v>
      </c>
      <c r="G277" s="6">
        <f t="shared" si="4"/>
        <v>1.2499999999999998</v>
      </c>
      <c r="H277" s="1">
        <v>2020</v>
      </c>
    </row>
    <row r="278" spans="1:8" x14ac:dyDescent="0.3">
      <c r="A278" s="2" t="s">
        <v>114</v>
      </c>
      <c r="B278" s="3" t="s">
        <v>115</v>
      </c>
      <c r="C278" s="1" t="s">
        <v>117</v>
      </c>
      <c r="D278" s="1" t="s">
        <v>171</v>
      </c>
      <c r="E278" s="4">
        <v>316017</v>
      </c>
      <c r="F278" s="5">
        <v>290735.64</v>
      </c>
      <c r="G278" s="6">
        <f t="shared" si="4"/>
        <v>1.0869565217391304</v>
      </c>
      <c r="H278" s="1">
        <v>2020</v>
      </c>
    </row>
    <row r="279" spans="1:8" x14ac:dyDescent="0.3">
      <c r="A279" s="2" t="s">
        <v>114</v>
      </c>
      <c r="B279" s="3" t="s">
        <v>115</v>
      </c>
      <c r="C279" s="1" t="s">
        <v>118</v>
      </c>
      <c r="D279" s="1" t="s">
        <v>171</v>
      </c>
      <c r="E279" s="4">
        <v>732453</v>
      </c>
      <c r="F279" s="5">
        <v>424822.74</v>
      </c>
      <c r="G279" s="6">
        <f t="shared" si="4"/>
        <v>1.7241379310344829</v>
      </c>
      <c r="H279" s="1">
        <v>2020</v>
      </c>
    </row>
    <row r="280" spans="1:8" x14ac:dyDescent="0.3">
      <c r="A280" s="2" t="s">
        <v>119</v>
      </c>
      <c r="B280" s="3" t="s">
        <v>120</v>
      </c>
      <c r="C280" s="1" t="s">
        <v>121</v>
      </c>
      <c r="D280" s="1" t="s">
        <v>171</v>
      </c>
      <c r="E280" s="4">
        <v>642727</v>
      </c>
      <c r="F280" s="5">
        <v>539890.67999999993</v>
      </c>
      <c r="G280" s="6">
        <f t="shared" si="4"/>
        <v>1.1904761904761907</v>
      </c>
      <c r="H280" s="1">
        <v>2020</v>
      </c>
    </row>
    <row r="281" spans="1:8" x14ac:dyDescent="0.3">
      <c r="A281" s="2" t="s">
        <v>122</v>
      </c>
      <c r="B281" s="3" t="s">
        <v>123</v>
      </c>
      <c r="C281" s="1" t="s">
        <v>124</v>
      </c>
      <c r="D281" s="1" t="s">
        <v>171</v>
      </c>
      <c r="E281" s="4">
        <v>254202</v>
      </c>
      <c r="F281" s="5">
        <v>221155.74</v>
      </c>
      <c r="G281" s="6">
        <f t="shared" si="4"/>
        <v>1.149425287356322</v>
      </c>
      <c r="H281" s="1">
        <v>2020</v>
      </c>
    </row>
    <row r="282" spans="1:8" x14ac:dyDescent="0.3">
      <c r="A282" s="2" t="s">
        <v>125</v>
      </c>
      <c r="B282" s="3" t="s">
        <v>126</v>
      </c>
      <c r="C282" s="1" t="s">
        <v>127</v>
      </c>
      <c r="D282" s="1" t="s">
        <v>171</v>
      </c>
      <c r="E282" s="4">
        <v>416732</v>
      </c>
      <c r="F282" s="5">
        <v>504245.72</v>
      </c>
      <c r="G282" s="6">
        <f t="shared" si="4"/>
        <v>0.82644628099173556</v>
      </c>
      <c r="H282" s="1">
        <v>2020</v>
      </c>
    </row>
    <row r="283" spans="1:8" x14ac:dyDescent="0.3">
      <c r="A283" s="2" t="s">
        <v>128</v>
      </c>
      <c r="B283" s="3" t="s">
        <v>129</v>
      </c>
      <c r="C283" s="1" t="s">
        <v>130</v>
      </c>
      <c r="D283" s="1" t="s">
        <v>171</v>
      </c>
      <c r="E283" s="4">
        <v>1063662</v>
      </c>
      <c r="F283" s="5">
        <v>553104.24</v>
      </c>
      <c r="G283" s="6">
        <f t="shared" si="4"/>
        <v>1.9230769230769231</v>
      </c>
      <c r="H283" s="1">
        <v>2020</v>
      </c>
    </row>
    <row r="284" spans="1:8" x14ac:dyDescent="0.3">
      <c r="A284" s="2" t="s">
        <v>131</v>
      </c>
      <c r="B284" s="3" t="s">
        <v>132</v>
      </c>
      <c r="C284" s="1" t="s">
        <v>133</v>
      </c>
      <c r="D284" s="1" t="s">
        <v>171</v>
      </c>
      <c r="E284" s="4">
        <v>284424</v>
      </c>
      <c r="F284" s="5">
        <v>216162.24</v>
      </c>
      <c r="G284" s="6">
        <f t="shared" si="4"/>
        <v>1.3157894736842106</v>
      </c>
      <c r="H284" s="1">
        <v>2020</v>
      </c>
    </row>
    <row r="285" spans="1:8" x14ac:dyDescent="0.3">
      <c r="A285" s="2" t="s">
        <v>134</v>
      </c>
      <c r="B285" s="3" t="s">
        <v>135</v>
      </c>
      <c r="C285" s="1" t="s">
        <v>136</v>
      </c>
      <c r="D285" s="1" t="s">
        <v>171</v>
      </c>
      <c r="E285" s="4">
        <v>549591</v>
      </c>
      <c r="F285" s="5">
        <v>483640.08</v>
      </c>
      <c r="G285" s="6">
        <f t="shared" si="4"/>
        <v>1.1363636363636362</v>
      </c>
      <c r="H285" s="1">
        <v>2020</v>
      </c>
    </row>
    <row r="286" spans="1:8" x14ac:dyDescent="0.3">
      <c r="A286" s="2" t="s">
        <v>137</v>
      </c>
      <c r="B286" s="3" t="s">
        <v>138</v>
      </c>
      <c r="C286" s="1" t="s">
        <v>139</v>
      </c>
      <c r="D286" s="1" t="s">
        <v>171</v>
      </c>
      <c r="E286" s="4">
        <v>346244</v>
      </c>
      <c r="F286" s="5">
        <v>283920.07999999996</v>
      </c>
      <c r="G286" s="6">
        <f t="shared" si="4"/>
        <v>1.2195121951219514</v>
      </c>
      <c r="H286" s="1">
        <v>2020</v>
      </c>
    </row>
    <row r="287" spans="1:8" x14ac:dyDescent="0.3">
      <c r="A287" s="2" t="s">
        <v>140</v>
      </c>
      <c r="B287" s="3" t="s">
        <v>141</v>
      </c>
      <c r="C287" s="1" t="s">
        <v>142</v>
      </c>
      <c r="D287" s="1" t="s">
        <v>171</v>
      </c>
      <c r="E287" s="4">
        <v>901699</v>
      </c>
      <c r="F287" s="5">
        <v>1018919.8699999999</v>
      </c>
      <c r="G287" s="6">
        <f t="shared" si="4"/>
        <v>0.88495575221238953</v>
      </c>
      <c r="H287" s="1">
        <v>2020</v>
      </c>
    </row>
    <row r="288" spans="1:8" x14ac:dyDescent="0.3">
      <c r="A288" s="2" t="s">
        <v>143</v>
      </c>
      <c r="B288" s="3" t="s">
        <v>144</v>
      </c>
      <c r="C288" s="1" t="s">
        <v>145</v>
      </c>
      <c r="D288" s="1" t="s">
        <v>171</v>
      </c>
      <c r="E288" s="4">
        <v>967003</v>
      </c>
      <c r="F288" s="5">
        <v>502841.56</v>
      </c>
      <c r="G288" s="6">
        <f t="shared" si="4"/>
        <v>1.9230769230769231</v>
      </c>
      <c r="H288" s="1">
        <v>2020</v>
      </c>
    </row>
    <row r="289" spans="1:8" x14ac:dyDescent="0.3">
      <c r="A289" s="2" t="s">
        <v>143</v>
      </c>
      <c r="B289" s="3" t="s">
        <v>144</v>
      </c>
      <c r="C289" s="1" t="s">
        <v>146</v>
      </c>
      <c r="D289" s="1" t="s">
        <v>171</v>
      </c>
      <c r="E289" s="4">
        <v>726013</v>
      </c>
      <c r="F289" s="5">
        <v>341226.11</v>
      </c>
      <c r="G289" s="6">
        <f t="shared" si="4"/>
        <v>2.1276595744680851</v>
      </c>
      <c r="H289" s="1">
        <v>2020</v>
      </c>
    </row>
    <row r="290" spans="1:8" x14ac:dyDescent="0.3">
      <c r="A290" s="2" t="s">
        <v>147</v>
      </c>
      <c r="B290" s="3" t="s">
        <v>148</v>
      </c>
      <c r="C290" s="1" t="s">
        <v>149</v>
      </c>
      <c r="D290" s="1" t="s">
        <v>171</v>
      </c>
      <c r="E290" s="4">
        <v>507773</v>
      </c>
      <c r="F290" s="5">
        <v>431607.05</v>
      </c>
      <c r="G290" s="6">
        <f t="shared" si="4"/>
        <v>1.1764705882352942</v>
      </c>
      <c r="H290" s="1">
        <v>2020</v>
      </c>
    </row>
    <row r="291" spans="1:8" x14ac:dyDescent="0.3">
      <c r="A291" s="2" t="s">
        <v>150</v>
      </c>
      <c r="B291" s="3" t="s">
        <v>151</v>
      </c>
      <c r="C291" s="1" t="s">
        <v>152</v>
      </c>
      <c r="D291" s="1" t="s">
        <v>171</v>
      </c>
      <c r="E291" s="4">
        <v>339933</v>
      </c>
      <c r="F291" s="5">
        <v>197161.13999999998</v>
      </c>
      <c r="G291" s="6">
        <f t="shared" si="4"/>
        <v>1.7241379310344829</v>
      </c>
      <c r="H291" s="1">
        <v>2020</v>
      </c>
    </row>
    <row r="292" spans="1:8" x14ac:dyDescent="0.3">
      <c r="A292" s="2" t="s">
        <v>153</v>
      </c>
      <c r="B292" s="3" t="s">
        <v>154</v>
      </c>
      <c r="C292" s="1" t="s">
        <v>155</v>
      </c>
      <c r="D292" s="1" t="s">
        <v>171</v>
      </c>
      <c r="E292" s="4">
        <v>495691</v>
      </c>
      <c r="F292" s="5">
        <v>525432.46000000008</v>
      </c>
      <c r="G292" s="6">
        <f t="shared" si="4"/>
        <v>0.94339622641509424</v>
      </c>
      <c r="H292" s="1">
        <v>2020</v>
      </c>
    </row>
    <row r="293" spans="1:8" x14ac:dyDescent="0.3">
      <c r="A293" s="2" t="s">
        <v>156</v>
      </c>
      <c r="B293" s="3" t="s">
        <v>157</v>
      </c>
      <c r="C293" s="1" t="s">
        <v>158</v>
      </c>
      <c r="D293" s="1" t="s">
        <v>171</v>
      </c>
      <c r="E293" s="4">
        <v>242829</v>
      </c>
      <c r="F293" s="5">
        <v>206404.65</v>
      </c>
      <c r="G293" s="6">
        <f t="shared" si="4"/>
        <v>1.1764705882352942</v>
      </c>
      <c r="H293" s="1">
        <v>2020</v>
      </c>
    </row>
    <row r="294" spans="1:8" x14ac:dyDescent="0.3">
      <c r="A294" s="2" t="s">
        <v>159</v>
      </c>
      <c r="B294" s="3" t="s">
        <v>160</v>
      </c>
      <c r="C294" s="1" t="s">
        <v>161</v>
      </c>
      <c r="D294" s="1" t="s">
        <v>171</v>
      </c>
      <c r="E294" s="4">
        <v>640553</v>
      </c>
      <c r="F294" s="5">
        <v>256221.2</v>
      </c>
      <c r="G294" s="6">
        <f t="shared" si="4"/>
        <v>2.5</v>
      </c>
      <c r="H294" s="1">
        <v>2020</v>
      </c>
    </row>
    <row r="295" spans="1:8" x14ac:dyDescent="0.3">
      <c r="A295" s="2" t="s">
        <v>162</v>
      </c>
      <c r="B295" s="3" t="s">
        <v>163</v>
      </c>
      <c r="C295" s="1" t="s">
        <v>164</v>
      </c>
      <c r="D295" s="1" t="s">
        <v>171</v>
      </c>
      <c r="E295" s="4">
        <v>94347</v>
      </c>
      <c r="F295" s="5">
        <v>33021.449999999997</v>
      </c>
      <c r="G295" s="6">
        <f t="shared" si="4"/>
        <v>2.8571428571428572</v>
      </c>
      <c r="H295" s="1">
        <v>2020</v>
      </c>
    </row>
    <row r="296" spans="1:8" x14ac:dyDescent="0.3">
      <c r="A296" s="2" t="s">
        <v>165</v>
      </c>
      <c r="B296" s="3" t="s">
        <v>166</v>
      </c>
      <c r="C296" s="1" t="s">
        <v>167</v>
      </c>
      <c r="D296" s="1" t="s">
        <v>171</v>
      </c>
      <c r="E296" s="4">
        <v>836607</v>
      </c>
      <c r="F296" s="5">
        <v>393205.29</v>
      </c>
      <c r="G296" s="6">
        <f t="shared" si="4"/>
        <v>2.1276595744680851</v>
      </c>
      <c r="H296" s="1">
        <v>2020</v>
      </c>
    </row>
    <row r="297" spans="1:8" x14ac:dyDescent="0.3">
      <c r="A297" s="2" t="s">
        <v>8</v>
      </c>
      <c r="B297" s="3" t="s">
        <v>9</v>
      </c>
      <c r="C297" s="1" t="s">
        <v>10</v>
      </c>
      <c r="D297" s="1" t="s">
        <v>11</v>
      </c>
      <c r="E297" s="4">
        <v>583386.80400000012</v>
      </c>
      <c r="F297" s="5">
        <v>772798.10400000005</v>
      </c>
      <c r="G297" s="6">
        <f t="shared" si="4"/>
        <v>0.75490196078431382</v>
      </c>
      <c r="H297" s="1">
        <v>2019</v>
      </c>
    </row>
    <row r="298" spans="1:8" x14ac:dyDescent="0.3">
      <c r="A298" s="2" t="s">
        <v>12</v>
      </c>
      <c r="B298" s="3" t="s">
        <v>13</v>
      </c>
      <c r="C298" s="1" t="s">
        <v>14</v>
      </c>
      <c r="D298" s="1" t="s">
        <v>11</v>
      </c>
      <c r="E298" s="4">
        <v>390780.288</v>
      </c>
      <c r="F298" s="5">
        <v>175037.00399999999</v>
      </c>
      <c r="G298" s="6">
        <f t="shared" si="4"/>
        <v>2.2325581395348837</v>
      </c>
      <c r="H298" s="1">
        <v>2019</v>
      </c>
    </row>
    <row r="299" spans="1:8" x14ac:dyDescent="0.3">
      <c r="A299" s="2" t="s">
        <v>15</v>
      </c>
      <c r="B299" s="3" t="s">
        <v>16</v>
      </c>
      <c r="C299" s="1" t="s">
        <v>17</v>
      </c>
      <c r="D299" s="1" t="s">
        <v>11</v>
      </c>
      <c r="E299" s="4">
        <v>502519.15800000005</v>
      </c>
      <c r="F299" s="5">
        <v>699710.22000000009</v>
      </c>
      <c r="G299" s="6">
        <f t="shared" si="4"/>
        <v>0.71818181818181814</v>
      </c>
      <c r="H299" s="1">
        <v>2019</v>
      </c>
    </row>
    <row r="300" spans="1:8" x14ac:dyDescent="0.3">
      <c r="A300" s="2" t="s">
        <v>18</v>
      </c>
      <c r="B300" s="3" t="s">
        <v>19</v>
      </c>
      <c r="C300" s="1" t="s">
        <v>20</v>
      </c>
      <c r="D300" s="1" t="s">
        <v>11</v>
      </c>
      <c r="E300" s="4">
        <v>761522.32799999998</v>
      </c>
      <c r="F300" s="5">
        <v>466238.16</v>
      </c>
      <c r="G300" s="6">
        <f t="shared" si="4"/>
        <v>1.6333333333333333</v>
      </c>
      <c r="H300" s="1">
        <v>2019</v>
      </c>
    </row>
    <row r="301" spans="1:8" x14ac:dyDescent="0.3">
      <c r="A301" s="2" t="s">
        <v>21</v>
      </c>
      <c r="B301" s="3" t="s">
        <v>22</v>
      </c>
      <c r="C301" s="1" t="s">
        <v>23</v>
      </c>
      <c r="D301" s="1" t="s">
        <v>11</v>
      </c>
      <c r="E301" s="4">
        <v>411349.74300000002</v>
      </c>
      <c r="F301" s="5">
        <v>148680.63</v>
      </c>
      <c r="G301" s="6">
        <f t="shared" si="4"/>
        <v>2.7666666666666666</v>
      </c>
      <c r="H301" s="1">
        <v>2019</v>
      </c>
    </row>
    <row r="302" spans="1:8" x14ac:dyDescent="0.3">
      <c r="A302" s="2" t="s">
        <v>21</v>
      </c>
      <c r="B302" s="3" t="s">
        <v>22</v>
      </c>
      <c r="C302" s="1" t="s">
        <v>24</v>
      </c>
      <c r="D302" s="1" t="s">
        <v>11</v>
      </c>
      <c r="E302" s="4">
        <v>276544.62</v>
      </c>
      <c r="F302" s="5">
        <v>429371.91</v>
      </c>
      <c r="G302" s="6">
        <f t="shared" si="4"/>
        <v>0.64406779661016955</v>
      </c>
      <c r="H302" s="1">
        <v>2019</v>
      </c>
    </row>
    <row r="303" spans="1:8" x14ac:dyDescent="0.3">
      <c r="A303" s="2" t="s">
        <v>21</v>
      </c>
      <c r="B303" s="3" t="s">
        <v>22</v>
      </c>
      <c r="C303" s="1" t="s">
        <v>25</v>
      </c>
      <c r="D303" s="1" t="s">
        <v>11</v>
      </c>
      <c r="E303" s="4">
        <v>133595.05499999999</v>
      </c>
      <c r="F303" s="5">
        <v>283383.44999999995</v>
      </c>
      <c r="G303" s="6">
        <f t="shared" si="4"/>
        <v>0.47142857142857147</v>
      </c>
      <c r="H303" s="1">
        <v>2019</v>
      </c>
    </row>
    <row r="304" spans="1:8" x14ac:dyDescent="0.3">
      <c r="A304" s="2" t="s">
        <v>21</v>
      </c>
      <c r="B304" s="3" t="s">
        <v>22</v>
      </c>
      <c r="C304" s="1" t="s">
        <v>26</v>
      </c>
      <c r="D304" s="1" t="s">
        <v>11</v>
      </c>
      <c r="E304" s="4">
        <v>214667.00099999999</v>
      </c>
      <c r="F304" s="5">
        <v>315149.42699999997</v>
      </c>
      <c r="G304" s="6">
        <f t="shared" si="4"/>
        <v>0.6811594202898551</v>
      </c>
      <c r="H304" s="1">
        <v>2019</v>
      </c>
    </row>
    <row r="305" spans="1:8" x14ac:dyDescent="0.3">
      <c r="A305" s="2" t="s">
        <v>27</v>
      </c>
      <c r="B305" s="3" t="s">
        <v>28</v>
      </c>
      <c r="C305" s="1" t="s">
        <v>29</v>
      </c>
      <c r="D305" s="1" t="s">
        <v>11</v>
      </c>
      <c r="E305" s="4">
        <v>171932.78700000001</v>
      </c>
      <c r="F305" s="5">
        <v>123175.728</v>
      </c>
      <c r="G305" s="6">
        <f t="shared" si="4"/>
        <v>1.3958333333333335</v>
      </c>
      <c r="H305" s="1">
        <v>2019</v>
      </c>
    </row>
    <row r="306" spans="1:8" x14ac:dyDescent="0.3">
      <c r="A306" s="2" t="s">
        <v>30</v>
      </c>
      <c r="B306" s="3" t="s">
        <v>31</v>
      </c>
      <c r="C306" s="1" t="s">
        <v>32</v>
      </c>
      <c r="D306" s="1" t="s">
        <v>11</v>
      </c>
      <c r="E306" s="4">
        <v>277030.61100000003</v>
      </c>
      <c r="F306" s="5">
        <v>604430.424</v>
      </c>
      <c r="G306" s="6">
        <f t="shared" si="4"/>
        <v>0.45833333333333337</v>
      </c>
      <c r="H306" s="1">
        <v>2019</v>
      </c>
    </row>
    <row r="307" spans="1:8" x14ac:dyDescent="0.3">
      <c r="A307" s="2" t="s">
        <v>33</v>
      </c>
      <c r="B307" s="3" t="s">
        <v>34</v>
      </c>
      <c r="C307" s="1" t="s">
        <v>35</v>
      </c>
      <c r="D307" s="1" t="s">
        <v>11</v>
      </c>
      <c r="E307" s="4">
        <v>207137.25</v>
      </c>
      <c r="F307" s="5">
        <v>376989.79500000004</v>
      </c>
      <c r="G307" s="6">
        <f t="shared" si="4"/>
        <v>0.54945054945054939</v>
      </c>
      <c r="H307" s="1">
        <v>2019</v>
      </c>
    </row>
    <row r="308" spans="1:8" x14ac:dyDescent="0.3">
      <c r="A308" s="2" t="s">
        <v>36</v>
      </c>
      <c r="B308" s="3" t="s">
        <v>37</v>
      </c>
      <c r="C308" s="1" t="s">
        <v>38</v>
      </c>
      <c r="D308" s="1" t="s">
        <v>11</v>
      </c>
      <c r="E308" s="4">
        <v>167731.21800000002</v>
      </c>
      <c r="F308" s="5">
        <v>183334.122</v>
      </c>
      <c r="G308" s="6">
        <f t="shared" si="4"/>
        <v>0.91489361702127669</v>
      </c>
      <c r="H308" s="1">
        <v>2019</v>
      </c>
    </row>
    <row r="309" spans="1:8" x14ac:dyDescent="0.3">
      <c r="A309" s="2" t="s">
        <v>36</v>
      </c>
      <c r="B309" s="3" t="s">
        <v>37</v>
      </c>
      <c r="C309" s="1" t="s">
        <v>39</v>
      </c>
      <c r="D309" s="1" t="s">
        <v>11</v>
      </c>
      <c r="E309" s="4">
        <v>179215.19999999998</v>
      </c>
      <c r="F309" s="5">
        <v>241940.52000000002</v>
      </c>
      <c r="G309" s="6">
        <f t="shared" si="4"/>
        <v>0.74074074074074059</v>
      </c>
      <c r="H309" s="1">
        <v>2019</v>
      </c>
    </row>
    <row r="310" spans="1:8" x14ac:dyDescent="0.3">
      <c r="A310" s="2" t="s">
        <v>40</v>
      </c>
      <c r="B310" s="3" t="s">
        <v>41</v>
      </c>
      <c r="C310" s="1" t="s">
        <v>42</v>
      </c>
      <c r="D310" s="1" t="s">
        <v>11</v>
      </c>
      <c r="E310" s="4">
        <v>193019.652</v>
      </c>
      <c r="F310" s="5">
        <v>542293.30799999996</v>
      </c>
      <c r="G310" s="6">
        <f t="shared" si="4"/>
        <v>0.35593220338983056</v>
      </c>
      <c r="H310" s="1">
        <v>2019</v>
      </c>
    </row>
    <row r="311" spans="1:8" x14ac:dyDescent="0.3">
      <c r="A311" s="2" t="s">
        <v>43</v>
      </c>
      <c r="B311" s="3" t="s">
        <v>44</v>
      </c>
      <c r="C311" s="1" t="s">
        <v>45</v>
      </c>
      <c r="D311" s="1" t="s">
        <v>11</v>
      </c>
      <c r="E311" s="4">
        <v>595998.45900000003</v>
      </c>
      <c r="F311" s="5">
        <v>842618.51100000006</v>
      </c>
      <c r="G311" s="6">
        <f t="shared" si="4"/>
        <v>0.70731707317073167</v>
      </c>
      <c r="H311" s="1">
        <v>2019</v>
      </c>
    </row>
    <row r="312" spans="1:8" x14ac:dyDescent="0.3">
      <c r="A312" s="2" t="s">
        <v>46</v>
      </c>
      <c r="B312" s="3" t="s">
        <v>47</v>
      </c>
      <c r="C312" s="1" t="s">
        <v>48</v>
      </c>
      <c r="D312" s="1" t="s">
        <v>11</v>
      </c>
      <c r="E312" s="4">
        <v>245659.17600000004</v>
      </c>
      <c r="F312" s="5">
        <v>460610.95500000007</v>
      </c>
      <c r="G312" s="6">
        <f t="shared" si="4"/>
        <v>0.53333333333333333</v>
      </c>
      <c r="H312" s="1">
        <v>2019</v>
      </c>
    </row>
    <row r="313" spans="1:8" x14ac:dyDescent="0.3">
      <c r="A313" s="2" t="s">
        <v>49</v>
      </c>
      <c r="B313" s="3" t="s">
        <v>50</v>
      </c>
      <c r="C313" s="1" t="s">
        <v>51</v>
      </c>
      <c r="D313" s="1" t="s">
        <v>11</v>
      </c>
      <c r="E313" s="4">
        <v>253970.91</v>
      </c>
      <c r="F313" s="5">
        <v>260654.35500000001</v>
      </c>
      <c r="G313" s="6">
        <f t="shared" si="4"/>
        <v>0.97435897435897434</v>
      </c>
      <c r="H313" s="1">
        <v>2019</v>
      </c>
    </row>
    <row r="314" spans="1:8" x14ac:dyDescent="0.3">
      <c r="A314" s="2" t="s">
        <v>52</v>
      </c>
      <c r="B314" s="3" t="s">
        <v>53</v>
      </c>
      <c r="C314" s="1" t="s">
        <v>54</v>
      </c>
      <c r="D314" s="1" t="s">
        <v>11</v>
      </c>
      <c r="E314" s="4">
        <v>169925.04</v>
      </c>
      <c r="F314" s="5">
        <v>247807.35</v>
      </c>
      <c r="G314" s="6">
        <f t="shared" si="4"/>
        <v>0.68571428571428572</v>
      </c>
      <c r="H314" s="1">
        <v>2019</v>
      </c>
    </row>
    <row r="315" spans="1:8" x14ac:dyDescent="0.3">
      <c r="A315" s="2" t="s">
        <v>52</v>
      </c>
      <c r="B315" s="3" t="s">
        <v>53</v>
      </c>
      <c r="C315" s="1" t="s">
        <v>55</v>
      </c>
      <c r="D315" s="1" t="s">
        <v>11</v>
      </c>
      <c r="E315" s="4">
        <v>125300.21399999999</v>
      </c>
      <c r="F315" s="5">
        <v>65316.069000000003</v>
      </c>
      <c r="G315" s="6">
        <f t="shared" si="4"/>
        <v>1.9183673469387752</v>
      </c>
      <c r="H315" s="1">
        <v>2019</v>
      </c>
    </row>
    <row r="316" spans="1:8" x14ac:dyDescent="0.3">
      <c r="A316" s="2" t="s">
        <v>56</v>
      </c>
      <c r="B316" s="3" t="s">
        <v>57</v>
      </c>
      <c r="C316" s="1" t="s">
        <v>58</v>
      </c>
      <c r="D316" s="1" t="s">
        <v>11</v>
      </c>
      <c r="E316" s="4">
        <v>244495.69200000001</v>
      </c>
      <c r="F316" s="5">
        <v>197677.36800000002</v>
      </c>
      <c r="G316" s="6">
        <f t="shared" si="4"/>
        <v>1.2368421052631577</v>
      </c>
      <c r="H316" s="1">
        <v>2019</v>
      </c>
    </row>
    <row r="317" spans="1:8" x14ac:dyDescent="0.3">
      <c r="A317" s="2" t="s">
        <v>59</v>
      </c>
      <c r="B317" s="3" t="s">
        <v>60</v>
      </c>
      <c r="C317" s="1" t="s">
        <v>61</v>
      </c>
      <c r="D317" s="1" t="s">
        <v>11</v>
      </c>
      <c r="E317" s="4">
        <v>56886.516000000003</v>
      </c>
      <c r="F317" s="5">
        <v>24846.984</v>
      </c>
      <c r="G317" s="6">
        <f t="shared" si="4"/>
        <v>2.2894736842105265</v>
      </c>
      <c r="H317" s="1">
        <v>2019</v>
      </c>
    </row>
    <row r="318" spans="1:8" x14ac:dyDescent="0.3">
      <c r="A318" s="2" t="s">
        <v>62</v>
      </c>
      <c r="B318" s="3" t="s">
        <v>63</v>
      </c>
      <c r="C318" s="1" t="s">
        <v>64</v>
      </c>
      <c r="D318" s="1" t="s">
        <v>11</v>
      </c>
      <c r="E318" s="4">
        <v>798352.83</v>
      </c>
      <c r="F318" s="5">
        <v>731123.11800000002</v>
      </c>
      <c r="G318" s="6">
        <f t="shared" si="4"/>
        <v>1.0919540229885056</v>
      </c>
      <c r="H318" s="1">
        <v>2019</v>
      </c>
    </row>
    <row r="319" spans="1:8" x14ac:dyDescent="0.3">
      <c r="A319" s="2" t="s">
        <v>65</v>
      </c>
      <c r="B319" s="3" t="s">
        <v>66</v>
      </c>
      <c r="C319" s="1" t="s">
        <v>67</v>
      </c>
      <c r="D319" s="1" t="s">
        <v>11</v>
      </c>
      <c r="E319" s="4">
        <v>265446.99</v>
      </c>
      <c r="F319" s="5">
        <v>235537.47</v>
      </c>
      <c r="G319" s="6">
        <f t="shared" si="4"/>
        <v>1.126984126984127</v>
      </c>
      <c r="H319" s="1">
        <v>2019</v>
      </c>
    </row>
    <row r="320" spans="1:8" x14ac:dyDescent="0.3">
      <c r="A320" s="2" t="s">
        <v>68</v>
      </c>
      <c r="B320" s="3" t="s">
        <v>69</v>
      </c>
      <c r="C320" s="1" t="s">
        <v>70</v>
      </c>
      <c r="D320" s="1" t="s">
        <v>11</v>
      </c>
      <c r="E320" s="4">
        <v>403707.56400000001</v>
      </c>
      <c r="F320" s="5">
        <v>517573.8</v>
      </c>
      <c r="G320" s="6">
        <f t="shared" si="4"/>
        <v>0.78</v>
      </c>
      <c r="H320" s="1">
        <v>2019</v>
      </c>
    </row>
    <row r="321" spans="1:8" x14ac:dyDescent="0.3">
      <c r="A321" s="2" t="s">
        <v>71</v>
      </c>
      <c r="B321" s="3" t="s">
        <v>72</v>
      </c>
      <c r="C321" s="1" t="s">
        <v>73</v>
      </c>
      <c r="D321" s="1" t="s">
        <v>11</v>
      </c>
      <c r="E321" s="4">
        <v>487316.09700000001</v>
      </c>
      <c r="F321" s="5">
        <v>192180.99600000004</v>
      </c>
      <c r="G321" s="6">
        <f t="shared" si="4"/>
        <v>2.5357142857142851</v>
      </c>
      <c r="H321" s="1">
        <v>2019</v>
      </c>
    </row>
    <row r="322" spans="1:8" x14ac:dyDescent="0.3">
      <c r="A322" s="2" t="s">
        <v>71</v>
      </c>
      <c r="B322" s="3" t="s">
        <v>72</v>
      </c>
      <c r="C322" s="1" t="s">
        <v>74</v>
      </c>
      <c r="D322" s="1" t="s">
        <v>11</v>
      </c>
      <c r="E322" s="4">
        <v>258219.09</v>
      </c>
      <c r="F322" s="5">
        <v>525045.48300000001</v>
      </c>
      <c r="G322" s="6">
        <f t="shared" si="4"/>
        <v>0.49180327868852458</v>
      </c>
      <c r="H322" s="1">
        <v>2019</v>
      </c>
    </row>
    <row r="323" spans="1:8" x14ac:dyDescent="0.3">
      <c r="A323" s="2" t="s">
        <v>75</v>
      </c>
      <c r="B323" s="3" t="s">
        <v>76</v>
      </c>
      <c r="C323" s="1" t="s">
        <v>77</v>
      </c>
      <c r="D323" s="1" t="s">
        <v>11</v>
      </c>
      <c r="E323" s="4">
        <v>348956.658</v>
      </c>
      <c r="F323" s="5">
        <v>148944.91500000001</v>
      </c>
      <c r="G323" s="6">
        <f t="shared" ref="G323:G386" si="5">E323/F323</f>
        <v>2.3428571428571425</v>
      </c>
      <c r="H323" s="1">
        <v>2019</v>
      </c>
    </row>
    <row r="324" spans="1:8" x14ac:dyDescent="0.3">
      <c r="A324" s="2" t="s">
        <v>78</v>
      </c>
      <c r="B324" s="3" t="s">
        <v>79</v>
      </c>
      <c r="C324" s="1" t="s">
        <v>80</v>
      </c>
      <c r="D324" s="1" t="s">
        <v>11</v>
      </c>
      <c r="E324" s="4">
        <v>248963.04</v>
      </c>
      <c r="F324" s="5">
        <v>224066.73599999998</v>
      </c>
      <c r="G324" s="6">
        <f t="shared" si="5"/>
        <v>1.1111111111111112</v>
      </c>
      <c r="H324" s="1">
        <v>2019</v>
      </c>
    </row>
    <row r="325" spans="1:8" x14ac:dyDescent="0.3">
      <c r="A325" s="2" t="s">
        <v>81</v>
      </c>
      <c r="B325" s="3" t="s">
        <v>82</v>
      </c>
      <c r="C325" s="1" t="s">
        <v>83</v>
      </c>
      <c r="D325" s="1" t="s">
        <v>11</v>
      </c>
      <c r="E325" s="4">
        <v>119752.70400000001</v>
      </c>
      <c r="F325" s="5">
        <v>434103.55199999997</v>
      </c>
      <c r="G325" s="6">
        <f t="shared" si="5"/>
        <v>0.27586206896551729</v>
      </c>
      <c r="H325" s="1">
        <v>2019</v>
      </c>
    </row>
    <row r="326" spans="1:8" x14ac:dyDescent="0.3">
      <c r="A326" s="2" t="s">
        <v>84</v>
      </c>
      <c r="B326" s="3" t="s">
        <v>85</v>
      </c>
      <c r="C326" s="1" t="s">
        <v>86</v>
      </c>
      <c r="D326" s="1" t="s">
        <v>11</v>
      </c>
      <c r="E326" s="4">
        <v>62367.687000000005</v>
      </c>
      <c r="F326" s="5">
        <v>24202.386000000002</v>
      </c>
      <c r="G326" s="6">
        <f t="shared" si="5"/>
        <v>2.5769230769230771</v>
      </c>
      <c r="H326" s="1">
        <v>2019</v>
      </c>
    </row>
    <row r="327" spans="1:8" x14ac:dyDescent="0.3">
      <c r="A327" s="2" t="s">
        <v>87</v>
      </c>
      <c r="B327" s="3" t="s">
        <v>88</v>
      </c>
      <c r="C327" s="1" t="s">
        <v>89</v>
      </c>
      <c r="D327" s="1" t="s">
        <v>11</v>
      </c>
      <c r="E327" s="4">
        <v>321686.93700000003</v>
      </c>
      <c r="F327" s="5">
        <v>373452.65100000001</v>
      </c>
      <c r="G327" s="6">
        <f t="shared" si="5"/>
        <v>0.86138613861386149</v>
      </c>
      <c r="H327" s="1">
        <v>2019</v>
      </c>
    </row>
    <row r="328" spans="1:8" x14ac:dyDescent="0.3">
      <c r="A328" s="2" t="s">
        <v>90</v>
      </c>
      <c r="B328" s="3" t="s">
        <v>91</v>
      </c>
      <c r="C328" s="1" t="s">
        <v>92</v>
      </c>
      <c r="D328" s="1" t="s">
        <v>11</v>
      </c>
      <c r="E328" s="4">
        <v>87497.334000000003</v>
      </c>
      <c r="F328" s="5">
        <v>208449.53100000002</v>
      </c>
      <c r="G328" s="6">
        <f t="shared" si="5"/>
        <v>0.41975308641975306</v>
      </c>
      <c r="H328" s="1">
        <v>2019</v>
      </c>
    </row>
    <row r="329" spans="1:8" x14ac:dyDescent="0.3">
      <c r="A329" s="2" t="s">
        <v>93</v>
      </c>
      <c r="B329" s="3" t="s">
        <v>94</v>
      </c>
      <c r="C329" s="1" t="s">
        <v>95</v>
      </c>
      <c r="D329" s="1" t="s">
        <v>11</v>
      </c>
      <c r="E329" s="4">
        <v>555760.22400000005</v>
      </c>
      <c r="F329" s="5">
        <v>688659.40800000005</v>
      </c>
      <c r="G329" s="6">
        <f t="shared" si="5"/>
        <v>0.80701754385964908</v>
      </c>
      <c r="H329" s="1">
        <v>2019</v>
      </c>
    </row>
    <row r="330" spans="1:8" x14ac:dyDescent="0.3">
      <c r="A330" s="2" t="s">
        <v>96</v>
      </c>
      <c r="B330" s="3" t="s">
        <v>97</v>
      </c>
      <c r="C330" s="1" t="s">
        <v>98</v>
      </c>
      <c r="D330" s="1" t="s">
        <v>11</v>
      </c>
      <c r="E330" s="4">
        <v>321555.96000000002</v>
      </c>
      <c r="F330" s="5">
        <v>457973.63999999996</v>
      </c>
      <c r="G330" s="6">
        <f t="shared" si="5"/>
        <v>0.70212765957446821</v>
      </c>
      <c r="H330" s="1">
        <v>2019</v>
      </c>
    </row>
    <row r="331" spans="1:8" x14ac:dyDescent="0.3">
      <c r="A331" s="2" t="s">
        <v>99</v>
      </c>
      <c r="B331" s="3" t="s">
        <v>100</v>
      </c>
      <c r="C331" s="1" t="s">
        <v>101</v>
      </c>
      <c r="D331" s="1" t="s">
        <v>11</v>
      </c>
      <c r="E331" s="4">
        <v>26995.085999999999</v>
      </c>
      <c r="F331" s="5">
        <v>33388.659</v>
      </c>
      <c r="G331" s="6">
        <f t="shared" si="5"/>
        <v>0.80851063829787229</v>
      </c>
      <c r="H331" s="1">
        <v>2019</v>
      </c>
    </row>
    <row r="332" spans="1:8" x14ac:dyDescent="0.3">
      <c r="A332" s="2" t="s">
        <v>102</v>
      </c>
      <c r="B332" s="3" t="s">
        <v>103</v>
      </c>
      <c r="C332" s="1" t="s">
        <v>104</v>
      </c>
      <c r="D332" s="1" t="s">
        <v>11</v>
      </c>
      <c r="E332" s="4">
        <v>196720.272</v>
      </c>
      <c r="F332" s="5">
        <v>168617.37600000002</v>
      </c>
      <c r="G332" s="6">
        <f t="shared" si="5"/>
        <v>1.1666666666666665</v>
      </c>
      <c r="H332" s="1">
        <v>2019</v>
      </c>
    </row>
    <row r="333" spans="1:8" x14ac:dyDescent="0.3">
      <c r="A333" s="2" t="s">
        <v>105</v>
      </c>
      <c r="B333" s="3" t="s">
        <v>106</v>
      </c>
      <c r="C333" s="1" t="s">
        <v>107</v>
      </c>
      <c r="D333" s="1" t="s">
        <v>11</v>
      </c>
      <c r="E333" s="4">
        <v>33060.249000000003</v>
      </c>
      <c r="F333" s="5">
        <v>83035.044000000009</v>
      </c>
      <c r="G333" s="6">
        <f t="shared" si="5"/>
        <v>0.39814814814814814</v>
      </c>
      <c r="H333" s="1">
        <v>2019</v>
      </c>
    </row>
    <row r="334" spans="1:8" x14ac:dyDescent="0.3">
      <c r="A334" s="2" t="s">
        <v>108</v>
      </c>
      <c r="B334" s="3" t="s">
        <v>109</v>
      </c>
      <c r="C334" s="1" t="s">
        <v>110</v>
      </c>
      <c r="D334" s="1" t="s">
        <v>11</v>
      </c>
      <c r="E334" s="4">
        <v>145009.98000000001</v>
      </c>
      <c r="F334" s="5">
        <v>169178.31</v>
      </c>
      <c r="G334" s="6">
        <f t="shared" si="5"/>
        <v>0.85714285714285721</v>
      </c>
      <c r="H334" s="1">
        <v>2019</v>
      </c>
    </row>
    <row r="335" spans="1:8" x14ac:dyDescent="0.3">
      <c r="A335" s="2" t="s">
        <v>111</v>
      </c>
      <c r="B335" s="3" t="s">
        <v>112</v>
      </c>
      <c r="C335" s="1" t="s">
        <v>113</v>
      </c>
      <c r="D335" s="1" t="s">
        <v>11</v>
      </c>
      <c r="E335" s="4">
        <v>476242.52400000003</v>
      </c>
      <c r="F335" s="5">
        <v>197065.87200000003</v>
      </c>
      <c r="G335" s="6">
        <f t="shared" si="5"/>
        <v>2.4166666666666665</v>
      </c>
      <c r="H335" s="1">
        <v>2019</v>
      </c>
    </row>
    <row r="336" spans="1:8" x14ac:dyDescent="0.3">
      <c r="A336" s="2" t="s">
        <v>114</v>
      </c>
      <c r="B336" s="3" t="s">
        <v>115</v>
      </c>
      <c r="C336" s="1" t="s">
        <v>116</v>
      </c>
      <c r="D336" s="1" t="s">
        <v>11</v>
      </c>
      <c r="E336" s="4">
        <v>326458.35000000003</v>
      </c>
      <c r="F336" s="5">
        <v>457041.69</v>
      </c>
      <c r="G336" s="6">
        <f t="shared" si="5"/>
        <v>0.71428571428571441</v>
      </c>
      <c r="H336" s="1">
        <v>2019</v>
      </c>
    </row>
    <row r="337" spans="1:8" x14ac:dyDescent="0.3">
      <c r="A337" s="2" t="s">
        <v>114</v>
      </c>
      <c r="B337" s="3" t="s">
        <v>115</v>
      </c>
      <c r="C337" s="1" t="s">
        <v>117</v>
      </c>
      <c r="D337" s="1" t="s">
        <v>11</v>
      </c>
      <c r="E337" s="4">
        <v>80842.104000000007</v>
      </c>
      <c r="F337" s="5">
        <v>75067.668000000005</v>
      </c>
      <c r="G337" s="6">
        <f t="shared" si="5"/>
        <v>1.0769230769230769</v>
      </c>
      <c r="H337" s="1">
        <v>2019</v>
      </c>
    </row>
    <row r="338" spans="1:8" x14ac:dyDescent="0.3">
      <c r="A338" s="2" t="s">
        <v>114</v>
      </c>
      <c r="B338" s="3" t="s">
        <v>115</v>
      </c>
      <c r="C338" s="1" t="s">
        <v>118</v>
      </c>
      <c r="D338" s="1" t="s">
        <v>11</v>
      </c>
      <c r="E338" s="4">
        <v>276321.67200000002</v>
      </c>
      <c r="F338" s="5">
        <v>763948.152</v>
      </c>
      <c r="G338" s="6">
        <f t="shared" si="5"/>
        <v>0.36170212765957449</v>
      </c>
      <c r="H338" s="1">
        <v>2019</v>
      </c>
    </row>
    <row r="339" spans="1:8" x14ac:dyDescent="0.3">
      <c r="A339" s="2" t="s">
        <v>119</v>
      </c>
      <c r="B339" s="3" t="s">
        <v>120</v>
      </c>
      <c r="C339" s="1" t="s">
        <v>121</v>
      </c>
      <c r="D339" s="1" t="s">
        <v>11</v>
      </c>
      <c r="E339" s="4">
        <v>193703.12100000001</v>
      </c>
      <c r="F339" s="5">
        <v>282616.02900000004</v>
      </c>
      <c r="G339" s="6">
        <f t="shared" si="5"/>
        <v>0.6853932584269663</v>
      </c>
      <c r="H339" s="1">
        <v>2019</v>
      </c>
    </row>
    <row r="340" spans="1:8" x14ac:dyDescent="0.3">
      <c r="A340" s="2" t="s">
        <v>122</v>
      </c>
      <c r="B340" s="3" t="s">
        <v>123</v>
      </c>
      <c r="C340" s="1" t="s">
        <v>124</v>
      </c>
      <c r="D340" s="1" t="s">
        <v>11</v>
      </c>
      <c r="E340" s="4">
        <v>395189.36100000003</v>
      </c>
      <c r="F340" s="5">
        <v>501827.76000000007</v>
      </c>
      <c r="G340" s="6">
        <f t="shared" si="5"/>
        <v>0.78749999999999998</v>
      </c>
      <c r="H340" s="1">
        <v>2019</v>
      </c>
    </row>
    <row r="341" spans="1:8" x14ac:dyDescent="0.3">
      <c r="A341" s="2" t="s">
        <v>125</v>
      </c>
      <c r="B341" s="3" t="s">
        <v>126</v>
      </c>
      <c r="C341" s="1" t="s">
        <v>127</v>
      </c>
      <c r="D341" s="1" t="s">
        <v>11</v>
      </c>
      <c r="E341" s="4">
        <v>378353.43000000005</v>
      </c>
      <c r="F341" s="5">
        <v>611186.31000000006</v>
      </c>
      <c r="G341" s="6">
        <f t="shared" si="5"/>
        <v>0.61904761904761907</v>
      </c>
      <c r="H341" s="1">
        <v>2019</v>
      </c>
    </row>
    <row r="342" spans="1:8" x14ac:dyDescent="0.3">
      <c r="A342" s="2" t="s">
        <v>128</v>
      </c>
      <c r="B342" s="3" t="s">
        <v>129</v>
      </c>
      <c r="C342" s="1" t="s">
        <v>130</v>
      </c>
      <c r="D342" s="1" t="s">
        <v>11</v>
      </c>
      <c r="E342" s="4">
        <v>302561.24400000001</v>
      </c>
      <c r="F342" s="5">
        <v>263861.55000000005</v>
      </c>
      <c r="G342" s="6">
        <f t="shared" si="5"/>
        <v>1.1466666666666665</v>
      </c>
      <c r="H342" s="1">
        <v>2019</v>
      </c>
    </row>
    <row r="343" spans="1:8" x14ac:dyDescent="0.3">
      <c r="A343" s="2" t="s">
        <v>131</v>
      </c>
      <c r="B343" s="3" t="s">
        <v>132</v>
      </c>
      <c r="C343" s="1" t="s">
        <v>133</v>
      </c>
      <c r="D343" s="1" t="s">
        <v>11</v>
      </c>
      <c r="E343" s="4">
        <v>92091.87000000001</v>
      </c>
      <c r="F343" s="5">
        <v>136957.13999999998</v>
      </c>
      <c r="G343" s="6">
        <f t="shared" si="5"/>
        <v>0.6724137931034484</v>
      </c>
      <c r="H343" s="1">
        <v>2019</v>
      </c>
    </row>
    <row r="344" spans="1:8" x14ac:dyDescent="0.3">
      <c r="A344" s="2" t="s">
        <v>134</v>
      </c>
      <c r="B344" s="3" t="s">
        <v>135</v>
      </c>
      <c r="C344" s="1" t="s">
        <v>136</v>
      </c>
      <c r="D344" s="1" t="s">
        <v>11</v>
      </c>
      <c r="E344" s="4">
        <v>321772.5</v>
      </c>
      <c r="F344" s="5">
        <v>420091.875</v>
      </c>
      <c r="G344" s="6">
        <f t="shared" si="5"/>
        <v>0.76595744680851063</v>
      </c>
      <c r="H344" s="1">
        <v>2019</v>
      </c>
    </row>
    <row r="345" spans="1:8" x14ac:dyDescent="0.3">
      <c r="A345" s="2" t="s">
        <v>137</v>
      </c>
      <c r="B345" s="3" t="s">
        <v>138</v>
      </c>
      <c r="C345" s="1" t="s">
        <v>139</v>
      </c>
      <c r="D345" s="1" t="s">
        <v>11</v>
      </c>
      <c r="E345" s="4">
        <v>231469.92</v>
      </c>
      <c r="F345" s="5">
        <v>236730.6</v>
      </c>
      <c r="G345" s="6">
        <f t="shared" si="5"/>
        <v>0.97777777777777786</v>
      </c>
      <c r="H345" s="1">
        <v>2019</v>
      </c>
    </row>
    <row r="346" spans="1:8" x14ac:dyDescent="0.3">
      <c r="A346" s="2" t="s">
        <v>140</v>
      </c>
      <c r="B346" s="3" t="s">
        <v>141</v>
      </c>
      <c r="C346" s="1" t="s">
        <v>142</v>
      </c>
      <c r="D346" s="1" t="s">
        <v>11</v>
      </c>
      <c r="E346" s="4">
        <v>602261.89200000011</v>
      </c>
      <c r="F346" s="5">
        <v>416378.59200000006</v>
      </c>
      <c r="G346" s="6">
        <f t="shared" si="5"/>
        <v>1.4464285714285714</v>
      </c>
      <c r="H346" s="1">
        <v>2019</v>
      </c>
    </row>
    <row r="347" spans="1:8" x14ac:dyDescent="0.3">
      <c r="A347" s="2" t="s">
        <v>143</v>
      </c>
      <c r="B347" s="3" t="s">
        <v>144</v>
      </c>
      <c r="C347" s="1" t="s">
        <v>145</v>
      </c>
      <c r="D347" s="1" t="s">
        <v>11</v>
      </c>
      <c r="E347" s="4">
        <v>434460.18600000005</v>
      </c>
      <c r="F347" s="5">
        <v>860723.01000000013</v>
      </c>
      <c r="G347" s="6">
        <f t="shared" si="5"/>
        <v>0.50476190476190474</v>
      </c>
      <c r="H347" s="1">
        <v>2019</v>
      </c>
    </row>
    <row r="348" spans="1:8" x14ac:dyDescent="0.3">
      <c r="A348" s="2" t="s">
        <v>143</v>
      </c>
      <c r="B348" s="3" t="s">
        <v>144</v>
      </c>
      <c r="C348" s="1" t="s">
        <v>146</v>
      </c>
      <c r="D348" s="1" t="s">
        <v>11</v>
      </c>
      <c r="E348" s="4">
        <v>253204.45199999999</v>
      </c>
      <c r="F348" s="5">
        <v>410365.83600000001</v>
      </c>
      <c r="G348" s="6">
        <f t="shared" si="5"/>
        <v>0.61702127659574468</v>
      </c>
      <c r="H348" s="1">
        <v>2019</v>
      </c>
    </row>
    <row r="349" spans="1:8" x14ac:dyDescent="0.3">
      <c r="A349" s="2" t="s">
        <v>147</v>
      </c>
      <c r="B349" s="3" t="s">
        <v>148</v>
      </c>
      <c r="C349" s="1" t="s">
        <v>149</v>
      </c>
      <c r="D349" s="1" t="s">
        <v>11</v>
      </c>
      <c r="E349" s="4">
        <v>671964.48</v>
      </c>
      <c r="F349" s="5">
        <v>755960.04</v>
      </c>
      <c r="G349" s="6">
        <f t="shared" si="5"/>
        <v>0.88888888888888884</v>
      </c>
      <c r="H349" s="1">
        <v>2019</v>
      </c>
    </row>
    <row r="350" spans="1:8" x14ac:dyDescent="0.3">
      <c r="A350" s="2" t="s">
        <v>150</v>
      </c>
      <c r="B350" s="3" t="s">
        <v>151</v>
      </c>
      <c r="C350" s="1" t="s">
        <v>152</v>
      </c>
      <c r="D350" s="1" t="s">
        <v>11</v>
      </c>
      <c r="E350" s="4">
        <v>62137.763999999996</v>
      </c>
      <c r="F350" s="5">
        <v>26057.772000000001</v>
      </c>
      <c r="G350" s="6">
        <f t="shared" si="5"/>
        <v>2.3846153846153846</v>
      </c>
      <c r="H350" s="1">
        <v>2019</v>
      </c>
    </row>
    <row r="351" spans="1:8" x14ac:dyDescent="0.3">
      <c r="A351" s="2" t="s">
        <v>153</v>
      </c>
      <c r="B351" s="3" t="s">
        <v>154</v>
      </c>
      <c r="C351" s="1" t="s">
        <v>155</v>
      </c>
      <c r="D351" s="1" t="s">
        <v>11</v>
      </c>
      <c r="E351" s="4">
        <v>296067.57300000003</v>
      </c>
      <c r="F351" s="5">
        <v>371189.196</v>
      </c>
      <c r="G351" s="6">
        <f t="shared" si="5"/>
        <v>0.79761904761904767</v>
      </c>
      <c r="H351" s="1">
        <v>2019</v>
      </c>
    </row>
    <row r="352" spans="1:8" x14ac:dyDescent="0.3">
      <c r="A352" s="2" t="s">
        <v>156</v>
      </c>
      <c r="B352" s="3" t="s">
        <v>157</v>
      </c>
      <c r="C352" s="1" t="s">
        <v>158</v>
      </c>
      <c r="D352" s="1" t="s">
        <v>11</v>
      </c>
      <c r="E352" s="4">
        <v>116135.71200000001</v>
      </c>
      <c r="F352" s="5">
        <v>131218.272</v>
      </c>
      <c r="G352" s="6">
        <f t="shared" si="5"/>
        <v>0.88505747126436796</v>
      </c>
      <c r="H352" s="1">
        <v>2019</v>
      </c>
    </row>
    <row r="353" spans="1:8" x14ac:dyDescent="0.3">
      <c r="A353" s="2" t="s">
        <v>159</v>
      </c>
      <c r="B353" s="3" t="s">
        <v>160</v>
      </c>
      <c r="C353" s="1" t="s">
        <v>161</v>
      </c>
      <c r="D353" s="1" t="s">
        <v>11</v>
      </c>
      <c r="E353" s="4">
        <v>71758.76400000001</v>
      </c>
      <c r="F353" s="5">
        <v>92960.21699999999</v>
      </c>
      <c r="G353" s="6">
        <f t="shared" si="5"/>
        <v>0.77192982456140369</v>
      </c>
      <c r="H353" s="1">
        <v>2019</v>
      </c>
    </row>
    <row r="354" spans="1:8" x14ac:dyDescent="0.3">
      <c r="A354" s="2" t="s">
        <v>162</v>
      </c>
      <c r="B354" s="3" t="s">
        <v>163</v>
      </c>
      <c r="C354" s="1" t="s">
        <v>164</v>
      </c>
      <c r="D354" s="1" t="s">
        <v>11</v>
      </c>
      <c r="E354" s="4">
        <v>657475.92000000004</v>
      </c>
      <c r="F354" s="5">
        <v>923795.28</v>
      </c>
      <c r="G354" s="6">
        <f t="shared" si="5"/>
        <v>0.71171171171171177</v>
      </c>
      <c r="H354" s="1">
        <v>2019</v>
      </c>
    </row>
    <row r="355" spans="1:8" x14ac:dyDescent="0.3">
      <c r="A355" s="2" t="s">
        <v>165</v>
      </c>
      <c r="B355" s="3" t="s">
        <v>166</v>
      </c>
      <c r="C355" s="1" t="s">
        <v>167</v>
      </c>
      <c r="D355" s="1" t="s">
        <v>11</v>
      </c>
      <c r="E355" s="4">
        <v>34533.576000000001</v>
      </c>
      <c r="F355" s="5">
        <v>85100.597999999998</v>
      </c>
      <c r="G355" s="6">
        <f t="shared" si="5"/>
        <v>0.40579710144927539</v>
      </c>
      <c r="H355" s="1">
        <v>2019</v>
      </c>
    </row>
    <row r="356" spans="1:8" x14ac:dyDescent="0.3">
      <c r="A356" s="2" t="s">
        <v>8</v>
      </c>
      <c r="B356" s="3" t="s">
        <v>9</v>
      </c>
      <c r="C356" s="1" t="s">
        <v>10</v>
      </c>
      <c r="D356" s="1" t="s">
        <v>168</v>
      </c>
      <c r="E356" s="4">
        <v>172024.236</v>
      </c>
      <c r="F356" s="5">
        <v>344048.47200000001</v>
      </c>
      <c r="G356" s="6">
        <f t="shared" si="5"/>
        <v>0.5</v>
      </c>
      <c r="H356" s="1">
        <v>2019</v>
      </c>
    </row>
    <row r="357" spans="1:8" x14ac:dyDescent="0.3">
      <c r="A357" s="2" t="s">
        <v>12</v>
      </c>
      <c r="B357" s="3" t="s">
        <v>13</v>
      </c>
      <c r="C357" s="1" t="s">
        <v>14</v>
      </c>
      <c r="D357" s="1" t="s">
        <v>168</v>
      </c>
      <c r="E357" s="4">
        <v>236059.902</v>
      </c>
      <c r="F357" s="5">
        <v>610676.70299999998</v>
      </c>
      <c r="G357" s="6">
        <f t="shared" si="5"/>
        <v>0.38655462184873951</v>
      </c>
      <c r="H357" s="1">
        <v>2019</v>
      </c>
    </row>
    <row r="358" spans="1:8" x14ac:dyDescent="0.3">
      <c r="A358" s="2" t="s">
        <v>15</v>
      </c>
      <c r="B358" s="3" t="s">
        <v>16</v>
      </c>
      <c r="C358" s="1" t="s">
        <v>17</v>
      </c>
      <c r="D358" s="1" t="s">
        <v>168</v>
      </c>
      <c r="E358" s="4">
        <v>264203.09999999998</v>
      </c>
      <c r="F358" s="5">
        <v>175236.75</v>
      </c>
      <c r="G358" s="6">
        <f t="shared" si="5"/>
        <v>1.5076923076923077</v>
      </c>
      <c r="H358" s="1">
        <v>2019</v>
      </c>
    </row>
    <row r="359" spans="1:8" x14ac:dyDescent="0.3">
      <c r="A359" s="2" t="s">
        <v>18</v>
      </c>
      <c r="B359" s="3" t="s">
        <v>19</v>
      </c>
      <c r="C359" s="1" t="s">
        <v>20</v>
      </c>
      <c r="D359" s="1" t="s">
        <v>168</v>
      </c>
      <c r="E359" s="4">
        <v>13320.269999999999</v>
      </c>
      <c r="F359" s="5">
        <v>32875.56</v>
      </c>
      <c r="G359" s="6">
        <f t="shared" si="5"/>
        <v>0.40517241379310343</v>
      </c>
      <c r="H359" s="1">
        <v>2019</v>
      </c>
    </row>
    <row r="360" spans="1:8" x14ac:dyDescent="0.3">
      <c r="A360" s="2" t="s">
        <v>21</v>
      </c>
      <c r="B360" s="3" t="s">
        <v>22</v>
      </c>
      <c r="C360" s="1" t="s">
        <v>23</v>
      </c>
      <c r="D360" s="1" t="s">
        <v>168</v>
      </c>
      <c r="E360" s="4">
        <v>296725.64400000003</v>
      </c>
      <c r="F360" s="5">
        <v>392960.98800000001</v>
      </c>
      <c r="G360" s="6">
        <f t="shared" si="5"/>
        <v>0.75510204081632659</v>
      </c>
      <c r="H360" s="1">
        <v>2019</v>
      </c>
    </row>
    <row r="361" spans="1:8" x14ac:dyDescent="0.3">
      <c r="A361" s="2" t="s">
        <v>21</v>
      </c>
      <c r="B361" s="3" t="s">
        <v>22</v>
      </c>
      <c r="C361" s="1" t="s">
        <v>24</v>
      </c>
      <c r="D361" s="1" t="s">
        <v>168</v>
      </c>
      <c r="E361" s="4">
        <v>79598.052000000011</v>
      </c>
      <c r="F361" s="5">
        <v>91390.356000000014</v>
      </c>
      <c r="G361" s="6">
        <f t="shared" si="5"/>
        <v>0.87096774193548387</v>
      </c>
      <c r="H361" s="1">
        <v>2019</v>
      </c>
    </row>
    <row r="362" spans="1:8" x14ac:dyDescent="0.3">
      <c r="A362" s="2" t="s">
        <v>21</v>
      </c>
      <c r="B362" s="3" t="s">
        <v>22</v>
      </c>
      <c r="C362" s="1" t="s">
        <v>25</v>
      </c>
      <c r="D362" s="1" t="s">
        <v>168</v>
      </c>
      <c r="E362" s="4">
        <v>393019.30800000002</v>
      </c>
      <c r="F362" s="5">
        <v>234957.19500000004</v>
      </c>
      <c r="G362" s="6">
        <f t="shared" si="5"/>
        <v>1.6727272727272726</v>
      </c>
      <c r="H362" s="1">
        <v>2019</v>
      </c>
    </row>
    <row r="363" spans="1:8" x14ac:dyDescent="0.3">
      <c r="A363" s="2" t="s">
        <v>21</v>
      </c>
      <c r="B363" s="3" t="s">
        <v>22</v>
      </c>
      <c r="C363" s="1" t="s">
        <v>26</v>
      </c>
      <c r="D363" s="1" t="s">
        <v>168</v>
      </c>
      <c r="E363" s="4">
        <v>91334.627999999997</v>
      </c>
      <c r="F363" s="5">
        <v>142076.08800000002</v>
      </c>
      <c r="G363" s="6">
        <f t="shared" si="5"/>
        <v>0.64285714285714279</v>
      </c>
      <c r="H363" s="1">
        <v>2019</v>
      </c>
    </row>
    <row r="364" spans="1:8" x14ac:dyDescent="0.3">
      <c r="A364" s="2" t="s">
        <v>27</v>
      </c>
      <c r="B364" s="3" t="s">
        <v>28</v>
      </c>
      <c r="C364" s="1" t="s">
        <v>29</v>
      </c>
      <c r="D364" s="1" t="s">
        <v>168</v>
      </c>
      <c r="E364" s="4">
        <v>127342.8</v>
      </c>
      <c r="F364" s="5">
        <v>157586.715</v>
      </c>
      <c r="G364" s="6">
        <f t="shared" si="5"/>
        <v>0.80808080808080807</v>
      </c>
      <c r="H364" s="1">
        <v>2019</v>
      </c>
    </row>
    <row r="365" spans="1:8" x14ac:dyDescent="0.3">
      <c r="A365" s="2" t="s">
        <v>30</v>
      </c>
      <c r="B365" s="3" t="s">
        <v>31</v>
      </c>
      <c r="C365" s="1" t="s">
        <v>32</v>
      </c>
      <c r="D365" s="1" t="s">
        <v>168</v>
      </c>
      <c r="E365" s="4">
        <v>323768.18700000003</v>
      </c>
      <c r="F365" s="5">
        <v>285109.299</v>
      </c>
      <c r="G365" s="6">
        <f t="shared" si="5"/>
        <v>1.1355932203389831</v>
      </c>
      <c r="H365" s="1">
        <v>2019</v>
      </c>
    </row>
    <row r="366" spans="1:8" x14ac:dyDescent="0.3">
      <c r="A366" s="2" t="s">
        <v>33</v>
      </c>
      <c r="B366" s="3" t="s">
        <v>34</v>
      </c>
      <c r="C366" s="1" t="s">
        <v>35</v>
      </c>
      <c r="D366" s="1" t="s">
        <v>168</v>
      </c>
      <c r="E366" s="4">
        <v>34397.46</v>
      </c>
      <c r="F366" s="5">
        <v>55137.105000000003</v>
      </c>
      <c r="G366" s="6">
        <f t="shared" si="5"/>
        <v>0.62385321100917424</v>
      </c>
      <c r="H366" s="1">
        <v>2019</v>
      </c>
    </row>
    <row r="367" spans="1:8" x14ac:dyDescent="0.3">
      <c r="A367" s="2" t="s">
        <v>36</v>
      </c>
      <c r="B367" s="3" t="s">
        <v>37</v>
      </c>
      <c r="C367" s="1" t="s">
        <v>38</v>
      </c>
      <c r="D367" s="1" t="s">
        <v>168</v>
      </c>
      <c r="E367" s="4">
        <v>17914.77</v>
      </c>
      <c r="F367" s="5">
        <v>48170.825999999994</v>
      </c>
      <c r="G367" s="6">
        <f t="shared" si="5"/>
        <v>0.37190082644628103</v>
      </c>
      <c r="H367" s="1">
        <v>2019</v>
      </c>
    </row>
    <row r="368" spans="1:8" x14ac:dyDescent="0.3">
      <c r="A368" s="2" t="s">
        <v>36</v>
      </c>
      <c r="B368" s="3" t="s">
        <v>37</v>
      </c>
      <c r="C368" s="1" t="s">
        <v>39</v>
      </c>
      <c r="D368" s="1" t="s">
        <v>168</v>
      </c>
      <c r="E368" s="4">
        <v>48731.112000000001</v>
      </c>
      <c r="F368" s="5">
        <v>102759.08399999999</v>
      </c>
      <c r="G368" s="6">
        <f t="shared" si="5"/>
        <v>0.47422680412371143</v>
      </c>
      <c r="H368" s="1">
        <v>2019</v>
      </c>
    </row>
    <row r="369" spans="1:8" x14ac:dyDescent="0.3">
      <c r="A369" s="2" t="s">
        <v>40</v>
      </c>
      <c r="B369" s="3" t="s">
        <v>41</v>
      </c>
      <c r="C369" s="1" t="s">
        <v>42</v>
      </c>
      <c r="D369" s="1" t="s">
        <v>168</v>
      </c>
      <c r="E369" s="4">
        <v>189105.11099999998</v>
      </c>
      <c r="F369" s="5">
        <v>430515.891</v>
      </c>
      <c r="G369" s="6">
        <f t="shared" si="5"/>
        <v>0.43925233644859807</v>
      </c>
      <c r="H369" s="1">
        <v>2019</v>
      </c>
    </row>
    <row r="370" spans="1:8" x14ac:dyDescent="0.3">
      <c r="A370" s="2" t="s">
        <v>43</v>
      </c>
      <c r="B370" s="3" t="s">
        <v>44</v>
      </c>
      <c r="C370" s="1" t="s">
        <v>45</v>
      </c>
      <c r="D370" s="1" t="s">
        <v>168</v>
      </c>
      <c r="E370" s="4">
        <v>67231.008000000002</v>
      </c>
      <c r="F370" s="5">
        <v>117654.26400000001</v>
      </c>
      <c r="G370" s="6">
        <f t="shared" si="5"/>
        <v>0.5714285714285714</v>
      </c>
      <c r="H370" s="1">
        <v>2019</v>
      </c>
    </row>
    <row r="371" spans="1:8" x14ac:dyDescent="0.3">
      <c r="A371" s="2" t="s">
        <v>46</v>
      </c>
      <c r="B371" s="3" t="s">
        <v>47</v>
      </c>
      <c r="C371" s="1" t="s">
        <v>48</v>
      </c>
      <c r="D371" s="1" t="s">
        <v>168</v>
      </c>
      <c r="E371" s="4">
        <v>211316.24700000003</v>
      </c>
      <c r="F371" s="5">
        <v>338903.41500000004</v>
      </c>
      <c r="G371" s="6">
        <f t="shared" si="5"/>
        <v>0.62352941176470589</v>
      </c>
      <c r="H371" s="1">
        <v>2019</v>
      </c>
    </row>
    <row r="372" spans="1:8" x14ac:dyDescent="0.3">
      <c r="A372" s="2" t="s">
        <v>49</v>
      </c>
      <c r="B372" s="3" t="s">
        <v>50</v>
      </c>
      <c r="C372" s="1" t="s">
        <v>51</v>
      </c>
      <c r="D372" s="1" t="s">
        <v>168</v>
      </c>
      <c r="E372" s="4">
        <v>173393.766</v>
      </c>
      <c r="F372" s="5">
        <v>110514.708</v>
      </c>
      <c r="G372" s="6">
        <f t="shared" si="5"/>
        <v>1.5689655172413794</v>
      </c>
      <c r="H372" s="1">
        <v>2019</v>
      </c>
    </row>
    <row r="373" spans="1:8" x14ac:dyDescent="0.3">
      <c r="A373" s="2" t="s">
        <v>52</v>
      </c>
      <c r="B373" s="3" t="s">
        <v>53</v>
      </c>
      <c r="C373" s="1" t="s">
        <v>54</v>
      </c>
      <c r="D373" s="1" t="s">
        <v>168</v>
      </c>
      <c r="E373" s="4">
        <v>165545.61300000001</v>
      </c>
      <c r="F373" s="5">
        <v>197493.01200000002</v>
      </c>
      <c r="G373" s="6">
        <f t="shared" si="5"/>
        <v>0.83823529411764708</v>
      </c>
      <c r="H373" s="1">
        <v>2019</v>
      </c>
    </row>
    <row r="374" spans="1:8" x14ac:dyDescent="0.3">
      <c r="A374" s="2" t="s">
        <v>52</v>
      </c>
      <c r="B374" s="3" t="s">
        <v>53</v>
      </c>
      <c r="C374" s="1" t="s">
        <v>55</v>
      </c>
      <c r="D374" s="1" t="s">
        <v>168</v>
      </c>
      <c r="E374" s="4">
        <v>48378.79800000001</v>
      </c>
      <c r="F374" s="5">
        <v>141414.948</v>
      </c>
      <c r="G374" s="6">
        <f t="shared" si="5"/>
        <v>0.3421052631578948</v>
      </c>
      <c r="H374" s="1">
        <v>2019</v>
      </c>
    </row>
    <row r="375" spans="1:8" x14ac:dyDescent="0.3">
      <c r="A375" s="2" t="s">
        <v>56</v>
      </c>
      <c r="B375" s="3" t="s">
        <v>57</v>
      </c>
      <c r="C375" s="1" t="s">
        <v>58</v>
      </c>
      <c r="D375" s="1" t="s">
        <v>168</v>
      </c>
      <c r="E375" s="4">
        <v>46314.306000000004</v>
      </c>
      <c r="F375" s="5">
        <v>24408.891</v>
      </c>
      <c r="G375" s="6">
        <f t="shared" si="5"/>
        <v>1.8974358974358976</v>
      </c>
      <c r="H375" s="1">
        <v>2019</v>
      </c>
    </row>
    <row r="376" spans="1:8" x14ac:dyDescent="0.3">
      <c r="A376" s="2" t="s">
        <v>59</v>
      </c>
      <c r="B376" s="3" t="s">
        <v>60</v>
      </c>
      <c r="C376" s="1" t="s">
        <v>61</v>
      </c>
      <c r="D376" s="1" t="s">
        <v>168</v>
      </c>
      <c r="E376" s="4">
        <v>120981.38400000001</v>
      </c>
      <c r="F376" s="5">
        <v>234240.55200000003</v>
      </c>
      <c r="G376" s="6">
        <f t="shared" si="5"/>
        <v>0.51648351648351642</v>
      </c>
      <c r="H376" s="1">
        <v>2019</v>
      </c>
    </row>
    <row r="377" spans="1:8" x14ac:dyDescent="0.3">
      <c r="A377" s="2" t="s">
        <v>62</v>
      </c>
      <c r="B377" s="3" t="s">
        <v>63</v>
      </c>
      <c r="C377" s="1" t="s">
        <v>64</v>
      </c>
      <c r="D377" s="1" t="s">
        <v>168</v>
      </c>
      <c r="E377" s="4">
        <v>61655.769</v>
      </c>
      <c r="F377" s="5">
        <v>118278.414</v>
      </c>
      <c r="G377" s="6">
        <f t="shared" si="5"/>
        <v>0.52127659574468088</v>
      </c>
      <c r="H377" s="1">
        <v>2019</v>
      </c>
    </row>
    <row r="378" spans="1:8" x14ac:dyDescent="0.3">
      <c r="A378" s="2" t="s">
        <v>65</v>
      </c>
      <c r="B378" s="3" t="s">
        <v>66</v>
      </c>
      <c r="C378" s="1" t="s">
        <v>67</v>
      </c>
      <c r="D378" s="1" t="s">
        <v>168</v>
      </c>
      <c r="E378" s="4">
        <v>156414.72600000002</v>
      </c>
      <c r="F378" s="5">
        <v>441169.74000000005</v>
      </c>
      <c r="G378" s="6">
        <f t="shared" si="5"/>
        <v>0.35454545454545455</v>
      </c>
      <c r="H378" s="1">
        <v>2019</v>
      </c>
    </row>
    <row r="379" spans="1:8" x14ac:dyDescent="0.3">
      <c r="A379" s="2" t="s">
        <v>68</v>
      </c>
      <c r="B379" s="3" t="s">
        <v>69</v>
      </c>
      <c r="C379" s="1" t="s">
        <v>70</v>
      </c>
      <c r="D379" s="1" t="s">
        <v>168</v>
      </c>
      <c r="E379" s="4">
        <v>162871.04699999999</v>
      </c>
      <c r="F379" s="5">
        <v>144150.23699999999</v>
      </c>
      <c r="G379" s="6">
        <f t="shared" si="5"/>
        <v>1.1298701298701299</v>
      </c>
      <c r="H379" s="1">
        <v>2019</v>
      </c>
    </row>
    <row r="380" spans="1:8" x14ac:dyDescent="0.3">
      <c r="A380" s="2" t="s">
        <v>71</v>
      </c>
      <c r="B380" s="3" t="s">
        <v>72</v>
      </c>
      <c r="C380" s="1" t="s">
        <v>73</v>
      </c>
      <c r="D380" s="1" t="s">
        <v>168</v>
      </c>
      <c r="E380" s="4">
        <v>354577.90499999997</v>
      </c>
      <c r="F380" s="5">
        <v>484423.33499999996</v>
      </c>
      <c r="G380" s="6">
        <f t="shared" si="5"/>
        <v>0.73195876288659789</v>
      </c>
      <c r="H380" s="1">
        <v>2019</v>
      </c>
    </row>
    <row r="381" spans="1:8" x14ac:dyDescent="0.3">
      <c r="A381" s="2" t="s">
        <v>71</v>
      </c>
      <c r="B381" s="3" t="s">
        <v>72</v>
      </c>
      <c r="C381" s="1" t="s">
        <v>74</v>
      </c>
      <c r="D381" s="1" t="s">
        <v>168</v>
      </c>
      <c r="E381" s="4">
        <v>221532.71400000001</v>
      </c>
      <c r="F381" s="5">
        <v>183825.01800000001</v>
      </c>
      <c r="G381" s="6">
        <f t="shared" si="5"/>
        <v>1.2051282051282051</v>
      </c>
      <c r="H381" s="1">
        <v>2019</v>
      </c>
    </row>
    <row r="382" spans="1:8" x14ac:dyDescent="0.3">
      <c r="A382" s="2" t="s">
        <v>75</v>
      </c>
      <c r="B382" s="3" t="s">
        <v>76</v>
      </c>
      <c r="C382" s="1" t="s">
        <v>77</v>
      </c>
      <c r="D382" s="1" t="s">
        <v>168</v>
      </c>
      <c r="E382" s="4">
        <v>390860.1</v>
      </c>
      <c r="F382" s="5">
        <v>323111.016</v>
      </c>
      <c r="G382" s="6">
        <f t="shared" si="5"/>
        <v>1.2096774193548385</v>
      </c>
      <c r="H382" s="1">
        <v>2019</v>
      </c>
    </row>
    <row r="383" spans="1:8" x14ac:dyDescent="0.3">
      <c r="A383" s="2" t="s">
        <v>78</v>
      </c>
      <c r="B383" s="3" t="s">
        <v>79</v>
      </c>
      <c r="C383" s="1" t="s">
        <v>80</v>
      </c>
      <c r="D383" s="1" t="s">
        <v>168</v>
      </c>
      <c r="E383" s="4">
        <v>112702.46400000001</v>
      </c>
      <c r="F383" s="5">
        <v>204273.21599999999</v>
      </c>
      <c r="G383" s="6">
        <f t="shared" si="5"/>
        <v>0.55172413793103459</v>
      </c>
      <c r="H383" s="1">
        <v>2019</v>
      </c>
    </row>
    <row r="384" spans="1:8" x14ac:dyDescent="0.3">
      <c r="A384" s="2" t="s">
        <v>81</v>
      </c>
      <c r="B384" s="3" t="s">
        <v>82</v>
      </c>
      <c r="C384" s="1" t="s">
        <v>83</v>
      </c>
      <c r="D384" s="1" t="s">
        <v>168</v>
      </c>
      <c r="E384" s="4">
        <v>201096.72</v>
      </c>
      <c r="F384" s="5">
        <v>180530.01</v>
      </c>
      <c r="G384" s="6">
        <f t="shared" si="5"/>
        <v>1.1139240506329113</v>
      </c>
      <c r="H384" s="1">
        <v>2019</v>
      </c>
    </row>
    <row r="385" spans="1:8" x14ac:dyDescent="0.3">
      <c r="A385" s="2" t="s">
        <v>84</v>
      </c>
      <c r="B385" s="3" t="s">
        <v>85</v>
      </c>
      <c r="C385" s="1" t="s">
        <v>86</v>
      </c>
      <c r="D385" s="1" t="s">
        <v>168</v>
      </c>
      <c r="E385" s="4">
        <v>286097.40000000002</v>
      </c>
      <c r="F385" s="5">
        <v>306124.21800000005</v>
      </c>
      <c r="G385" s="6">
        <f t="shared" si="5"/>
        <v>0.93457943925233633</v>
      </c>
      <c r="H385" s="1">
        <v>2019</v>
      </c>
    </row>
    <row r="386" spans="1:8" x14ac:dyDescent="0.3">
      <c r="A386" s="2" t="s">
        <v>87</v>
      </c>
      <c r="B386" s="3" t="s">
        <v>88</v>
      </c>
      <c r="C386" s="1" t="s">
        <v>89</v>
      </c>
      <c r="D386" s="1" t="s">
        <v>168</v>
      </c>
      <c r="E386" s="4">
        <v>142326.99</v>
      </c>
      <c r="F386" s="5">
        <v>294583.77</v>
      </c>
      <c r="G386" s="6">
        <f t="shared" si="5"/>
        <v>0.4831460674157303</v>
      </c>
      <c r="H386" s="1">
        <v>2019</v>
      </c>
    </row>
    <row r="387" spans="1:8" x14ac:dyDescent="0.3">
      <c r="A387" s="2" t="s">
        <v>90</v>
      </c>
      <c r="B387" s="3" t="s">
        <v>91</v>
      </c>
      <c r="C387" s="1" t="s">
        <v>92</v>
      </c>
      <c r="D387" s="1" t="s">
        <v>168</v>
      </c>
      <c r="E387" s="4">
        <v>190438.25399999999</v>
      </c>
      <c r="F387" s="5">
        <v>360830.37599999999</v>
      </c>
      <c r="G387" s="6">
        <f t="shared" ref="G387:G450" si="6">E387/F387</f>
        <v>0.52777777777777779</v>
      </c>
      <c r="H387" s="1">
        <v>2019</v>
      </c>
    </row>
    <row r="388" spans="1:8" x14ac:dyDescent="0.3">
      <c r="A388" s="2" t="s">
        <v>93</v>
      </c>
      <c r="B388" s="3" t="s">
        <v>94</v>
      </c>
      <c r="C388" s="1" t="s">
        <v>95</v>
      </c>
      <c r="D388" s="1" t="s">
        <v>168</v>
      </c>
      <c r="E388" s="4">
        <v>22854.473999999998</v>
      </c>
      <c r="F388" s="5">
        <v>28326.672000000002</v>
      </c>
      <c r="G388" s="6">
        <f t="shared" si="6"/>
        <v>0.80681818181818166</v>
      </c>
      <c r="H388" s="1">
        <v>2019</v>
      </c>
    </row>
    <row r="389" spans="1:8" x14ac:dyDescent="0.3">
      <c r="A389" s="2" t="s">
        <v>96</v>
      </c>
      <c r="B389" s="3" t="s">
        <v>97</v>
      </c>
      <c r="C389" s="1" t="s">
        <v>98</v>
      </c>
      <c r="D389" s="1" t="s">
        <v>168</v>
      </c>
      <c r="E389" s="4">
        <v>73610.316000000006</v>
      </c>
      <c r="F389" s="5">
        <v>75497.759999999995</v>
      </c>
      <c r="G389" s="6">
        <f t="shared" si="6"/>
        <v>0.9750000000000002</v>
      </c>
      <c r="H389" s="1">
        <v>2019</v>
      </c>
    </row>
    <row r="390" spans="1:8" x14ac:dyDescent="0.3">
      <c r="A390" s="2" t="s">
        <v>99</v>
      </c>
      <c r="B390" s="3" t="s">
        <v>100</v>
      </c>
      <c r="C390" s="1" t="s">
        <v>101</v>
      </c>
      <c r="D390" s="1" t="s">
        <v>168</v>
      </c>
      <c r="E390" s="4">
        <v>117349.84800000001</v>
      </c>
      <c r="F390" s="5">
        <v>160022.51999999999</v>
      </c>
      <c r="G390" s="6">
        <f t="shared" si="6"/>
        <v>0.7333333333333335</v>
      </c>
      <c r="H390" s="1">
        <v>2019</v>
      </c>
    </row>
    <row r="391" spans="1:8" x14ac:dyDescent="0.3">
      <c r="A391" s="2" t="s">
        <v>102</v>
      </c>
      <c r="B391" s="3" t="s">
        <v>103</v>
      </c>
      <c r="C391" s="1" t="s">
        <v>104</v>
      </c>
      <c r="D391" s="1" t="s">
        <v>168</v>
      </c>
      <c r="E391" s="4">
        <v>146957.16600000003</v>
      </c>
      <c r="F391" s="5">
        <v>169320.21300000002</v>
      </c>
      <c r="G391" s="6">
        <f t="shared" si="6"/>
        <v>0.86792452830188682</v>
      </c>
      <c r="H391" s="1">
        <v>2019</v>
      </c>
    </row>
    <row r="392" spans="1:8" x14ac:dyDescent="0.3">
      <c r="A392" s="2" t="s">
        <v>105</v>
      </c>
      <c r="B392" s="3" t="s">
        <v>106</v>
      </c>
      <c r="C392" s="1" t="s">
        <v>107</v>
      </c>
      <c r="D392" s="1" t="s">
        <v>168</v>
      </c>
      <c r="E392" s="4">
        <v>82406.7</v>
      </c>
      <c r="F392" s="5">
        <v>114652.8</v>
      </c>
      <c r="G392" s="6">
        <f t="shared" si="6"/>
        <v>0.71875</v>
      </c>
      <c r="H392" s="1">
        <v>2019</v>
      </c>
    </row>
    <row r="393" spans="1:8" x14ac:dyDescent="0.3">
      <c r="A393" s="2" t="s">
        <v>108</v>
      </c>
      <c r="B393" s="3" t="s">
        <v>109</v>
      </c>
      <c r="C393" s="1" t="s">
        <v>110</v>
      </c>
      <c r="D393" s="1" t="s">
        <v>168</v>
      </c>
      <c r="E393" s="4">
        <v>232255.37700000001</v>
      </c>
      <c r="F393" s="5">
        <v>296011.755</v>
      </c>
      <c r="G393" s="6">
        <f t="shared" si="6"/>
        <v>0.7846153846153846</v>
      </c>
      <c r="H393" s="1">
        <v>2019</v>
      </c>
    </row>
    <row r="394" spans="1:8" x14ac:dyDescent="0.3">
      <c r="A394" s="2" t="s">
        <v>111</v>
      </c>
      <c r="B394" s="3" t="s">
        <v>112</v>
      </c>
      <c r="C394" s="1" t="s">
        <v>113</v>
      </c>
      <c r="D394" s="1" t="s">
        <v>168</v>
      </c>
      <c r="E394" s="4">
        <v>364439.62799999997</v>
      </c>
      <c r="F394" s="5">
        <v>386132.46299999999</v>
      </c>
      <c r="G394" s="6">
        <f t="shared" si="6"/>
        <v>0.9438202247191011</v>
      </c>
      <c r="H394" s="1">
        <v>2019</v>
      </c>
    </row>
    <row r="395" spans="1:8" x14ac:dyDescent="0.3">
      <c r="A395" s="2" t="s">
        <v>114</v>
      </c>
      <c r="B395" s="3" t="s">
        <v>115</v>
      </c>
      <c r="C395" s="1" t="s">
        <v>116</v>
      </c>
      <c r="D395" s="1" t="s">
        <v>168</v>
      </c>
      <c r="E395" s="4">
        <v>83815.748999999996</v>
      </c>
      <c r="F395" s="5">
        <v>35226.909</v>
      </c>
      <c r="G395" s="6">
        <f t="shared" si="6"/>
        <v>2.3793103448275863</v>
      </c>
      <c r="H395" s="1">
        <v>2019</v>
      </c>
    </row>
    <row r="396" spans="1:8" x14ac:dyDescent="0.3">
      <c r="A396" s="2" t="s">
        <v>114</v>
      </c>
      <c r="B396" s="3" t="s">
        <v>115</v>
      </c>
      <c r="C396" s="1" t="s">
        <v>117</v>
      </c>
      <c r="D396" s="1" t="s">
        <v>168</v>
      </c>
      <c r="E396" s="4">
        <v>69479.963999999993</v>
      </c>
      <c r="F396" s="5">
        <v>98778.743999999992</v>
      </c>
      <c r="G396" s="6">
        <f t="shared" si="6"/>
        <v>0.70338983050847459</v>
      </c>
      <c r="H396" s="1">
        <v>2019</v>
      </c>
    </row>
    <row r="397" spans="1:8" x14ac:dyDescent="0.3">
      <c r="A397" s="2" t="s">
        <v>114</v>
      </c>
      <c r="B397" s="3" t="s">
        <v>115</v>
      </c>
      <c r="C397" s="1" t="s">
        <v>118</v>
      </c>
      <c r="D397" s="1" t="s">
        <v>168</v>
      </c>
      <c r="E397" s="4">
        <v>215194.41900000002</v>
      </c>
      <c r="F397" s="5">
        <v>218406.27600000001</v>
      </c>
      <c r="G397" s="6">
        <f t="shared" si="6"/>
        <v>0.98529411764705888</v>
      </c>
      <c r="H397" s="1">
        <v>2019</v>
      </c>
    </row>
    <row r="398" spans="1:8" x14ac:dyDescent="0.3">
      <c r="A398" s="2" t="s">
        <v>119</v>
      </c>
      <c r="B398" s="3" t="s">
        <v>120</v>
      </c>
      <c r="C398" s="1" t="s">
        <v>121</v>
      </c>
      <c r="D398" s="1" t="s">
        <v>168</v>
      </c>
      <c r="E398" s="4">
        <v>88065.468000000008</v>
      </c>
      <c r="F398" s="5">
        <v>70941.626999999993</v>
      </c>
      <c r="G398" s="6">
        <f t="shared" si="6"/>
        <v>1.2413793103448278</v>
      </c>
      <c r="H398" s="1">
        <v>2019</v>
      </c>
    </row>
    <row r="399" spans="1:8" x14ac:dyDescent="0.3">
      <c r="A399" s="2" t="s">
        <v>122</v>
      </c>
      <c r="B399" s="3" t="s">
        <v>123</v>
      </c>
      <c r="C399" s="1" t="s">
        <v>124</v>
      </c>
      <c r="D399" s="1" t="s">
        <v>168</v>
      </c>
      <c r="E399" s="4">
        <v>33564.824999999997</v>
      </c>
      <c r="F399" s="5">
        <v>26851.860000000004</v>
      </c>
      <c r="G399" s="6">
        <f t="shared" si="6"/>
        <v>1.2499999999999998</v>
      </c>
      <c r="H399" s="1">
        <v>2019</v>
      </c>
    </row>
    <row r="400" spans="1:8" x14ac:dyDescent="0.3">
      <c r="A400" s="2" t="s">
        <v>125</v>
      </c>
      <c r="B400" s="3" t="s">
        <v>126</v>
      </c>
      <c r="C400" s="1" t="s">
        <v>127</v>
      </c>
      <c r="D400" s="1" t="s">
        <v>168</v>
      </c>
      <c r="E400" s="4">
        <v>58085.937000000005</v>
      </c>
      <c r="F400" s="5">
        <v>19149.21</v>
      </c>
      <c r="G400" s="6">
        <f t="shared" si="6"/>
        <v>3.0333333333333337</v>
      </c>
      <c r="H400" s="1">
        <v>2019</v>
      </c>
    </row>
    <row r="401" spans="1:8" x14ac:dyDescent="0.3">
      <c r="A401" s="2" t="s">
        <v>128</v>
      </c>
      <c r="B401" s="3" t="s">
        <v>129</v>
      </c>
      <c r="C401" s="1" t="s">
        <v>130</v>
      </c>
      <c r="D401" s="1" t="s">
        <v>168</v>
      </c>
      <c r="E401" s="4">
        <v>75744.036000000007</v>
      </c>
      <c r="F401" s="5">
        <v>300532.788</v>
      </c>
      <c r="G401" s="6">
        <f t="shared" si="6"/>
        <v>0.25203252032520329</v>
      </c>
      <c r="H401" s="1">
        <v>2019</v>
      </c>
    </row>
    <row r="402" spans="1:8" x14ac:dyDescent="0.3">
      <c r="A402" s="2" t="s">
        <v>131</v>
      </c>
      <c r="B402" s="3" t="s">
        <v>132</v>
      </c>
      <c r="C402" s="1" t="s">
        <v>133</v>
      </c>
      <c r="D402" s="1" t="s">
        <v>168</v>
      </c>
      <c r="E402" s="4">
        <v>313281.21600000001</v>
      </c>
      <c r="F402" s="5">
        <v>254540.98800000004</v>
      </c>
      <c r="G402" s="6">
        <f t="shared" si="6"/>
        <v>1.2307692307692306</v>
      </c>
      <c r="H402" s="1">
        <v>2019</v>
      </c>
    </row>
    <row r="403" spans="1:8" x14ac:dyDescent="0.3">
      <c r="A403" s="2" t="s">
        <v>134</v>
      </c>
      <c r="B403" s="3" t="s">
        <v>135</v>
      </c>
      <c r="C403" s="1" t="s">
        <v>136</v>
      </c>
      <c r="D403" s="1" t="s">
        <v>168</v>
      </c>
      <c r="E403" s="4">
        <v>202610.04300000003</v>
      </c>
      <c r="F403" s="5">
        <v>344054.79000000004</v>
      </c>
      <c r="G403" s="6">
        <f t="shared" si="6"/>
        <v>0.58888888888888891</v>
      </c>
      <c r="H403" s="1">
        <v>2019</v>
      </c>
    </row>
    <row r="404" spans="1:8" x14ac:dyDescent="0.3">
      <c r="A404" s="2" t="s">
        <v>137</v>
      </c>
      <c r="B404" s="3" t="s">
        <v>138</v>
      </c>
      <c r="C404" s="1" t="s">
        <v>139</v>
      </c>
      <c r="D404" s="1" t="s">
        <v>168</v>
      </c>
      <c r="E404" s="4">
        <v>486123.93</v>
      </c>
      <c r="F404" s="5">
        <v>619168.37399999995</v>
      </c>
      <c r="G404" s="6">
        <f t="shared" si="6"/>
        <v>0.78512396694214881</v>
      </c>
      <c r="H404" s="1">
        <v>2019</v>
      </c>
    </row>
    <row r="405" spans="1:8" x14ac:dyDescent="0.3">
      <c r="A405" s="2" t="s">
        <v>140</v>
      </c>
      <c r="B405" s="3" t="s">
        <v>141</v>
      </c>
      <c r="C405" s="1" t="s">
        <v>142</v>
      </c>
      <c r="D405" s="1" t="s">
        <v>168</v>
      </c>
      <c r="E405" s="4">
        <v>174403.48499999999</v>
      </c>
      <c r="F405" s="5">
        <v>450204.34500000003</v>
      </c>
      <c r="G405" s="6">
        <f t="shared" si="6"/>
        <v>0.38738738738738732</v>
      </c>
      <c r="H405" s="1">
        <v>2019</v>
      </c>
    </row>
    <row r="406" spans="1:8" x14ac:dyDescent="0.3">
      <c r="A406" s="2" t="s">
        <v>143</v>
      </c>
      <c r="B406" s="3" t="s">
        <v>144</v>
      </c>
      <c r="C406" s="1" t="s">
        <v>145</v>
      </c>
      <c r="D406" s="1" t="s">
        <v>168</v>
      </c>
      <c r="E406" s="4">
        <v>176517.99000000002</v>
      </c>
      <c r="F406" s="5">
        <v>157261.48199999999</v>
      </c>
      <c r="G406" s="6">
        <f t="shared" si="6"/>
        <v>1.1224489795918369</v>
      </c>
      <c r="H406" s="1">
        <v>2019</v>
      </c>
    </row>
    <row r="407" spans="1:8" x14ac:dyDescent="0.3">
      <c r="A407" s="2" t="s">
        <v>143</v>
      </c>
      <c r="B407" s="3" t="s">
        <v>144</v>
      </c>
      <c r="C407" s="1" t="s">
        <v>146</v>
      </c>
      <c r="D407" s="1" t="s">
        <v>168</v>
      </c>
      <c r="E407" s="4">
        <v>329351.47200000001</v>
      </c>
      <c r="F407" s="5">
        <v>390021.48000000004</v>
      </c>
      <c r="G407" s="6">
        <f t="shared" si="6"/>
        <v>0.84444444444444433</v>
      </c>
      <c r="H407" s="1">
        <v>2019</v>
      </c>
    </row>
    <row r="408" spans="1:8" x14ac:dyDescent="0.3">
      <c r="A408" s="2" t="s">
        <v>147</v>
      </c>
      <c r="B408" s="3" t="s">
        <v>148</v>
      </c>
      <c r="C408" s="1" t="s">
        <v>149</v>
      </c>
      <c r="D408" s="1" t="s">
        <v>168</v>
      </c>
      <c r="E408" s="4">
        <v>95328.837</v>
      </c>
      <c r="F408" s="5">
        <v>198736.38900000002</v>
      </c>
      <c r="G408" s="6">
        <f t="shared" si="6"/>
        <v>0.47967479674796742</v>
      </c>
      <c r="H408" s="1">
        <v>2019</v>
      </c>
    </row>
    <row r="409" spans="1:8" x14ac:dyDescent="0.3">
      <c r="A409" s="2" t="s">
        <v>150</v>
      </c>
      <c r="B409" s="3" t="s">
        <v>151</v>
      </c>
      <c r="C409" s="1" t="s">
        <v>152</v>
      </c>
      <c r="D409" s="1" t="s">
        <v>168</v>
      </c>
      <c r="E409" s="4">
        <v>212519.538</v>
      </c>
      <c r="F409" s="5">
        <v>225638.02799999999</v>
      </c>
      <c r="G409" s="6">
        <f t="shared" si="6"/>
        <v>0.94186046511627908</v>
      </c>
      <c r="H409" s="1">
        <v>2019</v>
      </c>
    </row>
    <row r="410" spans="1:8" x14ac:dyDescent="0.3">
      <c r="A410" s="2" t="s">
        <v>153</v>
      </c>
      <c r="B410" s="3" t="s">
        <v>154</v>
      </c>
      <c r="C410" s="1" t="s">
        <v>155</v>
      </c>
      <c r="D410" s="1" t="s">
        <v>168</v>
      </c>
      <c r="E410" s="4">
        <v>180939.204</v>
      </c>
      <c r="F410" s="5">
        <v>123800.508</v>
      </c>
      <c r="G410" s="6">
        <f t="shared" si="6"/>
        <v>1.4615384615384615</v>
      </c>
      <c r="H410" s="1">
        <v>2019</v>
      </c>
    </row>
    <row r="411" spans="1:8" x14ac:dyDescent="0.3">
      <c r="A411" s="2" t="s">
        <v>156</v>
      </c>
      <c r="B411" s="3" t="s">
        <v>157</v>
      </c>
      <c r="C411" s="1" t="s">
        <v>158</v>
      </c>
      <c r="D411" s="1" t="s">
        <v>168</v>
      </c>
      <c r="E411" s="4">
        <v>205798.383</v>
      </c>
      <c r="F411" s="5">
        <v>201419.69400000002</v>
      </c>
      <c r="G411" s="6">
        <f t="shared" si="6"/>
        <v>1.0217391304347825</v>
      </c>
      <c r="H411" s="1">
        <v>2019</v>
      </c>
    </row>
    <row r="412" spans="1:8" x14ac:dyDescent="0.3">
      <c r="A412" s="2" t="s">
        <v>159</v>
      </c>
      <c r="B412" s="3" t="s">
        <v>160</v>
      </c>
      <c r="C412" s="1" t="s">
        <v>161</v>
      </c>
      <c r="D412" s="1" t="s">
        <v>168</v>
      </c>
      <c r="E412" s="4">
        <v>109897.84800000001</v>
      </c>
      <c r="F412" s="5">
        <v>82075.608000000007</v>
      </c>
      <c r="G412" s="6">
        <f t="shared" si="6"/>
        <v>1.3389830508474576</v>
      </c>
      <c r="H412" s="1">
        <v>2019</v>
      </c>
    </row>
    <row r="413" spans="1:8" x14ac:dyDescent="0.3">
      <c r="A413" s="2" t="s">
        <v>162</v>
      </c>
      <c r="B413" s="3" t="s">
        <v>163</v>
      </c>
      <c r="C413" s="1" t="s">
        <v>164</v>
      </c>
      <c r="D413" s="1" t="s">
        <v>168</v>
      </c>
      <c r="E413" s="4">
        <v>13555.755000000001</v>
      </c>
      <c r="F413" s="5">
        <v>14392.53</v>
      </c>
      <c r="G413" s="6">
        <f t="shared" si="6"/>
        <v>0.94186046511627908</v>
      </c>
      <c r="H413" s="1">
        <v>2019</v>
      </c>
    </row>
    <row r="414" spans="1:8" x14ac:dyDescent="0.3">
      <c r="A414" s="2" t="s">
        <v>165</v>
      </c>
      <c r="B414" s="3" t="s">
        <v>166</v>
      </c>
      <c r="C414" s="1" t="s">
        <v>167</v>
      </c>
      <c r="D414" s="1" t="s">
        <v>168</v>
      </c>
      <c r="E414" s="4">
        <v>131566.5</v>
      </c>
      <c r="F414" s="5">
        <v>67098.915000000008</v>
      </c>
      <c r="G414" s="6">
        <f t="shared" si="6"/>
        <v>1.9607843137254899</v>
      </c>
      <c r="H414" s="1">
        <v>2019</v>
      </c>
    </row>
    <row r="415" spans="1:8" x14ac:dyDescent="0.3">
      <c r="A415" s="2" t="s">
        <v>8</v>
      </c>
      <c r="B415" s="3" t="s">
        <v>9</v>
      </c>
      <c r="C415" s="1" t="s">
        <v>10</v>
      </c>
      <c r="D415" s="1" t="s">
        <v>169</v>
      </c>
      <c r="E415" s="4">
        <v>523222.30800000002</v>
      </c>
      <c r="F415" s="5">
        <v>312795.94500000007</v>
      </c>
      <c r="G415" s="6">
        <f t="shared" si="6"/>
        <v>1.6727272727272724</v>
      </c>
      <c r="H415" s="1">
        <v>2019</v>
      </c>
    </row>
    <row r="416" spans="1:8" x14ac:dyDescent="0.3">
      <c r="A416" s="2" t="s">
        <v>12</v>
      </c>
      <c r="B416" s="3" t="s">
        <v>13</v>
      </c>
      <c r="C416" s="1" t="s">
        <v>14</v>
      </c>
      <c r="D416" s="1" t="s">
        <v>169</v>
      </c>
      <c r="E416" s="4">
        <v>596794.46400000015</v>
      </c>
      <c r="F416" s="5">
        <v>863220.56400000013</v>
      </c>
      <c r="G416" s="6">
        <f t="shared" si="6"/>
        <v>0.6913580246913581</v>
      </c>
      <c r="H416" s="1">
        <v>2019</v>
      </c>
    </row>
    <row r="417" spans="1:8" x14ac:dyDescent="0.3">
      <c r="A417" s="2" t="s">
        <v>15</v>
      </c>
      <c r="B417" s="3" t="s">
        <v>16</v>
      </c>
      <c r="C417" s="1" t="s">
        <v>17</v>
      </c>
      <c r="D417" s="1" t="s">
        <v>169</v>
      </c>
      <c r="E417" s="4">
        <v>153091.45799999998</v>
      </c>
      <c r="F417" s="5">
        <v>222169.31099999999</v>
      </c>
      <c r="G417" s="6">
        <f t="shared" si="6"/>
        <v>0.68907563025210083</v>
      </c>
      <c r="H417" s="1">
        <v>2019</v>
      </c>
    </row>
    <row r="418" spans="1:8" x14ac:dyDescent="0.3">
      <c r="A418" s="2" t="s">
        <v>18</v>
      </c>
      <c r="B418" s="3" t="s">
        <v>19</v>
      </c>
      <c r="C418" s="1" t="s">
        <v>20</v>
      </c>
      <c r="D418" s="1" t="s">
        <v>169</v>
      </c>
      <c r="E418" s="4">
        <v>134103.22200000001</v>
      </c>
      <c r="F418" s="5">
        <v>62987.877</v>
      </c>
      <c r="G418" s="6">
        <f t="shared" si="6"/>
        <v>2.1290322580645165</v>
      </c>
      <c r="H418" s="1">
        <v>2019</v>
      </c>
    </row>
    <row r="419" spans="1:8" x14ac:dyDescent="0.3">
      <c r="A419" s="2" t="s">
        <v>21</v>
      </c>
      <c r="B419" s="3" t="s">
        <v>22</v>
      </c>
      <c r="C419" s="1" t="s">
        <v>23</v>
      </c>
      <c r="D419" s="1" t="s">
        <v>169</v>
      </c>
      <c r="E419" s="4">
        <v>803733.3</v>
      </c>
      <c r="F419" s="5">
        <v>691210.63800000004</v>
      </c>
      <c r="G419" s="6">
        <f t="shared" si="6"/>
        <v>1.1627906976744187</v>
      </c>
      <c r="H419" s="1">
        <v>2019</v>
      </c>
    </row>
    <row r="420" spans="1:8" x14ac:dyDescent="0.3">
      <c r="A420" s="2" t="s">
        <v>21</v>
      </c>
      <c r="B420" s="3" t="s">
        <v>22</v>
      </c>
      <c r="C420" s="1" t="s">
        <v>24</v>
      </c>
      <c r="D420" s="1" t="s">
        <v>169</v>
      </c>
      <c r="E420" s="4">
        <v>470726.08200000005</v>
      </c>
      <c r="F420" s="5">
        <v>530311.66200000001</v>
      </c>
      <c r="G420" s="6">
        <f t="shared" si="6"/>
        <v>0.88764044943820231</v>
      </c>
      <c r="H420" s="1">
        <v>2019</v>
      </c>
    </row>
    <row r="421" spans="1:8" x14ac:dyDescent="0.3">
      <c r="A421" s="2" t="s">
        <v>21</v>
      </c>
      <c r="B421" s="3" t="s">
        <v>22</v>
      </c>
      <c r="C421" s="1" t="s">
        <v>25</v>
      </c>
      <c r="D421" s="1" t="s">
        <v>169</v>
      </c>
      <c r="E421" s="4">
        <v>263202.18300000002</v>
      </c>
      <c r="F421" s="5">
        <v>1001866.374</v>
      </c>
      <c r="G421" s="6">
        <f t="shared" si="6"/>
        <v>0.26271186440677968</v>
      </c>
      <c r="H421" s="1">
        <v>2019</v>
      </c>
    </row>
    <row r="422" spans="1:8" x14ac:dyDescent="0.3">
      <c r="A422" s="2" t="s">
        <v>21</v>
      </c>
      <c r="B422" s="3" t="s">
        <v>22</v>
      </c>
      <c r="C422" s="1" t="s">
        <v>26</v>
      </c>
      <c r="D422" s="1" t="s">
        <v>169</v>
      </c>
      <c r="E422" s="4">
        <v>295226.08199999999</v>
      </c>
      <c r="F422" s="5">
        <v>559045.13399999996</v>
      </c>
      <c r="G422" s="6">
        <f t="shared" si="6"/>
        <v>0.52808988764044951</v>
      </c>
      <c r="H422" s="1">
        <v>2019</v>
      </c>
    </row>
    <row r="423" spans="1:8" x14ac:dyDescent="0.3">
      <c r="A423" s="2" t="s">
        <v>27</v>
      </c>
      <c r="B423" s="3" t="s">
        <v>28</v>
      </c>
      <c r="C423" s="1" t="s">
        <v>29</v>
      </c>
      <c r="D423" s="1" t="s">
        <v>169</v>
      </c>
      <c r="E423" s="4">
        <v>155828.12400000001</v>
      </c>
      <c r="F423" s="5">
        <v>178913.772</v>
      </c>
      <c r="G423" s="6">
        <f t="shared" si="6"/>
        <v>0.87096774193548399</v>
      </c>
      <c r="H423" s="1">
        <v>2019</v>
      </c>
    </row>
    <row r="424" spans="1:8" x14ac:dyDescent="0.3">
      <c r="A424" s="2" t="s">
        <v>30</v>
      </c>
      <c r="B424" s="3" t="s">
        <v>31</v>
      </c>
      <c r="C424" s="1" t="s">
        <v>32</v>
      </c>
      <c r="D424" s="1" t="s">
        <v>169</v>
      </c>
      <c r="E424" s="4">
        <v>315851.022</v>
      </c>
      <c r="F424" s="5">
        <v>323461.89</v>
      </c>
      <c r="G424" s="6">
        <f t="shared" si="6"/>
        <v>0.97647058823529409</v>
      </c>
      <c r="H424" s="1">
        <v>2019</v>
      </c>
    </row>
    <row r="425" spans="1:8" x14ac:dyDescent="0.3">
      <c r="A425" s="2" t="s">
        <v>33</v>
      </c>
      <c r="B425" s="3" t="s">
        <v>34</v>
      </c>
      <c r="C425" s="1" t="s">
        <v>35</v>
      </c>
      <c r="D425" s="1" t="s">
        <v>169</v>
      </c>
      <c r="E425" s="4">
        <v>127027.49400000001</v>
      </c>
      <c r="F425" s="5">
        <v>196315.21799999999</v>
      </c>
      <c r="G425" s="6">
        <f t="shared" si="6"/>
        <v>0.6470588235294118</v>
      </c>
      <c r="H425" s="1">
        <v>2019</v>
      </c>
    </row>
    <row r="426" spans="1:8" x14ac:dyDescent="0.3">
      <c r="A426" s="2" t="s">
        <v>36</v>
      </c>
      <c r="B426" s="3" t="s">
        <v>37</v>
      </c>
      <c r="C426" s="1" t="s">
        <v>38</v>
      </c>
      <c r="D426" s="1" t="s">
        <v>169</v>
      </c>
      <c r="E426" s="4">
        <v>454820.4</v>
      </c>
      <c r="F426" s="5">
        <v>855062.35199999996</v>
      </c>
      <c r="G426" s="6">
        <f t="shared" si="6"/>
        <v>0.53191489361702138</v>
      </c>
      <c r="H426" s="1">
        <v>2019</v>
      </c>
    </row>
    <row r="427" spans="1:8" x14ac:dyDescent="0.3">
      <c r="A427" s="2" t="s">
        <v>36</v>
      </c>
      <c r="B427" s="3" t="s">
        <v>37</v>
      </c>
      <c r="C427" s="1" t="s">
        <v>39</v>
      </c>
      <c r="D427" s="1" t="s">
        <v>169</v>
      </c>
      <c r="E427" s="4">
        <v>216096.33600000001</v>
      </c>
      <c r="F427" s="5">
        <v>468208.728</v>
      </c>
      <c r="G427" s="6">
        <f t="shared" si="6"/>
        <v>0.46153846153846156</v>
      </c>
      <c r="H427" s="1">
        <v>2019</v>
      </c>
    </row>
    <row r="428" spans="1:8" x14ac:dyDescent="0.3">
      <c r="A428" s="2" t="s">
        <v>40</v>
      </c>
      <c r="B428" s="3" t="s">
        <v>41</v>
      </c>
      <c r="C428" s="1" t="s">
        <v>42</v>
      </c>
      <c r="D428" s="1" t="s">
        <v>169</v>
      </c>
      <c r="E428" s="4">
        <v>865253.34</v>
      </c>
      <c r="F428" s="5">
        <v>257515.875</v>
      </c>
      <c r="G428" s="6">
        <f t="shared" si="6"/>
        <v>3.36</v>
      </c>
      <c r="H428" s="1">
        <v>2019</v>
      </c>
    </row>
    <row r="429" spans="1:8" x14ac:dyDescent="0.3">
      <c r="A429" s="2" t="s">
        <v>43</v>
      </c>
      <c r="B429" s="3" t="s">
        <v>44</v>
      </c>
      <c r="C429" s="1" t="s">
        <v>45</v>
      </c>
      <c r="D429" s="1" t="s">
        <v>169</v>
      </c>
      <c r="E429" s="4">
        <v>453928.45500000002</v>
      </c>
      <c r="F429" s="5">
        <v>433753.85700000002</v>
      </c>
      <c r="G429" s="6">
        <f t="shared" si="6"/>
        <v>1.0465116279069768</v>
      </c>
      <c r="H429" s="1">
        <v>2019</v>
      </c>
    </row>
    <row r="430" spans="1:8" x14ac:dyDescent="0.3">
      <c r="A430" s="2" t="s">
        <v>46</v>
      </c>
      <c r="B430" s="3" t="s">
        <v>47</v>
      </c>
      <c r="C430" s="1" t="s">
        <v>48</v>
      </c>
      <c r="D430" s="1" t="s">
        <v>169</v>
      </c>
      <c r="E430" s="4">
        <v>368735.49000000005</v>
      </c>
      <c r="F430" s="5">
        <v>446579.64900000009</v>
      </c>
      <c r="G430" s="6">
        <f t="shared" si="6"/>
        <v>0.82568807339449535</v>
      </c>
      <c r="H430" s="1">
        <v>2019</v>
      </c>
    </row>
    <row r="431" spans="1:8" x14ac:dyDescent="0.3">
      <c r="A431" s="2" t="s">
        <v>49</v>
      </c>
      <c r="B431" s="3" t="s">
        <v>50</v>
      </c>
      <c r="C431" s="1" t="s">
        <v>51</v>
      </c>
      <c r="D431" s="1" t="s">
        <v>169</v>
      </c>
      <c r="E431" s="4">
        <v>710326.58399999992</v>
      </c>
      <c r="F431" s="5">
        <v>631401.40799999994</v>
      </c>
      <c r="G431" s="6">
        <f t="shared" si="6"/>
        <v>1.125</v>
      </c>
      <c r="H431" s="1">
        <v>2019</v>
      </c>
    </row>
    <row r="432" spans="1:8" x14ac:dyDescent="0.3">
      <c r="A432" s="2" t="s">
        <v>52</v>
      </c>
      <c r="B432" s="3" t="s">
        <v>53</v>
      </c>
      <c r="C432" s="1" t="s">
        <v>54</v>
      </c>
      <c r="D432" s="1" t="s">
        <v>169</v>
      </c>
      <c r="E432" s="4">
        <v>423469.95299999998</v>
      </c>
      <c r="F432" s="5">
        <v>1027139.8859999999</v>
      </c>
      <c r="G432" s="6">
        <f t="shared" si="6"/>
        <v>0.41228070175438597</v>
      </c>
      <c r="H432" s="1">
        <v>2019</v>
      </c>
    </row>
    <row r="433" spans="1:8" x14ac:dyDescent="0.3">
      <c r="A433" s="2" t="s">
        <v>52</v>
      </c>
      <c r="B433" s="3" t="s">
        <v>53</v>
      </c>
      <c r="C433" s="1" t="s">
        <v>55</v>
      </c>
      <c r="D433" s="1" t="s">
        <v>169</v>
      </c>
      <c r="E433" s="4">
        <v>264063.24000000005</v>
      </c>
      <c r="F433" s="5">
        <v>269931.31200000003</v>
      </c>
      <c r="G433" s="6">
        <f t="shared" si="6"/>
        <v>0.97826086956521741</v>
      </c>
      <c r="H433" s="1">
        <v>2019</v>
      </c>
    </row>
    <row r="434" spans="1:8" x14ac:dyDescent="0.3">
      <c r="A434" s="2" t="s">
        <v>56</v>
      </c>
      <c r="B434" s="3" t="s">
        <v>57</v>
      </c>
      <c r="C434" s="1" t="s">
        <v>58</v>
      </c>
      <c r="D434" s="1" t="s">
        <v>169</v>
      </c>
      <c r="E434" s="4">
        <v>745950.11400000006</v>
      </c>
      <c r="F434" s="5">
        <v>535553.92800000007</v>
      </c>
      <c r="G434" s="6">
        <f t="shared" si="6"/>
        <v>1.3928571428571428</v>
      </c>
      <c r="H434" s="1">
        <v>2019</v>
      </c>
    </row>
    <row r="435" spans="1:8" x14ac:dyDescent="0.3">
      <c r="A435" s="2" t="s">
        <v>59</v>
      </c>
      <c r="B435" s="3" t="s">
        <v>60</v>
      </c>
      <c r="C435" s="1" t="s">
        <v>61</v>
      </c>
      <c r="D435" s="1" t="s">
        <v>169</v>
      </c>
      <c r="E435" s="4">
        <v>147059.46</v>
      </c>
      <c r="F435" s="5">
        <v>147059.46</v>
      </c>
      <c r="G435" s="6">
        <f t="shared" si="6"/>
        <v>1</v>
      </c>
      <c r="H435" s="1">
        <v>2019</v>
      </c>
    </row>
    <row r="436" spans="1:8" x14ac:dyDescent="0.3">
      <c r="A436" s="2" t="s">
        <v>62</v>
      </c>
      <c r="B436" s="3" t="s">
        <v>63</v>
      </c>
      <c r="C436" s="1" t="s">
        <v>64</v>
      </c>
      <c r="D436" s="1" t="s">
        <v>169</v>
      </c>
      <c r="E436" s="4">
        <v>318523.90500000003</v>
      </c>
      <c r="F436" s="5">
        <v>739215.85499999998</v>
      </c>
      <c r="G436" s="6">
        <f t="shared" si="6"/>
        <v>0.4308943089430895</v>
      </c>
      <c r="H436" s="1">
        <v>2019</v>
      </c>
    </row>
    <row r="437" spans="1:8" x14ac:dyDescent="0.3">
      <c r="A437" s="2" t="s">
        <v>65</v>
      </c>
      <c r="B437" s="3" t="s">
        <v>66</v>
      </c>
      <c r="C437" s="1" t="s">
        <v>67</v>
      </c>
      <c r="D437" s="1" t="s">
        <v>169</v>
      </c>
      <c r="E437" s="4">
        <v>695737.78200000001</v>
      </c>
      <c r="F437" s="5">
        <v>903659.41799999983</v>
      </c>
      <c r="G437" s="6">
        <f t="shared" si="6"/>
        <v>0.76991150442477896</v>
      </c>
      <c r="H437" s="1">
        <v>2019</v>
      </c>
    </row>
    <row r="438" spans="1:8" x14ac:dyDescent="0.3">
      <c r="A438" s="2" t="s">
        <v>68</v>
      </c>
      <c r="B438" s="3" t="s">
        <v>69</v>
      </c>
      <c r="C438" s="1" t="s">
        <v>70</v>
      </c>
      <c r="D438" s="1" t="s">
        <v>169</v>
      </c>
      <c r="E438" s="4">
        <v>120405.74400000001</v>
      </c>
      <c r="F438" s="5">
        <v>82778.949000000008</v>
      </c>
      <c r="G438" s="6">
        <f t="shared" si="6"/>
        <v>1.4545454545454546</v>
      </c>
      <c r="H438" s="1">
        <v>2019</v>
      </c>
    </row>
    <row r="439" spans="1:8" x14ac:dyDescent="0.3">
      <c r="A439" s="2" t="s">
        <v>71</v>
      </c>
      <c r="B439" s="3" t="s">
        <v>72</v>
      </c>
      <c r="C439" s="1" t="s">
        <v>73</v>
      </c>
      <c r="D439" s="1" t="s">
        <v>169</v>
      </c>
      <c r="E439" s="4">
        <v>206848.62</v>
      </c>
      <c r="F439" s="5">
        <v>545328.18000000005</v>
      </c>
      <c r="G439" s="6">
        <f t="shared" si="6"/>
        <v>0.37931034482758619</v>
      </c>
      <c r="H439" s="1">
        <v>2019</v>
      </c>
    </row>
    <row r="440" spans="1:8" x14ac:dyDescent="0.3">
      <c r="A440" s="2" t="s">
        <v>71</v>
      </c>
      <c r="B440" s="3" t="s">
        <v>72</v>
      </c>
      <c r="C440" s="1" t="s">
        <v>74</v>
      </c>
      <c r="D440" s="1" t="s">
        <v>169</v>
      </c>
      <c r="E440" s="4">
        <v>394381.89</v>
      </c>
      <c r="F440" s="5">
        <v>1161827.73</v>
      </c>
      <c r="G440" s="6">
        <f t="shared" si="6"/>
        <v>0.33944954128440369</v>
      </c>
      <c r="H440" s="1">
        <v>2019</v>
      </c>
    </row>
    <row r="441" spans="1:8" x14ac:dyDescent="0.3">
      <c r="A441" s="2" t="s">
        <v>75</v>
      </c>
      <c r="B441" s="3" t="s">
        <v>76</v>
      </c>
      <c r="C441" s="1" t="s">
        <v>77</v>
      </c>
      <c r="D441" s="1" t="s">
        <v>169</v>
      </c>
      <c r="E441" s="4">
        <v>539463.978</v>
      </c>
      <c r="F441" s="5">
        <v>357476.13</v>
      </c>
      <c r="G441" s="6">
        <f t="shared" si="6"/>
        <v>1.509090909090909</v>
      </c>
      <c r="H441" s="1">
        <v>2019</v>
      </c>
    </row>
    <row r="442" spans="1:8" x14ac:dyDescent="0.3">
      <c r="A442" s="2" t="s">
        <v>78</v>
      </c>
      <c r="B442" s="3" t="s">
        <v>79</v>
      </c>
      <c r="C442" s="1" t="s">
        <v>80</v>
      </c>
      <c r="D442" s="1" t="s">
        <v>169</v>
      </c>
      <c r="E442" s="4">
        <v>50356.94400000001</v>
      </c>
      <c r="F442" s="5">
        <v>140389.05600000001</v>
      </c>
      <c r="G442" s="6">
        <f t="shared" si="6"/>
        <v>0.35869565217391308</v>
      </c>
      <c r="H442" s="1">
        <v>2019</v>
      </c>
    </row>
    <row r="443" spans="1:8" x14ac:dyDescent="0.3">
      <c r="A443" s="2" t="s">
        <v>81</v>
      </c>
      <c r="B443" s="3" t="s">
        <v>82</v>
      </c>
      <c r="C443" s="1" t="s">
        <v>83</v>
      </c>
      <c r="D443" s="1" t="s">
        <v>169</v>
      </c>
      <c r="E443" s="4">
        <v>100498.10400000001</v>
      </c>
      <c r="F443" s="5">
        <v>57427.487999999998</v>
      </c>
      <c r="G443" s="6">
        <f t="shared" si="6"/>
        <v>1.7500000000000002</v>
      </c>
      <c r="H443" s="1">
        <v>2019</v>
      </c>
    </row>
    <row r="444" spans="1:8" x14ac:dyDescent="0.3">
      <c r="A444" s="2" t="s">
        <v>84</v>
      </c>
      <c r="B444" s="3" t="s">
        <v>85</v>
      </c>
      <c r="C444" s="1" t="s">
        <v>86</v>
      </c>
      <c r="D444" s="1" t="s">
        <v>169</v>
      </c>
      <c r="E444" s="4">
        <v>157899.22200000004</v>
      </c>
      <c r="F444" s="5">
        <v>200410.55100000004</v>
      </c>
      <c r="G444" s="6">
        <f t="shared" si="6"/>
        <v>0.78787878787878796</v>
      </c>
      <c r="H444" s="1">
        <v>2019</v>
      </c>
    </row>
    <row r="445" spans="1:8" x14ac:dyDescent="0.3">
      <c r="A445" s="2" t="s">
        <v>87</v>
      </c>
      <c r="B445" s="3" t="s">
        <v>88</v>
      </c>
      <c r="C445" s="1" t="s">
        <v>89</v>
      </c>
      <c r="D445" s="1" t="s">
        <v>169</v>
      </c>
      <c r="E445" s="4">
        <v>622837.92599999998</v>
      </c>
      <c r="F445" s="5">
        <v>341556.28200000006</v>
      </c>
      <c r="G445" s="6">
        <f t="shared" si="6"/>
        <v>1.8235294117647054</v>
      </c>
      <c r="H445" s="1">
        <v>2019</v>
      </c>
    </row>
    <row r="446" spans="1:8" x14ac:dyDescent="0.3">
      <c r="A446" s="2" t="s">
        <v>90</v>
      </c>
      <c r="B446" s="3" t="s">
        <v>91</v>
      </c>
      <c r="C446" s="1" t="s">
        <v>92</v>
      </c>
      <c r="D446" s="1" t="s">
        <v>169</v>
      </c>
      <c r="E446" s="4">
        <v>663588.17999999993</v>
      </c>
      <c r="F446" s="5">
        <v>827080.92</v>
      </c>
      <c r="G446" s="6">
        <f t="shared" si="6"/>
        <v>0.80232558139534871</v>
      </c>
      <c r="H446" s="1">
        <v>2019</v>
      </c>
    </row>
    <row r="447" spans="1:8" x14ac:dyDescent="0.3">
      <c r="A447" s="2" t="s">
        <v>93</v>
      </c>
      <c r="B447" s="3" t="s">
        <v>94</v>
      </c>
      <c r="C447" s="1" t="s">
        <v>95</v>
      </c>
      <c r="D447" s="1" t="s">
        <v>169</v>
      </c>
      <c r="E447" s="4">
        <v>199524.6</v>
      </c>
      <c r="F447" s="5">
        <v>103752.792</v>
      </c>
      <c r="G447" s="6">
        <f t="shared" si="6"/>
        <v>1.9230769230769231</v>
      </c>
      <c r="H447" s="1">
        <v>2019</v>
      </c>
    </row>
    <row r="448" spans="1:8" x14ac:dyDescent="0.3">
      <c r="A448" s="2" t="s">
        <v>96</v>
      </c>
      <c r="B448" s="3" t="s">
        <v>97</v>
      </c>
      <c r="C448" s="1" t="s">
        <v>98</v>
      </c>
      <c r="D448" s="1" t="s">
        <v>169</v>
      </c>
      <c r="E448" s="4">
        <v>168097.644</v>
      </c>
      <c r="F448" s="5">
        <v>255379.11300000001</v>
      </c>
      <c r="G448" s="6">
        <f t="shared" si="6"/>
        <v>0.65822784810126578</v>
      </c>
      <c r="H448" s="1">
        <v>2019</v>
      </c>
    </row>
    <row r="449" spans="1:8" x14ac:dyDescent="0.3">
      <c r="A449" s="2" t="s">
        <v>99</v>
      </c>
      <c r="B449" s="3" t="s">
        <v>100</v>
      </c>
      <c r="C449" s="1" t="s">
        <v>101</v>
      </c>
      <c r="D449" s="1" t="s">
        <v>169</v>
      </c>
      <c r="E449" s="4">
        <v>499076.48700000008</v>
      </c>
      <c r="F449" s="5">
        <v>521013.91500000004</v>
      </c>
      <c r="G449" s="6">
        <f t="shared" si="6"/>
        <v>0.95789473684210535</v>
      </c>
      <c r="H449" s="1">
        <v>2019</v>
      </c>
    </row>
    <row r="450" spans="1:8" x14ac:dyDescent="0.3">
      <c r="A450" s="2" t="s">
        <v>102</v>
      </c>
      <c r="B450" s="3" t="s">
        <v>103</v>
      </c>
      <c r="C450" s="1" t="s">
        <v>104</v>
      </c>
      <c r="D450" s="1" t="s">
        <v>169</v>
      </c>
      <c r="E450" s="4">
        <v>133226.96400000001</v>
      </c>
      <c r="F450" s="5">
        <v>139673.43000000002</v>
      </c>
      <c r="G450" s="6">
        <f t="shared" si="6"/>
        <v>0.95384615384615379</v>
      </c>
      <c r="H450" s="1">
        <v>2019</v>
      </c>
    </row>
    <row r="451" spans="1:8" x14ac:dyDescent="0.3">
      <c r="A451" s="2" t="s">
        <v>105</v>
      </c>
      <c r="B451" s="3" t="s">
        <v>106</v>
      </c>
      <c r="C451" s="1" t="s">
        <v>107</v>
      </c>
      <c r="D451" s="1" t="s">
        <v>169</v>
      </c>
      <c r="E451" s="4">
        <v>527773.82400000014</v>
      </c>
      <c r="F451" s="5">
        <v>372883.68000000005</v>
      </c>
      <c r="G451" s="6">
        <f t="shared" ref="G451:G514" si="7">E451/F451</f>
        <v>1.4153846153846155</v>
      </c>
      <c r="H451" s="1">
        <v>2019</v>
      </c>
    </row>
    <row r="452" spans="1:8" x14ac:dyDescent="0.3">
      <c r="A452" s="2" t="s">
        <v>108</v>
      </c>
      <c r="B452" s="3" t="s">
        <v>109</v>
      </c>
      <c r="C452" s="1" t="s">
        <v>110</v>
      </c>
      <c r="D452" s="1" t="s">
        <v>169</v>
      </c>
      <c r="E452" s="4">
        <v>218251.40400000004</v>
      </c>
      <c r="F452" s="5">
        <v>670343.598</v>
      </c>
      <c r="G452" s="6">
        <f t="shared" si="7"/>
        <v>0.32558139534883729</v>
      </c>
      <c r="H452" s="1">
        <v>2019</v>
      </c>
    </row>
    <row r="453" spans="1:8" x14ac:dyDescent="0.3">
      <c r="A453" s="2" t="s">
        <v>111</v>
      </c>
      <c r="B453" s="3" t="s">
        <v>112</v>
      </c>
      <c r="C453" s="1" t="s">
        <v>113</v>
      </c>
      <c r="D453" s="1" t="s">
        <v>169</v>
      </c>
      <c r="E453" s="4">
        <v>804242.92500000005</v>
      </c>
      <c r="F453" s="5">
        <v>804242.92500000005</v>
      </c>
      <c r="G453" s="6">
        <f t="shared" si="7"/>
        <v>1</v>
      </c>
      <c r="H453" s="1">
        <v>2019</v>
      </c>
    </row>
    <row r="454" spans="1:8" x14ac:dyDescent="0.3">
      <c r="A454" s="2" t="s">
        <v>114</v>
      </c>
      <c r="B454" s="3" t="s">
        <v>115</v>
      </c>
      <c r="C454" s="1" t="s">
        <v>116</v>
      </c>
      <c r="D454" s="1" t="s">
        <v>169</v>
      </c>
      <c r="E454" s="4">
        <v>362211.29100000003</v>
      </c>
      <c r="F454" s="5">
        <v>919459.43099999998</v>
      </c>
      <c r="G454" s="6">
        <f t="shared" si="7"/>
        <v>0.39393939393939398</v>
      </c>
      <c r="H454" s="1">
        <v>2019</v>
      </c>
    </row>
    <row r="455" spans="1:8" x14ac:dyDescent="0.3">
      <c r="A455" s="2" t="s">
        <v>114</v>
      </c>
      <c r="B455" s="3" t="s">
        <v>115</v>
      </c>
      <c r="C455" s="1" t="s">
        <v>117</v>
      </c>
      <c r="D455" s="1" t="s">
        <v>169</v>
      </c>
      <c r="E455" s="4">
        <v>232377.50700000004</v>
      </c>
      <c r="F455" s="5">
        <v>208099.26</v>
      </c>
      <c r="G455" s="6">
        <f t="shared" si="7"/>
        <v>1.1166666666666669</v>
      </c>
      <c r="H455" s="1">
        <v>2019</v>
      </c>
    </row>
    <row r="456" spans="1:8" x14ac:dyDescent="0.3">
      <c r="A456" s="2" t="s">
        <v>114</v>
      </c>
      <c r="B456" s="3" t="s">
        <v>115</v>
      </c>
      <c r="C456" s="1" t="s">
        <v>118</v>
      </c>
      <c r="D456" s="1" t="s">
        <v>169</v>
      </c>
      <c r="E456" s="4">
        <v>566063.19000000006</v>
      </c>
      <c r="F456" s="5">
        <v>845419.04999999993</v>
      </c>
      <c r="G456" s="6">
        <f t="shared" si="7"/>
        <v>0.66956521739130448</v>
      </c>
      <c r="H456" s="1">
        <v>2019</v>
      </c>
    </row>
    <row r="457" spans="1:8" x14ac:dyDescent="0.3">
      <c r="A457" s="2" t="s">
        <v>119</v>
      </c>
      <c r="B457" s="3" t="s">
        <v>120</v>
      </c>
      <c r="C457" s="1" t="s">
        <v>121</v>
      </c>
      <c r="D457" s="1" t="s">
        <v>169</v>
      </c>
      <c r="E457" s="4">
        <v>272215.05300000001</v>
      </c>
      <c r="F457" s="5">
        <v>346455.522</v>
      </c>
      <c r="G457" s="6">
        <f t="shared" si="7"/>
        <v>0.78571428571428581</v>
      </c>
      <c r="H457" s="1">
        <v>2019</v>
      </c>
    </row>
    <row r="458" spans="1:8" x14ac:dyDescent="0.3">
      <c r="A458" s="2" t="s">
        <v>122</v>
      </c>
      <c r="B458" s="3" t="s">
        <v>123</v>
      </c>
      <c r="C458" s="1" t="s">
        <v>124</v>
      </c>
      <c r="D458" s="1" t="s">
        <v>169</v>
      </c>
      <c r="E458" s="4">
        <v>245648.59199999998</v>
      </c>
      <c r="F458" s="5">
        <v>362624.11199999996</v>
      </c>
      <c r="G458" s="6">
        <f t="shared" si="7"/>
        <v>0.67741935483870963</v>
      </c>
      <c r="H458" s="1">
        <v>2019</v>
      </c>
    </row>
    <row r="459" spans="1:8" x14ac:dyDescent="0.3">
      <c r="A459" s="2" t="s">
        <v>125</v>
      </c>
      <c r="B459" s="3" t="s">
        <v>126</v>
      </c>
      <c r="C459" s="1" t="s">
        <v>127</v>
      </c>
      <c r="D459" s="1" t="s">
        <v>169</v>
      </c>
      <c r="E459" s="4">
        <v>361783.8</v>
      </c>
      <c r="F459" s="5">
        <v>609002.73</v>
      </c>
      <c r="G459" s="6">
        <f t="shared" si="7"/>
        <v>0.59405940594059403</v>
      </c>
      <c r="H459" s="1">
        <v>2019</v>
      </c>
    </row>
    <row r="460" spans="1:8" x14ac:dyDescent="0.3">
      <c r="A460" s="2" t="s">
        <v>128</v>
      </c>
      <c r="B460" s="3" t="s">
        <v>129</v>
      </c>
      <c r="C460" s="1" t="s">
        <v>130</v>
      </c>
      <c r="D460" s="1" t="s">
        <v>169</v>
      </c>
      <c r="E460" s="4">
        <v>1024666.848</v>
      </c>
      <c r="F460" s="5">
        <v>1152750.2040000001</v>
      </c>
      <c r="G460" s="6">
        <f t="shared" si="7"/>
        <v>0.88888888888888873</v>
      </c>
      <c r="H460" s="1">
        <v>2019</v>
      </c>
    </row>
    <row r="461" spans="1:8" x14ac:dyDescent="0.3">
      <c r="A461" s="2" t="s">
        <v>131</v>
      </c>
      <c r="B461" s="3" t="s">
        <v>132</v>
      </c>
      <c r="C461" s="1" t="s">
        <v>133</v>
      </c>
      <c r="D461" s="1" t="s">
        <v>169</v>
      </c>
      <c r="E461" s="4">
        <v>341034.07500000001</v>
      </c>
      <c r="F461" s="5">
        <v>269654.85000000003</v>
      </c>
      <c r="G461" s="6">
        <f t="shared" si="7"/>
        <v>1.2647058823529411</v>
      </c>
      <c r="H461" s="1">
        <v>2019</v>
      </c>
    </row>
    <row r="462" spans="1:8" x14ac:dyDescent="0.3">
      <c r="A462" s="2" t="s">
        <v>134</v>
      </c>
      <c r="B462" s="3" t="s">
        <v>135</v>
      </c>
      <c r="C462" s="1" t="s">
        <v>136</v>
      </c>
      <c r="D462" s="1" t="s">
        <v>169</v>
      </c>
      <c r="E462" s="4">
        <v>103424.31</v>
      </c>
      <c r="F462" s="5">
        <v>237875.913</v>
      </c>
      <c r="G462" s="6">
        <f t="shared" si="7"/>
        <v>0.43478260869565216</v>
      </c>
      <c r="H462" s="1">
        <v>2019</v>
      </c>
    </row>
    <row r="463" spans="1:8" x14ac:dyDescent="0.3">
      <c r="A463" s="2" t="s">
        <v>137</v>
      </c>
      <c r="B463" s="3" t="s">
        <v>138</v>
      </c>
      <c r="C463" s="1" t="s">
        <v>139</v>
      </c>
      <c r="D463" s="1" t="s">
        <v>169</v>
      </c>
      <c r="E463" s="4">
        <v>218260.92600000001</v>
      </c>
      <c r="F463" s="5">
        <v>291014.56800000003</v>
      </c>
      <c r="G463" s="6">
        <f t="shared" si="7"/>
        <v>0.75</v>
      </c>
      <c r="H463" s="1">
        <v>2019</v>
      </c>
    </row>
    <row r="464" spans="1:8" x14ac:dyDescent="0.3">
      <c r="A464" s="2" t="s">
        <v>140</v>
      </c>
      <c r="B464" s="3" t="s">
        <v>141</v>
      </c>
      <c r="C464" s="1" t="s">
        <v>142</v>
      </c>
      <c r="D464" s="1" t="s">
        <v>169</v>
      </c>
      <c r="E464" s="4">
        <v>1085458.9679999999</v>
      </c>
      <c r="F464" s="5">
        <v>1217029.7520000001</v>
      </c>
      <c r="G464" s="6">
        <f t="shared" si="7"/>
        <v>0.89189189189189177</v>
      </c>
      <c r="H464" s="1">
        <v>2019</v>
      </c>
    </row>
    <row r="465" spans="1:8" x14ac:dyDescent="0.3">
      <c r="A465" s="2" t="s">
        <v>143</v>
      </c>
      <c r="B465" s="3" t="s">
        <v>144</v>
      </c>
      <c r="C465" s="1" t="s">
        <v>145</v>
      </c>
      <c r="D465" s="1" t="s">
        <v>169</v>
      </c>
      <c r="E465" s="4">
        <v>114785.19</v>
      </c>
      <c r="F465" s="5">
        <v>534192.61499999999</v>
      </c>
      <c r="G465" s="6">
        <f t="shared" si="7"/>
        <v>0.21487603305785125</v>
      </c>
      <c r="H465" s="1">
        <v>2019</v>
      </c>
    </row>
    <row r="466" spans="1:8" x14ac:dyDescent="0.3">
      <c r="A466" s="2" t="s">
        <v>143</v>
      </c>
      <c r="B466" s="3" t="s">
        <v>144</v>
      </c>
      <c r="C466" s="1" t="s">
        <v>146</v>
      </c>
      <c r="D466" s="1" t="s">
        <v>169</v>
      </c>
      <c r="E466" s="4">
        <v>126697.77</v>
      </c>
      <c r="F466" s="5">
        <v>64094.166000000005</v>
      </c>
      <c r="G466" s="6">
        <f t="shared" si="7"/>
        <v>1.9767441860465116</v>
      </c>
      <c r="H466" s="1">
        <v>2019</v>
      </c>
    </row>
    <row r="467" spans="1:8" x14ac:dyDescent="0.3">
      <c r="A467" s="2" t="s">
        <v>147</v>
      </c>
      <c r="B467" s="3" t="s">
        <v>148</v>
      </c>
      <c r="C467" s="1" t="s">
        <v>149</v>
      </c>
      <c r="D467" s="1" t="s">
        <v>169</v>
      </c>
      <c r="E467" s="4">
        <v>13837.320000000002</v>
      </c>
      <c r="F467" s="5">
        <v>17500.14</v>
      </c>
      <c r="G467" s="6">
        <f t="shared" si="7"/>
        <v>0.79069767441860472</v>
      </c>
      <c r="H467" s="1">
        <v>2019</v>
      </c>
    </row>
    <row r="468" spans="1:8" x14ac:dyDescent="0.3">
      <c r="A468" s="2" t="s">
        <v>150</v>
      </c>
      <c r="B468" s="3" t="s">
        <v>151</v>
      </c>
      <c r="C468" s="1" t="s">
        <v>152</v>
      </c>
      <c r="D468" s="1" t="s">
        <v>169</v>
      </c>
      <c r="E468" s="4">
        <v>159626.079</v>
      </c>
      <c r="F468" s="5">
        <v>369865.30499999999</v>
      </c>
      <c r="G468" s="6">
        <f t="shared" si="7"/>
        <v>0.43157894736842106</v>
      </c>
      <c r="H468" s="1">
        <v>2019</v>
      </c>
    </row>
    <row r="469" spans="1:8" x14ac:dyDescent="0.3">
      <c r="A469" s="2" t="s">
        <v>153</v>
      </c>
      <c r="B469" s="3" t="s">
        <v>154</v>
      </c>
      <c r="C469" s="1" t="s">
        <v>155</v>
      </c>
      <c r="D469" s="1" t="s">
        <v>169</v>
      </c>
      <c r="E469" s="4">
        <v>149010.19200000001</v>
      </c>
      <c r="F469" s="5">
        <v>194541.084</v>
      </c>
      <c r="G469" s="6">
        <f t="shared" si="7"/>
        <v>0.76595744680851063</v>
      </c>
      <c r="H469" s="1">
        <v>2019</v>
      </c>
    </row>
    <row r="470" spans="1:8" x14ac:dyDescent="0.3">
      <c r="A470" s="2" t="s">
        <v>156</v>
      </c>
      <c r="B470" s="3" t="s">
        <v>157</v>
      </c>
      <c r="C470" s="1" t="s">
        <v>158</v>
      </c>
      <c r="D470" s="1" t="s">
        <v>169</v>
      </c>
      <c r="E470" s="4">
        <v>149448.73499999999</v>
      </c>
      <c r="F470" s="5">
        <v>355445.64</v>
      </c>
      <c r="G470" s="6">
        <f t="shared" si="7"/>
        <v>0.42045454545454541</v>
      </c>
      <c r="H470" s="1">
        <v>2019</v>
      </c>
    </row>
    <row r="471" spans="1:8" x14ac:dyDescent="0.3">
      <c r="A471" s="2" t="s">
        <v>159</v>
      </c>
      <c r="B471" s="3" t="s">
        <v>160</v>
      </c>
      <c r="C471" s="1" t="s">
        <v>161</v>
      </c>
      <c r="D471" s="1" t="s">
        <v>169</v>
      </c>
      <c r="E471" s="4">
        <v>316220.46300000005</v>
      </c>
      <c r="F471" s="5">
        <v>875687.4360000001</v>
      </c>
      <c r="G471" s="6">
        <f t="shared" si="7"/>
        <v>0.3611111111111111</v>
      </c>
      <c r="H471" s="1">
        <v>2019</v>
      </c>
    </row>
    <row r="472" spans="1:8" x14ac:dyDescent="0.3">
      <c r="A472" s="2" t="s">
        <v>162</v>
      </c>
      <c r="B472" s="3" t="s">
        <v>163</v>
      </c>
      <c r="C472" s="1" t="s">
        <v>164</v>
      </c>
      <c r="D472" s="1" t="s">
        <v>169</v>
      </c>
      <c r="E472" s="4">
        <v>147893.56199999998</v>
      </c>
      <c r="F472" s="5">
        <v>247339.23299999998</v>
      </c>
      <c r="G472" s="6">
        <f t="shared" si="7"/>
        <v>0.59793814432989689</v>
      </c>
      <c r="H472" s="1">
        <v>2019</v>
      </c>
    </row>
    <row r="473" spans="1:8" x14ac:dyDescent="0.3">
      <c r="A473" s="2" t="s">
        <v>165</v>
      </c>
      <c r="B473" s="3" t="s">
        <v>166</v>
      </c>
      <c r="C473" s="1" t="s">
        <v>167</v>
      </c>
      <c r="D473" s="1" t="s">
        <v>169</v>
      </c>
      <c r="E473" s="4">
        <v>134809.65</v>
      </c>
      <c r="F473" s="5">
        <v>388251.79199999996</v>
      </c>
      <c r="G473" s="6">
        <f t="shared" si="7"/>
        <v>0.34722222222222227</v>
      </c>
      <c r="H473" s="1">
        <v>2019</v>
      </c>
    </row>
    <row r="474" spans="1:8" x14ac:dyDescent="0.3">
      <c r="A474" s="2" t="s">
        <v>8</v>
      </c>
      <c r="B474" s="3" t="s">
        <v>9</v>
      </c>
      <c r="C474" s="1" t="s">
        <v>10</v>
      </c>
      <c r="D474" s="1" t="s">
        <v>170</v>
      </c>
      <c r="E474" s="4">
        <v>442542.6</v>
      </c>
      <c r="F474" s="5">
        <v>334260.89999999997</v>
      </c>
      <c r="G474" s="6">
        <f t="shared" si="7"/>
        <v>1.323943661971831</v>
      </c>
      <c r="H474" s="1">
        <v>2019</v>
      </c>
    </row>
    <row r="475" spans="1:8" x14ac:dyDescent="0.3">
      <c r="A475" s="2" t="s">
        <v>12</v>
      </c>
      <c r="B475" s="3" t="s">
        <v>13</v>
      </c>
      <c r="C475" s="1" t="s">
        <v>14</v>
      </c>
      <c r="D475" s="1" t="s">
        <v>170</v>
      </c>
      <c r="E475" s="4">
        <v>105884.41500000001</v>
      </c>
      <c r="F475" s="5">
        <v>61668.945</v>
      </c>
      <c r="G475" s="6">
        <f t="shared" si="7"/>
        <v>1.7169811320754718</v>
      </c>
      <c r="H475" s="1">
        <v>2019</v>
      </c>
    </row>
    <row r="476" spans="1:8" x14ac:dyDescent="0.3">
      <c r="A476" s="2" t="s">
        <v>15</v>
      </c>
      <c r="B476" s="3" t="s">
        <v>16</v>
      </c>
      <c r="C476" s="1" t="s">
        <v>17</v>
      </c>
      <c r="D476" s="1" t="s">
        <v>170</v>
      </c>
      <c r="E476" s="4">
        <v>419460.78599999996</v>
      </c>
      <c r="F476" s="5">
        <v>484325.85600000003</v>
      </c>
      <c r="G476" s="6">
        <f t="shared" si="7"/>
        <v>0.86607142857142849</v>
      </c>
      <c r="H476" s="1">
        <v>2019</v>
      </c>
    </row>
    <row r="477" spans="1:8" x14ac:dyDescent="0.3">
      <c r="A477" s="2" t="s">
        <v>18</v>
      </c>
      <c r="B477" s="3" t="s">
        <v>19</v>
      </c>
      <c r="C477" s="1" t="s">
        <v>20</v>
      </c>
      <c r="D477" s="1" t="s">
        <v>170</v>
      </c>
      <c r="E477" s="4">
        <v>260171.02799999999</v>
      </c>
      <c r="F477" s="5">
        <v>301250.66400000005</v>
      </c>
      <c r="G477" s="6">
        <f t="shared" si="7"/>
        <v>0.86363636363636342</v>
      </c>
      <c r="H477" s="1">
        <v>2019</v>
      </c>
    </row>
    <row r="478" spans="1:8" x14ac:dyDescent="0.3">
      <c r="A478" s="2" t="s">
        <v>21</v>
      </c>
      <c r="B478" s="3" t="s">
        <v>22</v>
      </c>
      <c r="C478" s="1" t="s">
        <v>23</v>
      </c>
      <c r="D478" s="1" t="s">
        <v>170</v>
      </c>
      <c r="E478" s="4">
        <v>36510.911999999997</v>
      </c>
      <c r="F478" s="5">
        <v>17241.263999999999</v>
      </c>
      <c r="G478" s="6">
        <f t="shared" si="7"/>
        <v>2.1176470588235294</v>
      </c>
      <c r="H478" s="1">
        <v>2019</v>
      </c>
    </row>
    <row r="479" spans="1:8" x14ac:dyDescent="0.3">
      <c r="A479" s="2" t="s">
        <v>21</v>
      </c>
      <c r="B479" s="3" t="s">
        <v>22</v>
      </c>
      <c r="C479" s="1" t="s">
        <v>24</v>
      </c>
      <c r="D479" s="1" t="s">
        <v>170</v>
      </c>
      <c r="E479" s="4">
        <v>7983.1620000000003</v>
      </c>
      <c r="F479" s="5">
        <v>15966.324000000001</v>
      </c>
      <c r="G479" s="6">
        <f t="shared" si="7"/>
        <v>0.5</v>
      </c>
      <c r="H479" s="1">
        <v>2019</v>
      </c>
    </row>
    <row r="480" spans="1:8" x14ac:dyDescent="0.3">
      <c r="A480" s="2" t="s">
        <v>21</v>
      </c>
      <c r="B480" s="3" t="s">
        <v>22</v>
      </c>
      <c r="C480" s="1" t="s">
        <v>25</v>
      </c>
      <c r="D480" s="1" t="s">
        <v>170</v>
      </c>
      <c r="E480" s="4">
        <v>416768.29200000007</v>
      </c>
      <c r="F480" s="5">
        <v>179368.63200000004</v>
      </c>
      <c r="G480" s="6">
        <f t="shared" si="7"/>
        <v>2.3235294117647056</v>
      </c>
      <c r="H480" s="1">
        <v>2019</v>
      </c>
    </row>
    <row r="481" spans="1:8" x14ac:dyDescent="0.3">
      <c r="A481" s="2" t="s">
        <v>21</v>
      </c>
      <c r="B481" s="3" t="s">
        <v>22</v>
      </c>
      <c r="C481" s="1" t="s">
        <v>26</v>
      </c>
      <c r="D481" s="1" t="s">
        <v>170</v>
      </c>
      <c r="E481" s="4">
        <v>432465.41700000002</v>
      </c>
      <c r="F481" s="5">
        <v>808214.05799999996</v>
      </c>
      <c r="G481" s="6">
        <f t="shared" si="7"/>
        <v>0.53508771929824561</v>
      </c>
      <c r="H481" s="1">
        <v>2019</v>
      </c>
    </row>
    <row r="482" spans="1:8" x14ac:dyDescent="0.3">
      <c r="A482" s="2" t="s">
        <v>27</v>
      </c>
      <c r="B482" s="3" t="s">
        <v>28</v>
      </c>
      <c r="C482" s="1" t="s">
        <v>29</v>
      </c>
      <c r="D482" s="1" t="s">
        <v>170</v>
      </c>
      <c r="E482" s="4">
        <v>15272.928</v>
      </c>
      <c r="F482" s="5">
        <v>12033.216</v>
      </c>
      <c r="G482" s="6">
        <f t="shared" si="7"/>
        <v>1.2692307692307692</v>
      </c>
      <c r="H482" s="1">
        <v>2019</v>
      </c>
    </row>
    <row r="483" spans="1:8" x14ac:dyDescent="0.3">
      <c r="A483" s="2" t="s">
        <v>30</v>
      </c>
      <c r="B483" s="3" t="s">
        <v>31</v>
      </c>
      <c r="C483" s="1" t="s">
        <v>32</v>
      </c>
      <c r="D483" s="1" t="s">
        <v>170</v>
      </c>
      <c r="E483" s="4">
        <v>293175.37799999997</v>
      </c>
      <c r="F483" s="5">
        <v>96685.497000000003</v>
      </c>
      <c r="G483" s="6">
        <f t="shared" si="7"/>
        <v>3.0322580645161286</v>
      </c>
      <c r="H483" s="1">
        <v>2019</v>
      </c>
    </row>
    <row r="484" spans="1:8" x14ac:dyDescent="0.3">
      <c r="A484" s="2" t="s">
        <v>33</v>
      </c>
      <c r="B484" s="3" t="s">
        <v>34</v>
      </c>
      <c r="C484" s="1" t="s">
        <v>35</v>
      </c>
      <c r="D484" s="1" t="s">
        <v>170</v>
      </c>
      <c r="E484" s="4">
        <v>253912.64400000003</v>
      </c>
      <c r="F484" s="5">
        <v>371464.79400000005</v>
      </c>
      <c r="G484" s="6">
        <f t="shared" si="7"/>
        <v>0.68354430379746833</v>
      </c>
      <c r="H484" s="1">
        <v>2019</v>
      </c>
    </row>
    <row r="485" spans="1:8" x14ac:dyDescent="0.3">
      <c r="A485" s="2" t="s">
        <v>36</v>
      </c>
      <c r="B485" s="3" t="s">
        <v>37</v>
      </c>
      <c r="C485" s="1" t="s">
        <v>38</v>
      </c>
      <c r="D485" s="1" t="s">
        <v>170</v>
      </c>
      <c r="E485" s="4">
        <v>224691.084</v>
      </c>
      <c r="F485" s="5">
        <v>293346.69299999997</v>
      </c>
      <c r="G485" s="6">
        <f t="shared" si="7"/>
        <v>0.76595744680851074</v>
      </c>
      <c r="H485" s="1">
        <v>2019</v>
      </c>
    </row>
    <row r="486" spans="1:8" x14ac:dyDescent="0.3">
      <c r="A486" s="2" t="s">
        <v>36</v>
      </c>
      <c r="B486" s="3" t="s">
        <v>37</v>
      </c>
      <c r="C486" s="1" t="s">
        <v>39</v>
      </c>
      <c r="D486" s="1" t="s">
        <v>170</v>
      </c>
      <c r="E486" s="4">
        <v>22271.651999999998</v>
      </c>
      <c r="F486" s="5">
        <v>47969.712</v>
      </c>
      <c r="G486" s="6">
        <f t="shared" si="7"/>
        <v>0.46428571428571425</v>
      </c>
      <c r="H486" s="1">
        <v>2019</v>
      </c>
    </row>
    <row r="487" spans="1:8" x14ac:dyDescent="0.3">
      <c r="A487" s="2" t="s">
        <v>40</v>
      </c>
      <c r="B487" s="3" t="s">
        <v>41</v>
      </c>
      <c r="C487" s="1" t="s">
        <v>42</v>
      </c>
      <c r="D487" s="1" t="s">
        <v>170</v>
      </c>
      <c r="E487" s="4">
        <v>608534.1540000001</v>
      </c>
      <c r="F487" s="5">
        <v>660881.17800000007</v>
      </c>
      <c r="G487" s="6">
        <f t="shared" si="7"/>
        <v>0.92079207920792083</v>
      </c>
      <c r="H487" s="1">
        <v>2019</v>
      </c>
    </row>
    <row r="488" spans="1:8" x14ac:dyDescent="0.3">
      <c r="A488" s="2" t="s">
        <v>43</v>
      </c>
      <c r="B488" s="3" t="s">
        <v>44</v>
      </c>
      <c r="C488" s="1" t="s">
        <v>45</v>
      </c>
      <c r="D488" s="1" t="s">
        <v>170</v>
      </c>
      <c r="E488" s="4">
        <v>705823.11900000006</v>
      </c>
      <c r="F488" s="5">
        <v>414762.03899999999</v>
      </c>
      <c r="G488" s="6">
        <f t="shared" si="7"/>
        <v>1.7017543859649125</v>
      </c>
      <c r="H488" s="1">
        <v>2019</v>
      </c>
    </row>
    <row r="489" spans="1:8" x14ac:dyDescent="0.3">
      <c r="A489" s="2" t="s">
        <v>46</v>
      </c>
      <c r="B489" s="3" t="s">
        <v>47</v>
      </c>
      <c r="C489" s="1" t="s">
        <v>48</v>
      </c>
      <c r="D489" s="1" t="s">
        <v>170</v>
      </c>
      <c r="E489" s="4">
        <v>233882.55000000002</v>
      </c>
      <c r="F489" s="5">
        <v>472442.75100000005</v>
      </c>
      <c r="G489" s="6">
        <f t="shared" si="7"/>
        <v>0.49504950495049505</v>
      </c>
      <c r="H489" s="1">
        <v>2019</v>
      </c>
    </row>
    <row r="490" spans="1:8" x14ac:dyDescent="0.3">
      <c r="A490" s="2" t="s">
        <v>49</v>
      </c>
      <c r="B490" s="3" t="s">
        <v>50</v>
      </c>
      <c r="C490" s="1" t="s">
        <v>51</v>
      </c>
      <c r="D490" s="1" t="s">
        <v>170</v>
      </c>
      <c r="E490" s="4">
        <v>89341.406999999992</v>
      </c>
      <c r="F490" s="5">
        <v>98405.028000000006</v>
      </c>
      <c r="G490" s="6">
        <f t="shared" si="7"/>
        <v>0.90789473684210509</v>
      </c>
      <c r="H490" s="1">
        <v>2019</v>
      </c>
    </row>
    <row r="491" spans="1:8" x14ac:dyDescent="0.3">
      <c r="A491" s="2" t="s">
        <v>52</v>
      </c>
      <c r="B491" s="3" t="s">
        <v>53</v>
      </c>
      <c r="C491" s="1" t="s">
        <v>54</v>
      </c>
      <c r="D491" s="1" t="s">
        <v>170</v>
      </c>
      <c r="E491" s="4">
        <v>221544.00000000003</v>
      </c>
      <c r="F491" s="5">
        <v>768888</v>
      </c>
      <c r="G491" s="6">
        <f t="shared" si="7"/>
        <v>0.28813559322033905</v>
      </c>
      <c r="H491" s="1">
        <v>2019</v>
      </c>
    </row>
    <row r="492" spans="1:8" x14ac:dyDescent="0.3">
      <c r="A492" s="2" t="s">
        <v>52</v>
      </c>
      <c r="B492" s="3" t="s">
        <v>53</v>
      </c>
      <c r="C492" s="1" t="s">
        <v>55</v>
      </c>
      <c r="D492" s="1" t="s">
        <v>170</v>
      </c>
      <c r="E492" s="4">
        <v>54744.101999999999</v>
      </c>
      <c r="F492" s="5">
        <v>20028.330000000002</v>
      </c>
      <c r="G492" s="6">
        <f t="shared" si="7"/>
        <v>2.7333333333333329</v>
      </c>
      <c r="H492" s="1">
        <v>2019</v>
      </c>
    </row>
    <row r="493" spans="1:8" x14ac:dyDescent="0.3">
      <c r="A493" s="2" t="s">
        <v>56</v>
      </c>
      <c r="B493" s="3" t="s">
        <v>57</v>
      </c>
      <c r="C493" s="1" t="s">
        <v>58</v>
      </c>
      <c r="D493" s="1" t="s">
        <v>170</v>
      </c>
      <c r="E493" s="4">
        <v>189454.56299999999</v>
      </c>
      <c r="F493" s="5">
        <v>531396.94499999995</v>
      </c>
      <c r="G493" s="6">
        <f t="shared" si="7"/>
        <v>0.35652173913043483</v>
      </c>
      <c r="H493" s="1">
        <v>2019</v>
      </c>
    </row>
    <row r="494" spans="1:8" x14ac:dyDescent="0.3">
      <c r="A494" s="2" t="s">
        <v>59</v>
      </c>
      <c r="B494" s="3" t="s">
        <v>60</v>
      </c>
      <c r="C494" s="1" t="s">
        <v>61</v>
      </c>
      <c r="D494" s="1" t="s">
        <v>170</v>
      </c>
      <c r="E494" s="4">
        <v>19078.236000000001</v>
      </c>
      <c r="F494" s="5">
        <v>29906.423999999999</v>
      </c>
      <c r="G494" s="6">
        <f t="shared" si="7"/>
        <v>0.63793103448275867</v>
      </c>
      <c r="H494" s="1">
        <v>2019</v>
      </c>
    </row>
    <row r="495" spans="1:8" x14ac:dyDescent="0.3">
      <c r="A495" s="2" t="s">
        <v>62</v>
      </c>
      <c r="B495" s="3" t="s">
        <v>63</v>
      </c>
      <c r="C495" s="1" t="s">
        <v>64</v>
      </c>
      <c r="D495" s="1" t="s">
        <v>170</v>
      </c>
      <c r="E495" s="4">
        <v>475579.29600000003</v>
      </c>
      <c r="F495" s="5">
        <v>440901.63900000002</v>
      </c>
      <c r="G495" s="6">
        <f t="shared" si="7"/>
        <v>1.0786516853932584</v>
      </c>
      <c r="H495" s="1">
        <v>2019</v>
      </c>
    </row>
    <row r="496" spans="1:8" x14ac:dyDescent="0.3">
      <c r="A496" s="2" t="s">
        <v>65</v>
      </c>
      <c r="B496" s="3" t="s">
        <v>66</v>
      </c>
      <c r="C496" s="1" t="s">
        <v>67</v>
      </c>
      <c r="D496" s="1" t="s">
        <v>170</v>
      </c>
      <c r="E496" s="4">
        <v>29571.984000000004</v>
      </c>
      <c r="F496" s="5">
        <v>66536.964000000007</v>
      </c>
      <c r="G496" s="6">
        <f t="shared" si="7"/>
        <v>0.44444444444444448</v>
      </c>
      <c r="H496" s="1">
        <v>2019</v>
      </c>
    </row>
    <row r="497" spans="1:8" x14ac:dyDescent="0.3">
      <c r="A497" s="2" t="s">
        <v>68</v>
      </c>
      <c r="B497" s="3" t="s">
        <v>69</v>
      </c>
      <c r="C497" s="1" t="s">
        <v>70</v>
      </c>
      <c r="D497" s="1" t="s">
        <v>170</v>
      </c>
      <c r="E497" s="4">
        <v>401559.12</v>
      </c>
      <c r="F497" s="5">
        <v>161739.09</v>
      </c>
      <c r="G497" s="6">
        <f t="shared" si="7"/>
        <v>2.4827586206896552</v>
      </c>
      <c r="H497" s="1">
        <v>2019</v>
      </c>
    </row>
    <row r="498" spans="1:8" x14ac:dyDescent="0.3">
      <c r="A498" s="2" t="s">
        <v>71</v>
      </c>
      <c r="B498" s="3" t="s">
        <v>72</v>
      </c>
      <c r="C498" s="1" t="s">
        <v>73</v>
      </c>
      <c r="D498" s="1" t="s">
        <v>170</v>
      </c>
      <c r="E498" s="4">
        <v>62285.355000000003</v>
      </c>
      <c r="F498" s="5">
        <v>188743.5</v>
      </c>
      <c r="G498" s="6">
        <f t="shared" si="7"/>
        <v>0.33</v>
      </c>
      <c r="H498" s="1">
        <v>2019</v>
      </c>
    </row>
    <row r="499" spans="1:8" x14ac:dyDescent="0.3">
      <c r="A499" s="2" t="s">
        <v>71</v>
      </c>
      <c r="B499" s="3" t="s">
        <v>72</v>
      </c>
      <c r="C499" s="1" t="s">
        <v>74</v>
      </c>
      <c r="D499" s="1" t="s">
        <v>170</v>
      </c>
      <c r="E499" s="4">
        <v>169220.82600000003</v>
      </c>
      <c r="F499" s="5">
        <v>203691.73500000002</v>
      </c>
      <c r="G499" s="6">
        <f t="shared" si="7"/>
        <v>0.83076923076923082</v>
      </c>
      <c r="H499" s="1">
        <v>2019</v>
      </c>
    </row>
    <row r="500" spans="1:8" x14ac:dyDescent="0.3">
      <c r="A500" s="2" t="s">
        <v>75</v>
      </c>
      <c r="B500" s="3" t="s">
        <v>76</v>
      </c>
      <c r="C500" s="1" t="s">
        <v>77</v>
      </c>
      <c r="D500" s="1" t="s">
        <v>170</v>
      </c>
      <c r="E500" s="4">
        <v>63938.43</v>
      </c>
      <c r="F500" s="5">
        <v>123614.298</v>
      </c>
      <c r="G500" s="6">
        <f t="shared" si="7"/>
        <v>0.51724137931034486</v>
      </c>
      <c r="H500" s="1">
        <v>2019</v>
      </c>
    </row>
    <row r="501" spans="1:8" x14ac:dyDescent="0.3">
      <c r="A501" s="2" t="s">
        <v>78</v>
      </c>
      <c r="B501" s="3" t="s">
        <v>79</v>
      </c>
      <c r="C501" s="1" t="s">
        <v>80</v>
      </c>
      <c r="D501" s="1" t="s">
        <v>170</v>
      </c>
      <c r="E501" s="4">
        <v>24350.301000000003</v>
      </c>
      <c r="F501" s="5">
        <v>26154.026999999998</v>
      </c>
      <c r="G501" s="6">
        <f t="shared" si="7"/>
        <v>0.93103448275862088</v>
      </c>
      <c r="H501" s="1">
        <v>2019</v>
      </c>
    </row>
    <row r="502" spans="1:8" x14ac:dyDescent="0.3">
      <c r="A502" s="2" t="s">
        <v>81</v>
      </c>
      <c r="B502" s="3" t="s">
        <v>82</v>
      </c>
      <c r="C502" s="1" t="s">
        <v>83</v>
      </c>
      <c r="D502" s="1" t="s">
        <v>170</v>
      </c>
      <c r="E502" s="4">
        <v>54816.426000000007</v>
      </c>
      <c r="F502" s="5">
        <v>81209.520000000019</v>
      </c>
      <c r="G502" s="6">
        <f t="shared" si="7"/>
        <v>0.67499999999999993</v>
      </c>
      <c r="H502" s="1">
        <v>2019</v>
      </c>
    </row>
    <row r="503" spans="1:8" x14ac:dyDescent="0.3">
      <c r="A503" s="2" t="s">
        <v>84</v>
      </c>
      <c r="B503" s="3" t="s">
        <v>85</v>
      </c>
      <c r="C503" s="1" t="s">
        <v>86</v>
      </c>
      <c r="D503" s="1" t="s">
        <v>170</v>
      </c>
      <c r="E503" s="4">
        <v>223828.758</v>
      </c>
      <c r="F503" s="5">
        <v>314312.72400000005</v>
      </c>
      <c r="G503" s="6">
        <f t="shared" si="7"/>
        <v>0.71212121212121204</v>
      </c>
      <c r="H503" s="1">
        <v>2019</v>
      </c>
    </row>
    <row r="504" spans="1:8" x14ac:dyDescent="0.3">
      <c r="A504" s="2" t="s">
        <v>87</v>
      </c>
      <c r="B504" s="3" t="s">
        <v>88</v>
      </c>
      <c r="C504" s="1" t="s">
        <v>89</v>
      </c>
      <c r="D504" s="1" t="s">
        <v>170</v>
      </c>
      <c r="E504" s="4">
        <v>161255.07</v>
      </c>
      <c r="F504" s="5">
        <v>178782.79500000001</v>
      </c>
      <c r="G504" s="6">
        <f t="shared" si="7"/>
        <v>0.90196078431372551</v>
      </c>
      <c r="H504" s="1">
        <v>2019</v>
      </c>
    </row>
    <row r="505" spans="1:8" x14ac:dyDescent="0.3">
      <c r="A505" s="2" t="s">
        <v>90</v>
      </c>
      <c r="B505" s="3" t="s">
        <v>91</v>
      </c>
      <c r="C505" s="1" t="s">
        <v>92</v>
      </c>
      <c r="D505" s="1" t="s">
        <v>170</v>
      </c>
      <c r="E505" s="4">
        <v>285015.59100000001</v>
      </c>
      <c r="F505" s="5">
        <v>447083.28</v>
      </c>
      <c r="G505" s="6">
        <f t="shared" si="7"/>
        <v>0.63749999999999996</v>
      </c>
      <c r="H505" s="1">
        <v>2019</v>
      </c>
    </row>
    <row r="506" spans="1:8" x14ac:dyDescent="0.3">
      <c r="A506" s="2" t="s">
        <v>93</v>
      </c>
      <c r="B506" s="3" t="s">
        <v>94</v>
      </c>
      <c r="C506" s="1" t="s">
        <v>95</v>
      </c>
      <c r="D506" s="1" t="s">
        <v>170</v>
      </c>
      <c r="E506" s="4">
        <v>277849.27799999999</v>
      </c>
      <c r="F506" s="5">
        <v>608622.228</v>
      </c>
      <c r="G506" s="6">
        <f t="shared" si="7"/>
        <v>0.45652173913043476</v>
      </c>
      <c r="H506" s="1">
        <v>2019</v>
      </c>
    </row>
    <row r="507" spans="1:8" x14ac:dyDescent="0.3">
      <c r="A507" s="2" t="s">
        <v>96</v>
      </c>
      <c r="B507" s="3" t="s">
        <v>97</v>
      </c>
      <c r="C507" s="1" t="s">
        <v>98</v>
      </c>
      <c r="D507" s="1" t="s">
        <v>170</v>
      </c>
      <c r="E507" s="4">
        <v>117931.21200000001</v>
      </c>
      <c r="F507" s="5">
        <v>108958.185</v>
      </c>
      <c r="G507" s="6">
        <f t="shared" si="7"/>
        <v>1.0823529411764707</v>
      </c>
      <c r="H507" s="1">
        <v>2019</v>
      </c>
    </row>
    <row r="508" spans="1:8" x14ac:dyDescent="0.3">
      <c r="A508" s="2" t="s">
        <v>99</v>
      </c>
      <c r="B508" s="3" t="s">
        <v>100</v>
      </c>
      <c r="C508" s="1" t="s">
        <v>101</v>
      </c>
      <c r="D508" s="1" t="s">
        <v>170</v>
      </c>
      <c r="E508" s="4">
        <v>11642.715</v>
      </c>
      <c r="F508" s="5">
        <v>33597.548999999999</v>
      </c>
      <c r="G508" s="6">
        <f t="shared" si="7"/>
        <v>0.34653465346534656</v>
      </c>
      <c r="H508" s="1">
        <v>2019</v>
      </c>
    </row>
    <row r="509" spans="1:8" x14ac:dyDescent="0.3">
      <c r="A509" s="2" t="s">
        <v>102</v>
      </c>
      <c r="B509" s="3" t="s">
        <v>103</v>
      </c>
      <c r="C509" s="1" t="s">
        <v>104</v>
      </c>
      <c r="D509" s="1" t="s">
        <v>170</v>
      </c>
      <c r="E509" s="4">
        <v>337163.09399999998</v>
      </c>
      <c r="F509" s="5">
        <v>319417.66800000006</v>
      </c>
      <c r="G509" s="6">
        <f t="shared" si="7"/>
        <v>1.0555555555555554</v>
      </c>
      <c r="H509" s="1">
        <v>2019</v>
      </c>
    </row>
    <row r="510" spans="1:8" x14ac:dyDescent="0.3">
      <c r="A510" s="2" t="s">
        <v>105</v>
      </c>
      <c r="B510" s="3" t="s">
        <v>106</v>
      </c>
      <c r="C510" s="1" t="s">
        <v>107</v>
      </c>
      <c r="D510" s="1" t="s">
        <v>170</v>
      </c>
      <c r="E510" s="4">
        <v>87439.284</v>
      </c>
      <c r="F510" s="5">
        <v>129258.072</v>
      </c>
      <c r="G510" s="6">
        <f t="shared" si="7"/>
        <v>0.67647058823529416</v>
      </c>
      <c r="H510" s="1">
        <v>2019</v>
      </c>
    </row>
    <row r="511" spans="1:8" x14ac:dyDescent="0.3">
      <c r="A511" s="2" t="s">
        <v>108</v>
      </c>
      <c r="B511" s="3" t="s">
        <v>109</v>
      </c>
      <c r="C511" s="1" t="s">
        <v>110</v>
      </c>
      <c r="D511" s="1" t="s">
        <v>170</v>
      </c>
      <c r="E511" s="4">
        <v>114439.71600000001</v>
      </c>
      <c r="F511" s="5">
        <v>222521.67</v>
      </c>
      <c r="G511" s="6">
        <f t="shared" si="7"/>
        <v>0.51428571428571435</v>
      </c>
      <c r="H511" s="1">
        <v>2019</v>
      </c>
    </row>
    <row r="512" spans="1:8" x14ac:dyDescent="0.3">
      <c r="A512" s="2" t="s">
        <v>111</v>
      </c>
      <c r="B512" s="3" t="s">
        <v>112</v>
      </c>
      <c r="C512" s="1" t="s">
        <v>113</v>
      </c>
      <c r="D512" s="1" t="s">
        <v>170</v>
      </c>
      <c r="E512" s="4">
        <v>144049.75200000001</v>
      </c>
      <c r="F512" s="5">
        <v>176788.33199999999</v>
      </c>
      <c r="G512" s="6">
        <f t="shared" si="7"/>
        <v>0.81481481481481488</v>
      </c>
      <c r="H512" s="1">
        <v>2019</v>
      </c>
    </row>
    <row r="513" spans="1:8" x14ac:dyDescent="0.3">
      <c r="A513" s="2" t="s">
        <v>114</v>
      </c>
      <c r="B513" s="3" t="s">
        <v>115</v>
      </c>
      <c r="C513" s="1" t="s">
        <v>116</v>
      </c>
      <c r="D513" s="1" t="s">
        <v>170</v>
      </c>
      <c r="E513" s="4">
        <v>511356.375</v>
      </c>
      <c r="F513" s="5">
        <v>286359.57</v>
      </c>
      <c r="G513" s="6">
        <f t="shared" si="7"/>
        <v>1.7857142857142856</v>
      </c>
      <c r="H513" s="1">
        <v>2019</v>
      </c>
    </row>
    <row r="514" spans="1:8" x14ac:dyDescent="0.3">
      <c r="A514" s="2" t="s">
        <v>114</v>
      </c>
      <c r="B514" s="3" t="s">
        <v>115</v>
      </c>
      <c r="C514" s="1" t="s">
        <v>117</v>
      </c>
      <c r="D514" s="1" t="s">
        <v>170</v>
      </c>
      <c r="E514" s="4">
        <v>469137.00599999999</v>
      </c>
      <c r="F514" s="5">
        <v>406203.99300000002</v>
      </c>
      <c r="G514" s="6">
        <f t="shared" si="7"/>
        <v>1.1549295774647887</v>
      </c>
      <c r="H514" s="1">
        <v>2019</v>
      </c>
    </row>
    <row r="515" spans="1:8" x14ac:dyDescent="0.3">
      <c r="A515" s="2" t="s">
        <v>114</v>
      </c>
      <c r="B515" s="3" t="s">
        <v>115</v>
      </c>
      <c r="C515" s="1" t="s">
        <v>118</v>
      </c>
      <c r="D515" s="1" t="s">
        <v>170</v>
      </c>
      <c r="E515" s="4">
        <v>220966.704</v>
      </c>
      <c r="F515" s="5">
        <v>79793.532000000007</v>
      </c>
      <c r="G515" s="6">
        <f t="shared" ref="G515:G578" si="8">E515/F515</f>
        <v>2.7692307692307692</v>
      </c>
      <c r="H515" s="1">
        <v>2019</v>
      </c>
    </row>
    <row r="516" spans="1:8" x14ac:dyDescent="0.3">
      <c r="A516" s="2" t="s">
        <v>119</v>
      </c>
      <c r="B516" s="3" t="s">
        <v>120</v>
      </c>
      <c r="C516" s="1" t="s">
        <v>121</v>
      </c>
      <c r="D516" s="1" t="s">
        <v>170</v>
      </c>
      <c r="E516" s="4">
        <v>184633.299</v>
      </c>
      <c r="F516" s="5">
        <v>291252.52800000005</v>
      </c>
      <c r="G516" s="6">
        <f t="shared" si="8"/>
        <v>0.63392857142857129</v>
      </c>
      <c r="H516" s="1">
        <v>2019</v>
      </c>
    </row>
    <row r="517" spans="1:8" x14ac:dyDescent="0.3">
      <c r="A517" s="2" t="s">
        <v>122</v>
      </c>
      <c r="B517" s="3" t="s">
        <v>123</v>
      </c>
      <c r="C517" s="1" t="s">
        <v>124</v>
      </c>
      <c r="D517" s="1" t="s">
        <v>170</v>
      </c>
      <c r="E517" s="4">
        <v>148048.56</v>
      </c>
      <c r="F517" s="5">
        <v>336474</v>
      </c>
      <c r="G517" s="6">
        <f t="shared" si="8"/>
        <v>0.44</v>
      </c>
      <c r="H517" s="1">
        <v>2019</v>
      </c>
    </row>
    <row r="518" spans="1:8" x14ac:dyDescent="0.3">
      <c r="A518" s="2" t="s">
        <v>125</v>
      </c>
      <c r="B518" s="3" t="s">
        <v>126</v>
      </c>
      <c r="C518" s="1" t="s">
        <v>127</v>
      </c>
      <c r="D518" s="1" t="s">
        <v>170</v>
      </c>
      <c r="E518" s="4">
        <v>22232.879999999997</v>
      </c>
      <c r="F518" s="5">
        <v>35819.64</v>
      </c>
      <c r="G518" s="6">
        <f t="shared" si="8"/>
        <v>0.6206896551724137</v>
      </c>
      <c r="H518" s="1">
        <v>2019</v>
      </c>
    </row>
    <row r="519" spans="1:8" x14ac:dyDescent="0.3">
      <c r="A519" s="2" t="s">
        <v>128</v>
      </c>
      <c r="B519" s="3" t="s">
        <v>129</v>
      </c>
      <c r="C519" s="1" t="s">
        <v>130</v>
      </c>
      <c r="D519" s="1" t="s">
        <v>170</v>
      </c>
      <c r="E519" s="4">
        <v>631948.71600000001</v>
      </c>
      <c r="F519" s="5">
        <v>579286.32299999997</v>
      </c>
      <c r="G519" s="6">
        <f t="shared" si="8"/>
        <v>1.0909090909090911</v>
      </c>
      <c r="H519" s="1">
        <v>2019</v>
      </c>
    </row>
    <row r="520" spans="1:8" x14ac:dyDescent="0.3">
      <c r="A520" s="2" t="s">
        <v>131</v>
      </c>
      <c r="B520" s="3" t="s">
        <v>132</v>
      </c>
      <c r="C520" s="1" t="s">
        <v>133</v>
      </c>
      <c r="D520" s="1" t="s">
        <v>170</v>
      </c>
      <c r="E520" s="4">
        <v>96680.448000000004</v>
      </c>
      <c r="F520" s="5">
        <v>61935.912000000004</v>
      </c>
      <c r="G520" s="6">
        <f t="shared" si="8"/>
        <v>1.5609756097560976</v>
      </c>
      <c r="H520" s="1">
        <v>2019</v>
      </c>
    </row>
    <row r="521" spans="1:8" x14ac:dyDescent="0.3">
      <c r="A521" s="2" t="s">
        <v>134</v>
      </c>
      <c r="B521" s="3" t="s">
        <v>135</v>
      </c>
      <c r="C521" s="1" t="s">
        <v>136</v>
      </c>
      <c r="D521" s="1" t="s">
        <v>170</v>
      </c>
      <c r="E521" s="4">
        <v>306669.375</v>
      </c>
      <c r="F521" s="5">
        <v>355736.47499999998</v>
      </c>
      <c r="G521" s="6">
        <f t="shared" si="8"/>
        <v>0.86206896551724144</v>
      </c>
      <c r="H521" s="1">
        <v>2019</v>
      </c>
    </row>
    <row r="522" spans="1:8" x14ac:dyDescent="0.3">
      <c r="A522" s="2" t="s">
        <v>137</v>
      </c>
      <c r="B522" s="3" t="s">
        <v>138</v>
      </c>
      <c r="C522" s="1" t="s">
        <v>139</v>
      </c>
      <c r="D522" s="1" t="s">
        <v>170</v>
      </c>
      <c r="E522" s="4">
        <v>60615.720000000008</v>
      </c>
      <c r="F522" s="5">
        <v>74254.257000000012</v>
      </c>
      <c r="G522" s="6">
        <f t="shared" si="8"/>
        <v>0.81632653061224492</v>
      </c>
      <c r="H522" s="1">
        <v>2019</v>
      </c>
    </row>
    <row r="523" spans="1:8" x14ac:dyDescent="0.3">
      <c r="A523" s="2" t="s">
        <v>140</v>
      </c>
      <c r="B523" s="3" t="s">
        <v>141</v>
      </c>
      <c r="C523" s="1" t="s">
        <v>142</v>
      </c>
      <c r="D523" s="1" t="s">
        <v>170</v>
      </c>
      <c r="E523" s="4">
        <v>45640.979999999996</v>
      </c>
      <c r="F523" s="5">
        <v>139390.01999999999</v>
      </c>
      <c r="G523" s="6">
        <f t="shared" si="8"/>
        <v>0.32743362831858408</v>
      </c>
      <c r="H523" s="1">
        <v>2019</v>
      </c>
    </row>
    <row r="524" spans="1:8" x14ac:dyDescent="0.3">
      <c r="A524" s="2" t="s">
        <v>143</v>
      </c>
      <c r="B524" s="3" t="s">
        <v>144</v>
      </c>
      <c r="C524" s="1" t="s">
        <v>145</v>
      </c>
      <c r="D524" s="1" t="s">
        <v>170</v>
      </c>
      <c r="E524" s="4">
        <v>205730.64</v>
      </c>
      <c r="F524" s="5">
        <v>131153.28300000002</v>
      </c>
      <c r="G524" s="6">
        <f t="shared" si="8"/>
        <v>1.5686274509803919</v>
      </c>
      <c r="H524" s="1">
        <v>2019</v>
      </c>
    </row>
    <row r="525" spans="1:8" x14ac:dyDescent="0.3">
      <c r="A525" s="2" t="s">
        <v>143</v>
      </c>
      <c r="B525" s="3" t="s">
        <v>144</v>
      </c>
      <c r="C525" s="1" t="s">
        <v>146</v>
      </c>
      <c r="D525" s="1" t="s">
        <v>170</v>
      </c>
      <c r="E525" s="4">
        <v>14404.77</v>
      </c>
      <c r="F525" s="5">
        <v>8364.06</v>
      </c>
      <c r="G525" s="6">
        <f t="shared" si="8"/>
        <v>1.7222222222222223</v>
      </c>
      <c r="H525" s="1">
        <v>2019</v>
      </c>
    </row>
    <row r="526" spans="1:8" x14ac:dyDescent="0.3">
      <c r="A526" s="2" t="s">
        <v>147</v>
      </c>
      <c r="B526" s="3" t="s">
        <v>148</v>
      </c>
      <c r="C526" s="1" t="s">
        <v>149</v>
      </c>
      <c r="D526" s="1" t="s">
        <v>170</v>
      </c>
      <c r="E526" s="4">
        <v>231054.38999999998</v>
      </c>
      <c r="F526" s="5">
        <v>528124.31999999995</v>
      </c>
      <c r="G526" s="6">
        <f t="shared" si="8"/>
        <v>0.4375</v>
      </c>
      <c r="H526" s="1">
        <v>2019</v>
      </c>
    </row>
    <row r="527" spans="1:8" x14ac:dyDescent="0.3">
      <c r="A527" s="2" t="s">
        <v>150</v>
      </c>
      <c r="B527" s="3" t="s">
        <v>151</v>
      </c>
      <c r="C527" s="1" t="s">
        <v>152</v>
      </c>
      <c r="D527" s="1" t="s">
        <v>170</v>
      </c>
      <c r="E527" s="4">
        <v>445072.89600000001</v>
      </c>
      <c r="F527" s="5">
        <v>180810.864</v>
      </c>
      <c r="G527" s="6">
        <f t="shared" si="8"/>
        <v>2.4615384615384617</v>
      </c>
      <c r="H527" s="1">
        <v>2019</v>
      </c>
    </row>
    <row r="528" spans="1:8" x14ac:dyDescent="0.3">
      <c r="A528" s="2" t="s">
        <v>153</v>
      </c>
      <c r="B528" s="3" t="s">
        <v>154</v>
      </c>
      <c r="C528" s="1" t="s">
        <v>155</v>
      </c>
      <c r="D528" s="1" t="s">
        <v>170</v>
      </c>
      <c r="E528" s="4">
        <v>282335.61600000004</v>
      </c>
      <c r="F528" s="5">
        <v>322039.06200000003</v>
      </c>
      <c r="G528" s="6">
        <f t="shared" si="8"/>
        <v>0.87671232876712335</v>
      </c>
      <c r="H528" s="1">
        <v>2019</v>
      </c>
    </row>
    <row r="529" spans="1:8" x14ac:dyDescent="0.3">
      <c r="A529" s="2" t="s">
        <v>156</v>
      </c>
      <c r="B529" s="3" t="s">
        <v>157</v>
      </c>
      <c r="C529" s="1" t="s">
        <v>158</v>
      </c>
      <c r="D529" s="1" t="s">
        <v>170</v>
      </c>
      <c r="E529" s="4">
        <v>143119.18799999999</v>
      </c>
      <c r="F529" s="5">
        <v>170819.67600000001</v>
      </c>
      <c r="G529" s="6">
        <f t="shared" si="8"/>
        <v>0.83783783783783783</v>
      </c>
      <c r="H529" s="1">
        <v>2019</v>
      </c>
    </row>
    <row r="530" spans="1:8" x14ac:dyDescent="0.3">
      <c r="A530" s="2" t="s">
        <v>159</v>
      </c>
      <c r="B530" s="3" t="s">
        <v>160</v>
      </c>
      <c r="C530" s="1" t="s">
        <v>161</v>
      </c>
      <c r="D530" s="1" t="s">
        <v>170</v>
      </c>
      <c r="E530" s="4">
        <v>194756.508</v>
      </c>
      <c r="F530" s="5">
        <v>345535.74000000005</v>
      </c>
      <c r="G530" s="6">
        <f t="shared" si="8"/>
        <v>0.5636363636363636</v>
      </c>
      <c r="H530" s="1">
        <v>2019</v>
      </c>
    </row>
    <row r="531" spans="1:8" x14ac:dyDescent="0.3">
      <c r="A531" s="2" t="s">
        <v>162</v>
      </c>
      <c r="B531" s="3" t="s">
        <v>163</v>
      </c>
      <c r="C531" s="1" t="s">
        <v>164</v>
      </c>
      <c r="D531" s="1" t="s">
        <v>170</v>
      </c>
      <c r="E531" s="4">
        <v>339812.85600000003</v>
      </c>
      <c r="F531" s="5">
        <v>343506.47399999999</v>
      </c>
      <c r="G531" s="6">
        <f t="shared" si="8"/>
        <v>0.98924731182795711</v>
      </c>
      <c r="H531" s="1">
        <v>2019</v>
      </c>
    </row>
    <row r="532" spans="1:8" x14ac:dyDescent="0.3">
      <c r="A532" s="2" t="s">
        <v>165</v>
      </c>
      <c r="B532" s="3" t="s">
        <v>166</v>
      </c>
      <c r="C532" s="1" t="s">
        <v>167</v>
      </c>
      <c r="D532" s="1" t="s">
        <v>170</v>
      </c>
      <c r="E532" s="4">
        <v>270833.82299999997</v>
      </c>
      <c r="F532" s="5">
        <v>521850.53700000007</v>
      </c>
      <c r="G532" s="6">
        <f t="shared" si="8"/>
        <v>0.51898734177215178</v>
      </c>
      <c r="H532" s="1">
        <v>2019</v>
      </c>
    </row>
    <row r="533" spans="1:8" x14ac:dyDescent="0.3">
      <c r="A533" s="2" t="s">
        <v>8</v>
      </c>
      <c r="B533" s="3" t="s">
        <v>9</v>
      </c>
      <c r="C533" s="1" t="s">
        <v>10</v>
      </c>
      <c r="D533" s="1" t="s">
        <v>171</v>
      </c>
      <c r="E533" s="4">
        <v>170453.32200000001</v>
      </c>
      <c r="F533" s="5">
        <v>340906.64400000003</v>
      </c>
      <c r="G533" s="6">
        <f t="shared" si="8"/>
        <v>0.5</v>
      </c>
      <c r="H533" s="1">
        <v>2019</v>
      </c>
    </row>
    <row r="534" spans="1:8" x14ac:dyDescent="0.3">
      <c r="A534" s="2" t="s">
        <v>12</v>
      </c>
      <c r="B534" s="3" t="s">
        <v>13</v>
      </c>
      <c r="C534" s="1" t="s">
        <v>14</v>
      </c>
      <c r="D534" s="1" t="s">
        <v>171</v>
      </c>
      <c r="E534" s="4">
        <v>205464.70799999998</v>
      </c>
      <c r="F534" s="5">
        <v>118953.25199999999</v>
      </c>
      <c r="G534" s="6">
        <f t="shared" si="8"/>
        <v>1.7272727272727273</v>
      </c>
      <c r="H534" s="1">
        <v>2019</v>
      </c>
    </row>
    <row r="535" spans="1:8" x14ac:dyDescent="0.3">
      <c r="A535" s="2" t="s">
        <v>15</v>
      </c>
      <c r="B535" s="3" t="s">
        <v>16</v>
      </c>
      <c r="C535" s="1" t="s">
        <v>17</v>
      </c>
      <c r="D535" s="1" t="s">
        <v>171</v>
      </c>
      <c r="E535" s="4">
        <v>68161.005000000005</v>
      </c>
      <c r="F535" s="5">
        <v>44614.476000000002</v>
      </c>
      <c r="G535" s="6">
        <f t="shared" si="8"/>
        <v>1.5277777777777779</v>
      </c>
      <c r="H535" s="1">
        <v>2019</v>
      </c>
    </row>
    <row r="536" spans="1:8" x14ac:dyDescent="0.3">
      <c r="A536" s="2" t="s">
        <v>18</v>
      </c>
      <c r="B536" s="3" t="s">
        <v>19</v>
      </c>
      <c r="C536" s="1" t="s">
        <v>20</v>
      </c>
      <c r="D536" s="1" t="s">
        <v>171</v>
      </c>
      <c r="E536" s="4">
        <v>396166.17599999998</v>
      </c>
      <c r="F536" s="5">
        <v>897437.66400000011</v>
      </c>
      <c r="G536" s="6">
        <f t="shared" si="8"/>
        <v>0.44144144144144137</v>
      </c>
      <c r="H536" s="1">
        <v>2019</v>
      </c>
    </row>
    <row r="537" spans="1:8" x14ac:dyDescent="0.3">
      <c r="A537" s="2" t="s">
        <v>21</v>
      </c>
      <c r="B537" s="3" t="s">
        <v>22</v>
      </c>
      <c r="C537" s="1" t="s">
        <v>23</v>
      </c>
      <c r="D537" s="1" t="s">
        <v>171</v>
      </c>
      <c r="E537" s="4">
        <v>492697.48499999999</v>
      </c>
      <c r="F537" s="5">
        <v>696032.95499999996</v>
      </c>
      <c r="G537" s="6">
        <f t="shared" si="8"/>
        <v>0.70786516853932591</v>
      </c>
      <c r="H537" s="1">
        <v>2019</v>
      </c>
    </row>
    <row r="538" spans="1:8" x14ac:dyDescent="0.3">
      <c r="A538" s="2" t="s">
        <v>21</v>
      </c>
      <c r="B538" s="3" t="s">
        <v>22</v>
      </c>
      <c r="C538" s="1" t="s">
        <v>24</v>
      </c>
      <c r="D538" s="1" t="s">
        <v>171</v>
      </c>
      <c r="E538" s="4">
        <v>185819.30099999998</v>
      </c>
      <c r="F538" s="5">
        <v>443568.65399999998</v>
      </c>
      <c r="G538" s="6">
        <f t="shared" si="8"/>
        <v>0.41891891891891891</v>
      </c>
      <c r="H538" s="1">
        <v>2019</v>
      </c>
    </row>
    <row r="539" spans="1:8" x14ac:dyDescent="0.3">
      <c r="A539" s="2" t="s">
        <v>21</v>
      </c>
      <c r="B539" s="3" t="s">
        <v>22</v>
      </c>
      <c r="C539" s="1" t="s">
        <v>25</v>
      </c>
      <c r="D539" s="1" t="s">
        <v>171</v>
      </c>
      <c r="E539" s="4">
        <v>832500.46799999999</v>
      </c>
      <c r="F539" s="5">
        <v>784099.27800000005</v>
      </c>
      <c r="G539" s="6">
        <f t="shared" si="8"/>
        <v>1.0617283950617282</v>
      </c>
      <c r="H539" s="1">
        <v>2019</v>
      </c>
    </row>
    <row r="540" spans="1:8" x14ac:dyDescent="0.3">
      <c r="A540" s="2" t="s">
        <v>21</v>
      </c>
      <c r="B540" s="3" t="s">
        <v>22</v>
      </c>
      <c r="C540" s="1" t="s">
        <v>26</v>
      </c>
      <c r="D540" s="1" t="s">
        <v>171</v>
      </c>
      <c r="E540" s="4">
        <v>170087.55299999999</v>
      </c>
      <c r="F540" s="5">
        <v>160227.405</v>
      </c>
      <c r="G540" s="6">
        <f t="shared" si="8"/>
        <v>1.0615384615384615</v>
      </c>
      <c r="H540" s="1">
        <v>2019</v>
      </c>
    </row>
    <row r="541" spans="1:8" x14ac:dyDescent="0.3">
      <c r="A541" s="2" t="s">
        <v>27</v>
      </c>
      <c r="B541" s="3" t="s">
        <v>28</v>
      </c>
      <c r="C541" s="1" t="s">
        <v>29</v>
      </c>
      <c r="D541" s="1" t="s">
        <v>171</v>
      </c>
      <c r="E541" s="4">
        <v>65564.694000000003</v>
      </c>
      <c r="F541" s="5">
        <v>136172.826</v>
      </c>
      <c r="G541" s="6">
        <f t="shared" si="8"/>
        <v>0.48148148148148151</v>
      </c>
      <c r="H541" s="1">
        <v>2019</v>
      </c>
    </row>
    <row r="542" spans="1:8" x14ac:dyDescent="0.3">
      <c r="A542" s="2" t="s">
        <v>30</v>
      </c>
      <c r="B542" s="3" t="s">
        <v>31</v>
      </c>
      <c r="C542" s="1" t="s">
        <v>32</v>
      </c>
      <c r="D542" s="1" t="s">
        <v>171</v>
      </c>
      <c r="E542" s="4">
        <v>458938.36800000007</v>
      </c>
      <c r="F542" s="5">
        <v>860509.44000000006</v>
      </c>
      <c r="G542" s="6">
        <f t="shared" si="8"/>
        <v>0.53333333333333344</v>
      </c>
      <c r="H542" s="1">
        <v>2019</v>
      </c>
    </row>
    <row r="543" spans="1:8" x14ac:dyDescent="0.3">
      <c r="A543" s="2" t="s">
        <v>33</v>
      </c>
      <c r="B543" s="3" t="s">
        <v>34</v>
      </c>
      <c r="C543" s="1" t="s">
        <v>35</v>
      </c>
      <c r="D543" s="1" t="s">
        <v>171</v>
      </c>
      <c r="E543" s="4">
        <v>231849.45900000003</v>
      </c>
      <c r="F543" s="5">
        <v>472285.93500000006</v>
      </c>
      <c r="G543" s="6">
        <f t="shared" si="8"/>
        <v>0.49090909090909091</v>
      </c>
      <c r="H543" s="1">
        <v>2019</v>
      </c>
    </row>
    <row r="544" spans="1:8" x14ac:dyDescent="0.3">
      <c r="A544" s="2" t="s">
        <v>36</v>
      </c>
      <c r="B544" s="3" t="s">
        <v>37</v>
      </c>
      <c r="C544" s="1" t="s">
        <v>38</v>
      </c>
      <c r="D544" s="1" t="s">
        <v>171</v>
      </c>
      <c r="E544" s="4">
        <v>135129.024</v>
      </c>
      <c r="F544" s="5">
        <v>295594.74</v>
      </c>
      <c r="G544" s="6">
        <f t="shared" si="8"/>
        <v>0.45714285714285718</v>
      </c>
      <c r="H544" s="1">
        <v>2019</v>
      </c>
    </row>
    <row r="545" spans="1:8" x14ac:dyDescent="0.3">
      <c r="A545" s="2" t="s">
        <v>36</v>
      </c>
      <c r="B545" s="3" t="s">
        <v>37</v>
      </c>
      <c r="C545" s="1" t="s">
        <v>39</v>
      </c>
      <c r="D545" s="1" t="s">
        <v>171</v>
      </c>
      <c r="E545" s="4">
        <v>306239.03999999998</v>
      </c>
      <c r="F545" s="5">
        <v>602908.11</v>
      </c>
      <c r="G545" s="6">
        <f t="shared" si="8"/>
        <v>0.50793650793650791</v>
      </c>
      <c r="H545" s="1">
        <v>2019</v>
      </c>
    </row>
    <row r="546" spans="1:8" x14ac:dyDescent="0.3">
      <c r="A546" s="2" t="s">
        <v>40</v>
      </c>
      <c r="B546" s="3" t="s">
        <v>41</v>
      </c>
      <c r="C546" s="1" t="s">
        <v>42</v>
      </c>
      <c r="D546" s="1" t="s">
        <v>171</v>
      </c>
      <c r="E546" s="4">
        <v>305159.06699999998</v>
      </c>
      <c r="F546" s="5">
        <v>197001.42300000001</v>
      </c>
      <c r="G546" s="6">
        <f t="shared" si="8"/>
        <v>1.5490196078431371</v>
      </c>
      <c r="H546" s="1">
        <v>2019</v>
      </c>
    </row>
    <row r="547" spans="1:8" x14ac:dyDescent="0.3">
      <c r="A547" s="2" t="s">
        <v>43</v>
      </c>
      <c r="B547" s="3" t="s">
        <v>44</v>
      </c>
      <c r="C547" s="1" t="s">
        <v>45</v>
      </c>
      <c r="D547" s="1" t="s">
        <v>171</v>
      </c>
      <c r="E547" s="4">
        <v>323953.34400000004</v>
      </c>
      <c r="F547" s="5">
        <v>562655.80800000008</v>
      </c>
      <c r="G547" s="6">
        <f t="shared" si="8"/>
        <v>0.5757575757575758</v>
      </c>
      <c r="H547" s="1">
        <v>2019</v>
      </c>
    </row>
    <row r="548" spans="1:8" x14ac:dyDescent="0.3">
      <c r="A548" s="2" t="s">
        <v>46</v>
      </c>
      <c r="B548" s="3" t="s">
        <v>47</v>
      </c>
      <c r="C548" s="1" t="s">
        <v>48</v>
      </c>
      <c r="D548" s="1" t="s">
        <v>171</v>
      </c>
      <c r="E548" s="4">
        <v>27170.046000000006</v>
      </c>
      <c r="F548" s="5">
        <v>61532.163000000008</v>
      </c>
      <c r="G548" s="6">
        <f t="shared" si="8"/>
        <v>0.44155844155844159</v>
      </c>
      <c r="H548" s="1">
        <v>2019</v>
      </c>
    </row>
    <row r="549" spans="1:8" x14ac:dyDescent="0.3">
      <c r="A549" s="2" t="s">
        <v>49</v>
      </c>
      <c r="B549" s="3" t="s">
        <v>50</v>
      </c>
      <c r="C549" s="1" t="s">
        <v>51</v>
      </c>
      <c r="D549" s="1" t="s">
        <v>171</v>
      </c>
      <c r="E549" s="4">
        <v>723026.89800000004</v>
      </c>
      <c r="F549" s="5">
        <v>482017.93200000009</v>
      </c>
      <c r="G549" s="6">
        <f t="shared" si="8"/>
        <v>1.4999999999999998</v>
      </c>
      <c r="H549" s="1">
        <v>2019</v>
      </c>
    </row>
    <row r="550" spans="1:8" x14ac:dyDescent="0.3">
      <c r="A550" s="2" t="s">
        <v>52</v>
      </c>
      <c r="B550" s="3" t="s">
        <v>53</v>
      </c>
      <c r="C550" s="1" t="s">
        <v>54</v>
      </c>
      <c r="D550" s="1" t="s">
        <v>171</v>
      </c>
      <c r="E550" s="4">
        <v>624581.1</v>
      </c>
      <c r="F550" s="5">
        <v>665314.65</v>
      </c>
      <c r="G550" s="6">
        <f t="shared" si="8"/>
        <v>0.93877551020408156</v>
      </c>
      <c r="H550" s="1">
        <v>2019</v>
      </c>
    </row>
    <row r="551" spans="1:8" x14ac:dyDescent="0.3">
      <c r="A551" s="2" t="s">
        <v>52</v>
      </c>
      <c r="B551" s="3" t="s">
        <v>53</v>
      </c>
      <c r="C551" s="1" t="s">
        <v>55</v>
      </c>
      <c r="D551" s="1" t="s">
        <v>171</v>
      </c>
      <c r="E551" s="4">
        <v>369415.35000000003</v>
      </c>
      <c r="F551" s="5">
        <v>849655.30500000005</v>
      </c>
      <c r="G551" s="6">
        <f t="shared" si="8"/>
        <v>0.43478260869565216</v>
      </c>
      <c r="H551" s="1">
        <v>2019</v>
      </c>
    </row>
    <row r="552" spans="1:8" x14ac:dyDescent="0.3">
      <c r="A552" s="2" t="s">
        <v>56</v>
      </c>
      <c r="B552" s="3" t="s">
        <v>57</v>
      </c>
      <c r="C552" s="1" t="s">
        <v>58</v>
      </c>
      <c r="D552" s="1" t="s">
        <v>171</v>
      </c>
      <c r="E552" s="4">
        <v>232002.03600000002</v>
      </c>
      <c r="F552" s="5">
        <v>254097.46800000002</v>
      </c>
      <c r="G552" s="6">
        <f t="shared" si="8"/>
        <v>0.91304347826086962</v>
      </c>
      <c r="H552" s="1">
        <v>2019</v>
      </c>
    </row>
    <row r="553" spans="1:8" x14ac:dyDescent="0.3">
      <c r="A553" s="2" t="s">
        <v>59</v>
      </c>
      <c r="B553" s="3" t="s">
        <v>60</v>
      </c>
      <c r="C553" s="1" t="s">
        <v>61</v>
      </c>
      <c r="D553" s="1" t="s">
        <v>171</v>
      </c>
      <c r="E553" s="4">
        <v>680847.36300000013</v>
      </c>
      <c r="F553" s="5">
        <v>983446.19099999999</v>
      </c>
      <c r="G553" s="6">
        <f t="shared" si="8"/>
        <v>0.6923076923076924</v>
      </c>
      <c r="H553" s="1">
        <v>2019</v>
      </c>
    </row>
    <row r="554" spans="1:8" x14ac:dyDescent="0.3">
      <c r="A554" s="2" t="s">
        <v>62</v>
      </c>
      <c r="B554" s="3" t="s">
        <v>63</v>
      </c>
      <c r="C554" s="1" t="s">
        <v>64</v>
      </c>
      <c r="D554" s="1" t="s">
        <v>171</v>
      </c>
      <c r="E554" s="4">
        <v>246281.46299999999</v>
      </c>
      <c r="F554" s="5">
        <v>291375.25199999998</v>
      </c>
      <c r="G554" s="6">
        <f t="shared" si="8"/>
        <v>0.84523809523809523</v>
      </c>
      <c r="H554" s="1">
        <v>2019</v>
      </c>
    </row>
    <row r="555" spans="1:8" x14ac:dyDescent="0.3">
      <c r="A555" s="2" t="s">
        <v>65</v>
      </c>
      <c r="B555" s="3" t="s">
        <v>66</v>
      </c>
      <c r="C555" s="1" t="s">
        <v>67</v>
      </c>
      <c r="D555" s="1" t="s">
        <v>171</v>
      </c>
      <c r="E555" s="4">
        <v>62940.483</v>
      </c>
      <c r="F555" s="5">
        <v>41960.322000000007</v>
      </c>
      <c r="G555" s="6">
        <f t="shared" si="8"/>
        <v>1.4999999999999998</v>
      </c>
      <c r="H555" s="1">
        <v>2019</v>
      </c>
    </row>
    <row r="556" spans="1:8" x14ac:dyDescent="0.3">
      <c r="A556" s="2" t="s">
        <v>68</v>
      </c>
      <c r="B556" s="3" t="s">
        <v>69</v>
      </c>
      <c r="C556" s="1" t="s">
        <v>70</v>
      </c>
      <c r="D556" s="1" t="s">
        <v>171</v>
      </c>
      <c r="E556" s="4">
        <v>513119.05200000003</v>
      </c>
      <c r="F556" s="5">
        <v>373684.527</v>
      </c>
      <c r="G556" s="6">
        <f t="shared" si="8"/>
        <v>1.3731343283582089</v>
      </c>
      <c r="H556" s="1">
        <v>2019</v>
      </c>
    </row>
    <row r="557" spans="1:8" x14ac:dyDescent="0.3">
      <c r="A557" s="2" t="s">
        <v>71</v>
      </c>
      <c r="B557" s="3" t="s">
        <v>72</v>
      </c>
      <c r="C557" s="1" t="s">
        <v>73</v>
      </c>
      <c r="D557" s="1" t="s">
        <v>171</v>
      </c>
      <c r="E557" s="4">
        <v>162831.87</v>
      </c>
      <c r="F557" s="5">
        <v>428790.59100000001</v>
      </c>
      <c r="G557" s="6">
        <f t="shared" si="8"/>
        <v>0.37974683544303794</v>
      </c>
      <c r="H557" s="1">
        <v>2019</v>
      </c>
    </row>
    <row r="558" spans="1:8" x14ac:dyDescent="0.3">
      <c r="A558" s="2" t="s">
        <v>71</v>
      </c>
      <c r="B558" s="3" t="s">
        <v>72</v>
      </c>
      <c r="C558" s="1" t="s">
        <v>74</v>
      </c>
      <c r="D558" s="1" t="s">
        <v>171</v>
      </c>
      <c r="E558" s="4">
        <v>487387.8</v>
      </c>
      <c r="F558" s="5">
        <v>198355.5</v>
      </c>
      <c r="G558" s="6">
        <f t="shared" si="8"/>
        <v>2.4571428571428573</v>
      </c>
      <c r="H558" s="1">
        <v>2019</v>
      </c>
    </row>
    <row r="559" spans="1:8" x14ac:dyDescent="0.3">
      <c r="A559" s="2" t="s">
        <v>75</v>
      </c>
      <c r="B559" s="3" t="s">
        <v>76</v>
      </c>
      <c r="C559" s="1" t="s">
        <v>77</v>
      </c>
      <c r="D559" s="1" t="s">
        <v>171</v>
      </c>
      <c r="E559" s="4">
        <v>618435.18000000005</v>
      </c>
      <c r="F559" s="5">
        <v>272839.05</v>
      </c>
      <c r="G559" s="6">
        <f t="shared" si="8"/>
        <v>2.2666666666666671</v>
      </c>
      <c r="H559" s="1">
        <v>2019</v>
      </c>
    </row>
    <row r="560" spans="1:8" x14ac:dyDescent="0.3">
      <c r="A560" s="2" t="s">
        <v>78</v>
      </c>
      <c r="B560" s="3" t="s">
        <v>79</v>
      </c>
      <c r="C560" s="1" t="s">
        <v>80</v>
      </c>
      <c r="D560" s="1" t="s">
        <v>171</v>
      </c>
      <c r="E560" s="4">
        <v>390237.804</v>
      </c>
      <c r="F560" s="5">
        <v>733377.94200000016</v>
      </c>
      <c r="G560" s="6">
        <f t="shared" si="8"/>
        <v>0.53211009174311918</v>
      </c>
      <c r="H560" s="1">
        <v>2019</v>
      </c>
    </row>
    <row r="561" spans="1:8" x14ac:dyDescent="0.3">
      <c r="A561" s="2" t="s">
        <v>81</v>
      </c>
      <c r="B561" s="3" t="s">
        <v>82</v>
      </c>
      <c r="C561" s="1" t="s">
        <v>83</v>
      </c>
      <c r="D561" s="1" t="s">
        <v>171</v>
      </c>
      <c r="E561" s="4">
        <v>30733.056</v>
      </c>
      <c r="F561" s="5">
        <v>82595.088000000003</v>
      </c>
      <c r="G561" s="6">
        <f t="shared" si="8"/>
        <v>0.37209302325581395</v>
      </c>
      <c r="H561" s="1">
        <v>2019</v>
      </c>
    </row>
    <row r="562" spans="1:8" x14ac:dyDescent="0.3">
      <c r="A562" s="2" t="s">
        <v>84</v>
      </c>
      <c r="B562" s="3" t="s">
        <v>85</v>
      </c>
      <c r="C562" s="1" t="s">
        <v>86</v>
      </c>
      <c r="D562" s="1" t="s">
        <v>171</v>
      </c>
      <c r="E562" s="4">
        <v>90520.767000000007</v>
      </c>
      <c r="F562" s="5">
        <v>41550.516000000011</v>
      </c>
      <c r="G562" s="6">
        <f t="shared" si="8"/>
        <v>2.1785714285714284</v>
      </c>
      <c r="H562" s="1">
        <v>2019</v>
      </c>
    </row>
    <row r="563" spans="1:8" x14ac:dyDescent="0.3">
      <c r="A563" s="2" t="s">
        <v>87</v>
      </c>
      <c r="B563" s="3" t="s">
        <v>88</v>
      </c>
      <c r="C563" s="1" t="s">
        <v>89</v>
      </c>
      <c r="D563" s="1" t="s">
        <v>171</v>
      </c>
      <c r="E563" s="4">
        <v>680361.12</v>
      </c>
      <c r="F563" s="5">
        <v>774855.72</v>
      </c>
      <c r="G563" s="6">
        <f t="shared" si="8"/>
        <v>0.87804878048780488</v>
      </c>
      <c r="H563" s="1">
        <v>2019</v>
      </c>
    </row>
    <row r="564" spans="1:8" x14ac:dyDescent="0.3">
      <c r="A564" s="2" t="s">
        <v>90</v>
      </c>
      <c r="B564" s="3" t="s">
        <v>91</v>
      </c>
      <c r="C564" s="1" t="s">
        <v>92</v>
      </c>
      <c r="D564" s="1" t="s">
        <v>171</v>
      </c>
      <c r="E564" s="4">
        <v>285182.53200000001</v>
      </c>
      <c r="F564" s="5">
        <v>300597.804</v>
      </c>
      <c r="G564" s="6">
        <f t="shared" si="8"/>
        <v>0.94871794871794868</v>
      </c>
      <c r="H564" s="1">
        <v>2019</v>
      </c>
    </row>
    <row r="565" spans="1:8" x14ac:dyDescent="0.3">
      <c r="A565" s="2" t="s">
        <v>93</v>
      </c>
      <c r="B565" s="3" t="s">
        <v>94</v>
      </c>
      <c r="C565" s="1" t="s">
        <v>95</v>
      </c>
      <c r="D565" s="1" t="s">
        <v>171</v>
      </c>
      <c r="E565" s="4">
        <v>110298.61800000002</v>
      </c>
      <c r="F565" s="5">
        <v>216271.80000000002</v>
      </c>
      <c r="G565" s="6">
        <f t="shared" si="8"/>
        <v>0.51</v>
      </c>
      <c r="H565" s="1">
        <v>2019</v>
      </c>
    </row>
    <row r="566" spans="1:8" x14ac:dyDescent="0.3">
      <c r="A566" s="2" t="s">
        <v>96</v>
      </c>
      <c r="B566" s="3" t="s">
        <v>97</v>
      </c>
      <c r="C566" s="1" t="s">
        <v>98</v>
      </c>
      <c r="D566" s="1" t="s">
        <v>171</v>
      </c>
      <c r="E566" s="4">
        <v>308197.07999999996</v>
      </c>
      <c r="F566" s="5">
        <v>304571.23199999996</v>
      </c>
      <c r="G566" s="6">
        <f t="shared" si="8"/>
        <v>1.0119047619047619</v>
      </c>
      <c r="H566" s="1">
        <v>2019</v>
      </c>
    </row>
    <row r="567" spans="1:8" x14ac:dyDescent="0.3">
      <c r="A567" s="2" t="s">
        <v>99</v>
      </c>
      <c r="B567" s="3" t="s">
        <v>100</v>
      </c>
      <c r="C567" s="1" t="s">
        <v>101</v>
      </c>
      <c r="D567" s="1" t="s">
        <v>171</v>
      </c>
      <c r="E567" s="4">
        <v>797371.39800000004</v>
      </c>
      <c r="F567" s="5">
        <v>677336.99400000006</v>
      </c>
      <c r="G567" s="6">
        <f t="shared" si="8"/>
        <v>1.1772151898734178</v>
      </c>
      <c r="H567" s="1">
        <v>2019</v>
      </c>
    </row>
    <row r="568" spans="1:8" x14ac:dyDescent="0.3">
      <c r="A568" s="2" t="s">
        <v>102</v>
      </c>
      <c r="B568" s="3" t="s">
        <v>103</v>
      </c>
      <c r="C568" s="1" t="s">
        <v>104</v>
      </c>
      <c r="D568" s="1" t="s">
        <v>171</v>
      </c>
      <c r="E568" s="4">
        <v>640822.16700000002</v>
      </c>
      <c r="F568" s="5">
        <v>940954.06799999997</v>
      </c>
      <c r="G568" s="6">
        <f t="shared" si="8"/>
        <v>0.68103448275862077</v>
      </c>
      <c r="H568" s="1">
        <v>2019</v>
      </c>
    </row>
    <row r="569" spans="1:8" x14ac:dyDescent="0.3">
      <c r="A569" s="2" t="s">
        <v>105</v>
      </c>
      <c r="B569" s="3" t="s">
        <v>106</v>
      </c>
      <c r="C569" s="1" t="s">
        <v>107</v>
      </c>
      <c r="D569" s="1" t="s">
        <v>171</v>
      </c>
      <c r="E569" s="4">
        <v>659859.15600000008</v>
      </c>
      <c r="F569" s="5">
        <v>348891.04800000001</v>
      </c>
      <c r="G569" s="6">
        <f t="shared" si="8"/>
        <v>1.8913043478260871</v>
      </c>
      <c r="H569" s="1">
        <v>2019</v>
      </c>
    </row>
    <row r="570" spans="1:8" x14ac:dyDescent="0.3">
      <c r="A570" s="2" t="s">
        <v>108</v>
      </c>
      <c r="B570" s="3" t="s">
        <v>109</v>
      </c>
      <c r="C570" s="1" t="s">
        <v>110</v>
      </c>
      <c r="D570" s="1" t="s">
        <v>171</v>
      </c>
      <c r="E570" s="4">
        <v>225010.17</v>
      </c>
      <c r="F570" s="5">
        <v>321443.10000000003</v>
      </c>
      <c r="G570" s="6">
        <f t="shared" si="8"/>
        <v>0.7</v>
      </c>
      <c r="H570" s="1">
        <v>2019</v>
      </c>
    </row>
    <row r="571" spans="1:8" x14ac:dyDescent="0.3">
      <c r="A571" s="2" t="s">
        <v>111</v>
      </c>
      <c r="B571" s="3" t="s">
        <v>112</v>
      </c>
      <c r="C571" s="1" t="s">
        <v>113</v>
      </c>
      <c r="D571" s="1" t="s">
        <v>171</v>
      </c>
      <c r="E571" s="4">
        <v>436378.59</v>
      </c>
      <c r="F571" s="5">
        <v>863059.87800000003</v>
      </c>
      <c r="G571" s="6">
        <f t="shared" si="8"/>
        <v>0.5056179775280899</v>
      </c>
      <c r="H571" s="1">
        <v>2019</v>
      </c>
    </row>
    <row r="572" spans="1:8" x14ac:dyDescent="0.3">
      <c r="A572" s="2" t="s">
        <v>114</v>
      </c>
      <c r="B572" s="3" t="s">
        <v>115</v>
      </c>
      <c r="C572" s="1" t="s">
        <v>116</v>
      </c>
      <c r="D572" s="1" t="s">
        <v>171</v>
      </c>
      <c r="E572" s="4">
        <v>617371.22699999996</v>
      </c>
      <c r="F572" s="5">
        <v>830257.85699999996</v>
      </c>
      <c r="G572" s="6">
        <f t="shared" si="8"/>
        <v>0.74358974358974361</v>
      </c>
      <c r="H572" s="1">
        <v>2019</v>
      </c>
    </row>
    <row r="573" spans="1:8" x14ac:dyDescent="0.3">
      <c r="A573" s="2" t="s">
        <v>114</v>
      </c>
      <c r="B573" s="3" t="s">
        <v>115</v>
      </c>
      <c r="C573" s="1" t="s">
        <v>117</v>
      </c>
      <c r="D573" s="1" t="s">
        <v>171</v>
      </c>
      <c r="E573" s="4">
        <v>196246.55699999997</v>
      </c>
      <c r="F573" s="5">
        <v>281571.147</v>
      </c>
      <c r="G573" s="6">
        <f t="shared" si="8"/>
        <v>0.69696969696969691</v>
      </c>
      <c r="H573" s="1">
        <v>2019</v>
      </c>
    </row>
    <row r="574" spans="1:8" x14ac:dyDescent="0.3">
      <c r="A574" s="2" t="s">
        <v>114</v>
      </c>
      <c r="B574" s="3" t="s">
        <v>115</v>
      </c>
      <c r="C574" s="1" t="s">
        <v>118</v>
      </c>
      <c r="D574" s="1" t="s">
        <v>171</v>
      </c>
      <c r="E574" s="4">
        <v>454853.31300000002</v>
      </c>
      <c r="F574" s="5">
        <v>738312.62400000019</v>
      </c>
      <c r="G574" s="6">
        <f t="shared" si="8"/>
        <v>0.61607142857142849</v>
      </c>
      <c r="H574" s="1">
        <v>2019</v>
      </c>
    </row>
    <row r="575" spans="1:8" x14ac:dyDescent="0.3">
      <c r="A575" s="2" t="s">
        <v>119</v>
      </c>
      <c r="B575" s="3" t="s">
        <v>120</v>
      </c>
      <c r="C575" s="1" t="s">
        <v>121</v>
      </c>
      <c r="D575" s="1" t="s">
        <v>171</v>
      </c>
      <c r="E575" s="4">
        <v>242950.80600000001</v>
      </c>
      <c r="F575" s="5">
        <v>242950.80600000001</v>
      </c>
      <c r="G575" s="6">
        <f t="shared" si="8"/>
        <v>1</v>
      </c>
      <c r="H575" s="1">
        <v>2019</v>
      </c>
    </row>
    <row r="576" spans="1:8" x14ac:dyDescent="0.3">
      <c r="A576" s="2" t="s">
        <v>122</v>
      </c>
      <c r="B576" s="3" t="s">
        <v>123</v>
      </c>
      <c r="C576" s="1" t="s">
        <v>124</v>
      </c>
      <c r="D576" s="1" t="s">
        <v>171</v>
      </c>
      <c r="E576" s="4">
        <v>105239.62800000001</v>
      </c>
      <c r="F576" s="5">
        <v>155571.62400000001</v>
      </c>
      <c r="G576" s="6">
        <f t="shared" si="8"/>
        <v>0.67647058823529416</v>
      </c>
      <c r="H576" s="1">
        <v>2019</v>
      </c>
    </row>
    <row r="577" spans="1:8" x14ac:dyDescent="0.3">
      <c r="A577" s="2" t="s">
        <v>125</v>
      </c>
      <c r="B577" s="3" t="s">
        <v>126</v>
      </c>
      <c r="C577" s="1" t="s">
        <v>127</v>
      </c>
      <c r="D577" s="1" t="s">
        <v>171</v>
      </c>
      <c r="E577" s="4">
        <v>225035.28</v>
      </c>
      <c r="F577" s="5">
        <v>348804.68400000001</v>
      </c>
      <c r="G577" s="6">
        <f t="shared" si="8"/>
        <v>0.64516129032258063</v>
      </c>
      <c r="H577" s="1">
        <v>2019</v>
      </c>
    </row>
    <row r="578" spans="1:8" x14ac:dyDescent="0.3">
      <c r="A578" s="2" t="s">
        <v>128</v>
      </c>
      <c r="B578" s="3" t="s">
        <v>129</v>
      </c>
      <c r="C578" s="1" t="s">
        <v>130</v>
      </c>
      <c r="D578" s="1" t="s">
        <v>171</v>
      </c>
      <c r="E578" s="4">
        <v>727544.80800000008</v>
      </c>
      <c r="F578" s="5">
        <v>880712.13600000006</v>
      </c>
      <c r="G578" s="6">
        <f t="shared" si="8"/>
        <v>0.82608695652173914</v>
      </c>
      <c r="H578" s="1">
        <v>2019</v>
      </c>
    </row>
    <row r="579" spans="1:8" x14ac:dyDescent="0.3">
      <c r="A579" s="2" t="s">
        <v>131</v>
      </c>
      <c r="B579" s="3" t="s">
        <v>132</v>
      </c>
      <c r="C579" s="1" t="s">
        <v>133</v>
      </c>
      <c r="D579" s="1" t="s">
        <v>171</v>
      </c>
      <c r="E579" s="4">
        <v>227823.62400000001</v>
      </c>
      <c r="F579" s="5">
        <v>204785.28000000003</v>
      </c>
      <c r="G579" s="6">
        <f t="shared" ref="G579:G642" si="9">E579/F579</f>
        <v>1.1124999999999998</v>
      </c>
      <c r="H579" s="1">
        <v>2019</v>
      </c>
    </row>
    <row r="580" spans="1:8" x14ac:dyDescent="0.3">
      <c r="A580" s="2" t="s">
        <v>134</v>
      </c>
      <c r="B580" s="3" t="s">
        <v>135</v>
      </c>
      <c r="C580" s="1" t="s">
        <v>136</v>
      </c>
      <c r="D580" s="1" t="s">
        <v>171</v>
      </c>
      <c r="E580" s="4">
        <v>173121.16500000001</v>
      </c>
      <c r="F580" s="5">
        <v>539148.77100000007</v>
      </c>
      <c r="G580" s="6">
        <f t="shared" si="9"/>
        <v>0.32110091743119262</v>
      </c>
      <c r="H580" s="1">
        <v>2019</v>
      </c>
    </row>
    <row r="581" spans="1:8" x14ac:dyDescent="0.3">
      <c r="A581" s="2" t="s">
        <v>137</v>
      </c>
      <c r="B581" s="3" t="s">
        <v>138</v>
      </c>
      <c r="C581" s="1" t="s">
        <v>139</v>
      </c>
      <c r="D581" s="1" t="s">
        <v>171</v>
      </c>
      <c r="E581" s="4">
        <v>246179.48400000003</v>
      </c>
      <c r="F581" s="5">
        <v>299154.81600000005</v>
      </c>
      <c r="G581" s="6">
        <f t="shared" si="9"/>
        <v>0.82291666666666663</v>
      </c>
      <c r="H581" s="1">
        <v>2019</v>
      </c>
    </row>
    <row r="582" spans="1:8" x14ac:dyDescent="0.3">
      <c r="A582" s="2" t="s">
        <v>140</v>
      </c>
      <c r="B582" s="3" t="s">
        <v>141</v>
      </c>
      <c r="C582" s="1" t="s">
        <v>142</v>
      </c>
      <c r="D582" s="1" t="s">
        <v>171</v>
      </c>
      <c r="E582" s="4">
        <v>527493.91500000004</v>
      </c>
      <c r="F582" s="5">
        <v>389533.96799999999</v>
      </c>
      <c r="G582" s="6">
        <f t="shared" si="9"/>
        <v>1.3541666666666667</v>
      </c>
      <c r="H582" s="1">
        <v>2019</v>
      </c>
    </row>
    <row r="583" spans="1:8" x14ac:dyDescent="0.3">
      <c r="A583" s="2" t="s">
        <v>143</v>
      </c>
      <c r="B583" s="3" t="s">
        <v>144</v>
      </c>
      <c r="C583" s="1" t="s">
        <v>145</v>
      </c>
      <c r="D583" s="1" t="s">
        <v>171</v>
      </c>
      <c r="E583" s="4">
        <v>548290.701</v>
      </c>
      <c r="F583" s="5">
        <v>1035660.213</v>
      </c>
      <c r="G583" s="6">
        <f t="shared" si="9"/>
        <v>0.52941176470588236</v>
      </c>
      <c r="H583" s="1">
        <v>2019</v>
      </c>
    </row>
    <row r="584" spans="1:8" x14ac:dyDescent="0.3">
      <c r="A584" s="2" t="s">
        <v>143</v>
      </c>
      <c r="B584" s="3" t="s">
        <v>144</v>
      </c>
      <c r="C584" s="1" t="s">
        <v>146</v>
      </c>
      <c r="D584" s="1" t="s">
        <v>171</v>
      </c>
      <c r="E584" s="4">
        <v>280967.03100000002</v>
      </c>
      <c r="F584" s="5">
        <v>751423.45500000007</v>
      </c>
      <c r="G584" s="6">
        <f t="shared" si="9"/>
        <v>0.37391304347826088</v>
      </c>
      <c r="H584" s="1">
        <v>2019</v>
      </c>
    </row>
    <row r="585" spans="1:8" x14ac:dyDescent="0.3">
      <c r="A585" s="2" t="s">
        <v>147</v>
      </c>
      <c r="B585" s="3" t="s">
        <v>148</v>
      </c>
      <c r="C585" s="1" t="s">
        <v>149</v>
      </c>
      <c r="D585" s="1" t="s">
        <v>171</v>
      </c>
      <c r="E585" s="4">
        <v>251347.63500000004</v>
      </c>
      <c r="F585" s="5">
        <v>374736.47399999999</v>
      </c>
      <c r="G585" s="6">
        <f t="shared" si="9"/>
        <v>0.67073170731707332</v>
      </c>
      <c r="H585" s="1">
        <v>2019</v>
      </c>
    </row>
    <row r="586" spans="1:8" x14ac:dyDescent="0.3">
      <c r="A586" s="2" t="s">
        <v>150</v>
      </c>
      <c r="B586" s="3" t="s">
        <v>151</v>
      </c>
      <c r="C586" s="1" t="s">
        <v>152</v>
      </c>
      <c r="D586" s="1" t="s">
        <v>171</v>
      </c>
      <c r="E586" s="4">
        <v>189682.614</v>
      </c>
      <c r="F586" s="5">
        <v>256989.348</v>
      </c>
      <c r="G586" s="6">
        <f t="shared" si="9"/>
        <v>0.73809523809523814</v>
      </c>
      <c r="H586" s="1">
        <v>2019</v>
      </c>
    </row>
    <row r="587" spans="1:8" x14ac:dyDescent="0.3">
      <c r="A587" s="2" t="s">
        <v>153</v>
      </c>
      <c r="B587" s="3" t="s">
        <v>154</v>
      </c>
      <c r="C587" s="1" t="s">
        <v>155</v>
      </c>
      <c r="D587" s="1" t="s">
        <v>171</v>
      </c>
      <c r="E587" s="4">
        <v>405970.92900000006</v>
      </c>
      <c r="F587" s="5">
        <v>361358.73900000006</v>
      </c>
      <c r="G587" s="6">
        <f t="shared" si="9"/>
        <v>1.1234567901234567</v>
      </c>
      <c r="H587" s="1">
        <v>2019</v>
      </c>
    </row>
    <row r="588" spans="1:8" x14ac:dyDescent="0.3">
      <c r="A588" s="2" t="s">
        <v>156</v>
      </c>
      <c r="B588" s="3" t="s">
        <v>157</v>
      </c>
      <c r="C588" s="1" t="s">
        <v>158</v>
      </c>
      <c r="D588" s="1" t="s">
        <v>171</v>
      </c>
      <c r="E588" s="4">
        <v>89603.900999999998</v>
      </c>
      <c r="F588" s="5">
        <v>255698.93700000001</v>
      </c>
      <c r="G588" s="6">
        <f t="shared" si="9"/>
        <v>0.3504273504273504</v>
      </c>
      <c r="H588" s="1">
        <v>2019</v>
      </c>
    </row>
    <row r="589" spans="1:8" x14ac:dyDescent="0.3">
      <c r="A589" s="2" t="s">
        <v>159</v>
      </c>
      <c r="B589" s="3" t="s">
        <v>160</v>
      </c>
      <c r="C589" s="1" t="s">
        <v>161</v>
      </c>
      <c r="D589" s="1" t="s">
        <v>171</v>
      </c>
      <c r="E589" s="4">
        <v>449668.20600000006</v>
      </c>
      <c r="F589" s="5">
        <v>524612.90700000012</v>
      </c>
      <c r="G589" s="6">
        <f t="shared" si="9"/>
        <v>0.8571428571428571</v>
      </c>
      <c r="H589" s="1">
        <v>2019</v>
      </c>
    </row>
    <row r="590" spans="1:8" x14ac:dyDescent="0.3">
      <c r="A590" s="2" t="s">
        <v>162</v>
      </c>
      <c r="B590" s="3" t="s">
        <v>163</v>
      </c>
      <c r="C590" s="1" t="s">
        <v>164</v>
      </c>
      <c r="D590" s="1" t="s">
        <v>171</v>
      </c>
      <c r="E590" s="4">
        <v>28021.059000000001</v>
      </c>
      <c r="F590" s="5">
        <v>67080.717000000004</v>
      </c>
      <c r="G590" s="6">
        <f t="shared" si="9"/>
        <v>0.41772151898734178</v>
      </c>
      <c r="H590" s="1">
        <v>2019</v>
      </c>
    </row>
    <row r="591" spans="1:8" x14ac:dyDescent="0.3">
      <c r="A591" s="2" t="s">
        <v>165</v>
      </c>
      <c r="B591" s="3" t="s">
        <v>166</v>
      </c>
      <c r="C591" s="1" t="s">
        <v>167</v>
      </c>
      <c r="D591" s="1" t="s">
        <v>171</v>
      </c>
      <c r="E591" s="4">
        <v>293649.05700000003</v>
      </c>
      <c r="F591" s="5">
        <v>918594.48600000003</v>
      </c>
      <c r="G591" s="6">
        <f t="shared" si="9"/>
        <v>0.31967213114754101</v>
      </c>
      <c r="H591" s="1">
        <v>2019</v>
      </c>
    </row>
    <row r="592" spans="1:8" x14ac:dyDescent="0.3">
      <c r="A592" s="2" t="s">
        <v>8</v>
      </c>
      <c r="B592" s="3" t="s">
        <v>9</v>
      </c>
      <c r="C592" s="1" t="s">
        <v>10</v>
      </c>
      <c r="D592" s="1" t="s">
        <v>11</v>
      </c>
      <c r="E592" s="4">
        <v>232975.899</v>
      </c>
      <c r="F592" s="5">
        <v>386399.05200000003</v>
      </c>
      <c r="G592" s="6">
        <f t="shared" si="9"/>
        <v>0.6029411764705882</v>
      </c>
      <c r="H592" s="1">
        <v>2018</v>
      </c>
    </row>
    <row r="593" spans="1:8" x14ac:dyDescent="0.3">
      <c r="A593" s="2" t="s">
        <v>12</v>
      </c>
      <c r="B593" s="3" t="s">
        <v>13</v>
      </c>
      <c r="C593" s="1" t="s">
        <v>14</v>
      </c>
      <c r="D593" s="1" t="s">
        <v>11</v>
      </c>
      <c r="E593" s="4">
        <v>128224.78199999999</v>
      </c>
      <c r="F593" s="5">
        <v>314456.01299999998</v>
      </c>
      <c r="G593" s="6">
        <f t="shared" si="9"/>
        <v>0.40776699029126212</v>
      </c>
      <c r="H593" s="1">
        <v>2018</v>
      </c>
    </row>
    <row r="594" spans="1:8" x14ac:dyDescent="0.3">
      <c r="A594" s="2" t="s">
        <v>15</v>
      </c>
      <c r="B594" s="3" t="s">
        <v>16</v>
      </c>
      <c r="C594" s="1" t="s">
        <v>17</v>
      </c>
      <c r="D594" s="1" t="s">
        <v>11</v>
      </c>
      <c r="E594" s="4">
        <v>343494.10800000001</v>
      </c>
      <c r="F594" s="5">
        <v>257620.58100000003</v>
      </c>
      <c r="G594" s="6">
        <f t="shared" si="9"/>
        <v>1.3333333333333333</v>
      </c>
      <c r="H594" s="1">
        <v>2018</v>
      </c>
    </row>
    <row r="595" spans="1:8" x14ac:dyDescent="0.3">
      <c r="A595" s="2" t="s">
        <v>18</v>
      </c>
      <c r="B595" s="3" t="s">
        <v>19</v>
      </c>
      <c r="C595" s="1" t="s">
        <v>20</v>
      </c>
      <c r="D595" s="1" t="s">
        <v>11</v>
      </c>
      <c r="E595" s="4">
        <v>256430.98799999998</v>
      </c>
      <c r="F595" s="5">
        <v>308882.78100000002</v>
      </c>
      <c r="G595" s="6">
        <f t="shared" si="9"/>
        <v>0.83018867924528295</v>
      </c>
      <c r="H595" s="1">
        <v>2018</v>
      </c>
    </row>
    <row r="596" spans="1:8" x14ac:dyDescent="0.3">
      <c r="A596" s="2" t="s">
        <v>21</v>
      </c>
      <c r="B596" s="3" t="s">
        <v>22</v>
      </c>
      <c r="C596" s="1" t="s">
        <v>23</v>
      </c>
      <c r="D596" s="1" t="s">
        <v>11</v>
      </c>
      <c r="E596" s="4">
        <v>148680.63</v>
      </c>
      <c r="F596" s="5">
        <v>215586.9135</v>
      </c>
      <c r="G596" s="6">
        <f t="shared" si="9"/>
        <v>0.68965517241379315</v>
      </c>
      <c r="H596" s="1">
        <v>2018</v>
      </c>
    </row>
    <row r="597" spans="1:8" x14ac:dyDescent="0.3">
      <c r="A597" s="2" t="s">
        <v>21</v>
      </c>
      <c r="B597" s="3" t="s">
        <v>22</v>
      </c>
      <c r="C597" s="1" t="s">
        <v>24</v>
      </c>
      <c r="D597" s="1" t="s">
        <v>11</v>
      </c>
      <c r="E597" s="4">
        <v>136452.9375</v>
      </c>
      <c r="F597" s="5">
        <v>316570.815</v>
      </c>
      <c r="G597" s="6">
        <f t="shared" si="9"/>
        <v>0.43103448275862066</v>
      </c>
      <c r="H597" s="1">
        <v>2018</v>
      </c>
    </row>
    <row r="598" spans="1:8" x14ac:dyDescent="0.3">
      <c r="A598" s="2" t="s">
        <v>21</v>
      </c>
      <c r="B598" s="3" t="s">
        <v>22</v>
      </c>
      <c r="C598" s="1" t="s">
        <v>25</v>
      </c>
      <c r="D598" s="1" t="s">
        <v>11</v>
      </c>
      <c r="E598" s="4">
        <v>294516.37124999997</v>
      </c>
      <c r="F598" s="5">
        <v>282371.36625000002</v>
      </c>
      <c r="G598" s="6">
        <f t="shared" si="9"/>
        <v>1.0430107526881718</v>
      </c>
      <c r="H598" s="1">
        <v>2018</v>
      </c>
    </row>
    <row r="599" spans="1:8" x14ac:dyDescent="0.3">
      <c r="A599" s="2" t="s">
        <v>21</v>
      </c>
      <c r="B599" s="3" t="s">
        <v>22</v>
      </c>
      <c r="C599" s="1" t="s">
        <v>26</v>
      </c>
      <c r="D599" s="1" t="s">
        <v>11</v>
      </c>
      <c r="E599" s="4">
        <v>150723.639</v>
      </c>
      <c r="F599" s="5">
        <v>393936.78374999994</v>
      </c>
      <c r="G599" s="6">
        <f t="shared" si="9"/>
        <v>0.38260869565217398</v>
      </c>
      <c r="H599" s="1">
        <v>2018</v>
      </c>
    </row>
    <row r="600" spans="1:8" x14ac:dyDescent="0.3">
      <c r="A600" s="2" t="s">
        <v>27</v>
      </c>
      <c r="B600" s="3" t="s">
        <v>28</v>
      </c>
      <c r="C600" s="1" t="s">
        <v>29</v>
      </c>
      <c r="D600" s="1" t="s">
        <v>11</v>
      </c>
      <c r="E600" s="4">
        <v>146271.177</v>
      </c>
      <c r="F600" s="5">
        <v>117401.86575000001</v>
      </c>
      <c r="G600" s="6">
        <f t="shared" si="9"/>
        <v>1.2459016393442621</v>
      </c>
      <c r="H600" s="1">
        <v>2018</v>
      </c>
    </row>
    <row r="601" spans="1:8" x14ac:dyDescent="0.3">
      <c r="A601" s="2" t="s">
        <v>30</v>
      </c>
      <c r="B601" s="3" t="s">
        <v>31</v>
      </c>
      <c r="C601" s="1" t="s">
        <v>32</v>
      </c>
      <c r="D601" s="1" t="s">
        <v>11</v>
      </c>
      <c r="E601" s="4">
        <v>302215.212</v>
      </c>
      <c r="F601" s="5">
        <v>214069.10850000003</v>
      </c>
      <c r="G601" s="6">
        <f t="shared" si="9"/>
        <v>1.4117647058823528</v>
      </c>
      <c r="H601" s="1">
        <v>2018</v>
      </c>
    </row>
    <row r="602" spans="1:8" x14ac:dyDescent="0.3">
      <c r="A602" s="2" t="s">
        <v>33</v>
      </c>
      <c r="B602" s="3" t="s">
        <v>34</v>
      </c>
      <c r="C602" s="1" t="s">
        <v>35</v>
      </c>
      <c r="D602" s="1" t="s">
        <v>11</v>
      </c>
      <c r="E602" s="4">
        <v>198851.76</v>
      </c>
      <c r="F602" s="5">
        <v>248564.7</v>
      </c>
      <c r="G602" s="6">
        <f t="shared" si="9"/>
        <v>0.8</v>
      </c>
      <c r="H602" s="1">
        <v>2018</v>
      </c>
    </row>
    <row r="603" spans="1:8" x14ac:dyDescent="0.3">
      <c r="A603" s="2" t="s">
        <v>36</v>
      </c>
      <c r="B603" s="3" t="s">
        <v>37</v>
      </c>
      <c r="C603" s="1" t="s">
        <v>38</v>
      </c>
      <c r="D603" s="1" t="s">
        <v>11</v>
      </c>
      <c r="E603" s="4">
        <v>57048.117750000005</v>
      </c>
      <c r="F603" s="5">
        <v>80452.473750000005</v>
      </c>
      <c r="G603" s="6">
        <f t="shared" si="9"/>
        <v>0.70909090909090911</v>
      </c>
      <c r="H603" s="1">
        <v>2018</v>
      </c>
    </row>
    <row r="604" spans="1:8" x14ac:dyDescent="0.3">
      <c r="A604" s="2" t="s">
        <v>36</v>
      </c>
      <c r="B604" s="3" t="s">
        <v>37</v>
      </c>
      <c r="C604" s="1" t="s">
        <v>39</v>
      </c>
      <c r="D604" s="1" t="s">
        <v>11</v>
      </c>
      <c r="E604" s="4">
        <v>62725.320000000007</v>
      </c>
      <c r="F604" s="5">
        <v>237460.14</v>
      </c>
      <c r="G604" s="6">
        <f t="shared" si="9"/>
        <v>0.26415094339622641</v>
      </c>
      <c r="H604" s="1">
        <v>2018</v>
      </c>
    </row>
    <row r="605" spans="1:8" x14ac:dyDescent="0.3">
      <c r="A605" s="2" t="s">
        <v>40</v>
      </c>
      <c r="B605" s="3" t="s">
        <v>41</v>
      </c>
      <c r="C605" s="1" t="s">
        <v>42</v>
      </c>
      <c r="D605" s="1" t="s">
        <v>11</v>
      </c>
      <c r="E605" s="4">
        <v>124084.06200000001</v>
      </c>
      <c r="F605" s="5">
        <v>134424.40050000002</v>
      </c>
      <c r="G605" s="6">
        <f t="shared" si="9"/>
        <v>0.92307692307692302</v>
      </c>
      <c r="H605" s="1">
        <v>2018</v>
      </c>
    </row>
    <row r="606" spans="1:8" x14ac:dyDescent="0.3">
      <c r="A606" s="2" t="s">
        <v>43</v>
      </c>
      <c r="B606" s="3" t="s">
        <v>44</v>
      </c>
      <c r="C606" s="1" t="s">
        <v>45</v>
      </c>
      <c r="D606" s="1" t="s">
        <v>11</v>
      </c>
      <c r="E606" s="4">
        <v>493240.10399999999</v>
      </c>
      <c r="F606" s="5">
        <v>148999.61475000001</v>
      </c>
      <c r="G606" s="6">
        <f t="shared" si="9"/>
        <v>3.3103448275862069</v>
      </c>
      <c r="H606" s="1">
        <v>2018</v>
      </c>
    </row>
    <row r="607" spans="1:8" x14ac:dyDescent="0.3">
      <c r="A607" s="2" t="s">
        <v>46</v>
      </c>
      <c r="B607" s="3" t="s">
        <v>47</v>
      </c>
      <c r="C607" s="1" t="s">
        <v>48</v>
      </c>
      <c r="D607" s="1" t="s">
        <v>11</v>
      </c>
      <c r="E607" s="4">
        <v>236885.63399999999</v>
      </c>
      <c r="F607" s="5">
        <v>259916.18175000002</v>
      </c>
      <c r="G607" s="6">
        <f t="shared" si="9"/>
        <v>0.911392405063291</v>
      </c>
      <c r="H607" s="1">
        <v>2018</v>
      </c>
    </row>
    <row r="608" spans="1:8" x14ac:dyDescent="0.3">
      <c r="A608" s="2" t="s">
        <v>49</v>
      </c>
      <c r="B608" s="3" t="s">
        <v>50</v>
      </c>
      <c r="C608" s="1" t="s">
        <v>51</v>
      </c>
      <c r="D608" s="1" t="s">
        <v>11</v>
      </c>
      <c r="E608" s="4">
        <v>496245.79125000001</v>
      </c>
      <c r="F608" s="5">
        <v>175440.43124999999</v>
      </c>
      <c r="G608" s="6">
        <f t="shared" si="9"/>
        <v>2.8285714285714287</v>
      </c>
      <c r="H608" s="1">
        <v>2018</v>
      </c>
    </row>
    <row r="609" spans="1:8" x14ac:dyDescent="0.3">
      <c r="A609" s="2" t="s">
        <v>52</v>
      </c>
      <c r="B609" s="3" t="s">
        <v>53</v>
      </c>
      <c r="C609" s="1" t="s">
        <v>54</v>
      </c>
      <c r="D609" s="1" t="s">
        <v>11</v>
      </c>
      <c r="E609" s="4">
        <v>97352.887500000012</v>
      </c>
      <c r="F609" s="5">
        <v>115053.41250000001</v>
      </c>
      <c r="G609" s="6">
        <f t="shared" si="9"/>
        <v>0.84615384615384626</v>
      </c>
      <c r="H609" s="1">
        <v>2018</v>
      </c>
    </row>
    <row r="610" spans="1:8" x14ac:dyDescent="0.3">
      <c r="A610" s="2" t="s">
        <v>52</v>
      </c>
      <c r="B610" s="3" t="s">
        <v>53</v>
      </c>
      <c r="C610" s="1" t="s">
        <v>55</v>
      </c>
      <c r="D610" s="1" t="s">
        <v>11</v>
      </c>
      <c r="E610" s="4">
        <v>92975.42475000002</v>
      </c>
      <c r="F610" s="5">
        <v>96974.367750000005</v>
      </c>
      <c r="G610" s="6">
        <f t="shared" si="9"/>
        <v>0.95876288659793829</v>
      </c>
      <c r="H610" s="1">
        <v>2018</v>
      </c>
    </row>
    <row r="611" spans="1:8" x14ac:dyDescent="0.3">
      <c r="A611" s="2" t="s">
        <v>56</v>
      </c>
      <c r="B611" s="3" t="s">
        <v>57</v>
      </c>
      <c r="C611" s="1" t="s">
        <v>58</v>
      </c>
      <c r="D611" s="1" t="s">
        <v>11</v>
      </c>
      <c r="E611" s="4">
        <v>230190.09299999999</v>
      </c>
      <c r="F611" s="5">
        <v>101439.702</v>
      </c>
      <c r="G611" s="6">
        <f t="shared" si="9"/>
        <v>2.2692307692307692</v>
      </c>
      <c r="H611" s="1">
        <v>2018</v>
      </c>
    </row>
    <row r="612" spans="1:8" x14ac:dyDescent="0.3">
      <c r="A612" s="2" t="s">
        <v>59</v>
      </c>
      <c r="B612" s="3" t="s">
        <v>60</v>
      </c>
      <c r="C612" s="1" t="s">
        <v>61</v>
      </c>
      <c r="D612" s="1" t="s">
        <v>11</v>
      </c>
      <c r="E612" s="4">
        <v>27952.857</v>
      </c>
      <c r="F612" s="5">
        <v>22068.045000000002</v>
      </c>
      <c r="G612" s="6">
        <f t="shared" si="9"/>
        <v>1.2666666666666666</v>
      </c>
      <c r="H612" s="1">
        <v>2018</v>
      </c>
    </row>
    <row r="613" spans="1:8" x14ac:dyDescent="0.3">
      <c r="A613" s="2" t="s">
        <v>62</v>
      </c>
      <c r="B613" s="3" t="s">
        <v>63</v>
      </c>
      <c r="C613" s="1" t="s">
        <v>64</v>
      </c>
      <c r="D613" s="1" t="s">
        <v>11</v>
      </c>
      <c r="E613" s="4">
        <v>182780.7795</v>
      </c>
      <c r="F613" s="5">
        <v>447497.77049999998</v>
      </c>
      <c r="G613" s="6">
        <f t="shared" si="9"/>
        <v>0.40845070422535212</v>
      </c>
      <c r="H613" s="1">
        <v>2018</v>
      </c>
    </row>
    <row r="614" spans="1:8" x14ac:dyDescent="0.3">
      <c r="A614" s="2" t="s">
        <v>65</v>
      </c>
      <c r="B614" s="3" t="s">
        <v>66</v>
      </c>
      <c r="C614" s="1" t="s">
        <v>67</v>
      </c>
      <c r="D614" s="1" t="s">
        <v>11</v>
      </c>
      <c r="E614" s="4">
        <v>207497.29499999998</v>
      </c>
      <c r="F614" s="5">
        <v>154220.96250000002</v>
      </c>
      <c r="G614" s="6">
        <f t="shared" si="9"/>
        <v>1.3454545454545452</v>
      </c>
      <c r="H614" s="1">
        <v>2018</v>
      </c>
    </row>
    <row r="615" spans="1:8" x14ac:dyDescent="0.3">
      <c r="A615" s="2" t="s">
        <v>68</v>
      </c>
      <c r="B615" s="3" t="s">
        <v>69</v>
      </c>
      <c r="C615" s="1" t="s">
        <v>70</v>
      </c>
      <c r="D615" s="1" t="s">
        <v>11</v>
      </c>
      <c r="E615" s="4">
        <v>244553.62049999999</v>
      </c>
      <c r="F615" s="5">
        <v>151390.3365</v>
      </c>
      <c r="G615" s="6">
        <f t="shared" si="9"/>
        <v>1.6153846153846152</v>
      </c>
      <c r="H615" s="1">
        <v>2018</v>
      </c>
    </row>
    <row r="616" spans="1:8" x14ac:dyDescent="0.3">
      <c r="A616" s="2" t="s">
        <v>71</v>
      </c>
      <c r="B616" s="3" t="s">
        <v>72</v>
      </c>
      <c r="C616" s="1" t="s">
        <v>73</v>
      </c>
      <c r="D616" s="1" t="s">
        <v>11</v>
      </c>
      <c r="E616" s="4">
        <v>288271.49400000006</v>
      </c>
      <c r="F616" s="5">
        <v>267680.67300000001</v>
      </c>
      <c r="G616" s="6">
        <f t="shared" si="9"/>
        <v>1.0769230769230771</v>
      </c>
      <c r="H616" s="1">
        <v>2018</v>
      </c>
    </row>
    <row r="617" spans="1:8" x14ac:dyDescent="0.3">
      <c r="A617" s="2" t="s">
        <v>71</v>
      </c>
      <c r="B617" s="3" t="s">
        <v>72</v>
      </c>
      <c r="C617" s="1" t="s">
        <v>74</v>
      </c>
      <c r="D617" s="1" t="s">
        <v>11</v>
      </c>
      <c r="E617" s="4">
        <v>413150.54400000005</v>
      </c>
      <c r="F617" s="5">
        <v>703647.02025000018</v>
      </c>
      <c r="G617" s="6">
        <f t="shared" si="9"/>
        <v>0.58715596330275222</v>
      </c>
      <c r="H617" s="1">
        <v>2018</v>
      </c>
    </row>
    <row r="618" spans="1:8" x14ac:dyDescent="0.3">
      <c r="A618" s="2" t="s">
        <v>75</v>
      </c>
      <c r="B618" s="3" t="s">
        <v>76</v>
      </c>
      <c r="C618" s="1" t="s">
        <v>77</v>
      </c>
      <c r="D618" s="1" t="s">
        <v>11</v>
      </c>
      <c r="E618" s="4">
        <v>165967.19100000002</v>
      </c>
      <c r="F618" s="5">
        <v>229800.72600000002</v>
      </c>
      <c r="G618" s="6">
        <f t="shared" si="9"/>
        <v>0.72222222222222221</v>
      </c>
      <c r="H618" s="1">
        <v>2018</v>
      </c>
    </row>
    <row r="619" spans="1:8" x14ac:dyDescent="0.3">
      <c r="A619" s="2" t="s">
        <v>78</v>
      </c>
      <c r="B619" s="3" t="s">
        <v>79</v>
      </c>
      <c r="C619" s="1" t="s">
        <v>80</v>
      </c>
      <c r="D619" s="1" t="s">
        <v>11</v>
      </c>
      <c r="E619" s="4">
        <v>107365.31099999999</v>
      </c>
      <c r="F619" s="5">
        <v>79356.968999999997</v>
      </c>
      <c r="G619" s="6">
        <f t="shared" si="9"/>
        <v>1.3529411764705881</v>
      </c>
      <c r="H619" s="1">
        <v>2018</v>
      </c>
    </row>
    <row r="620" spans="1:8" x14ac:dyDescent="0.3">
      <c r="A620" s="2" t="s">
        <v>81</v>
      </c>
      <c r="B620" s="3" t="s">
        <v>82</v>
      </c>
      <c r="C620" s="1" t="s">
        <v>83</v>
      </c>
      <c r="D620" s="1" t="s">
        <v>11</v>
      </c>
      <c r="E620" s="4">
        <v>143141.90400000001</v>
      </c>
      <c r="F620" s="5">
        <v>101041.34400000001</v>
      </c>
      <c r="G620" s="6">
        <f t="shared" si="9"/>
        <v>1.4166666666666665</v>
      </c>
      <c r="H620" s="1">
        <v>2018</v>
      </c>
    </row>
    <row r="621" spans="1:8" x14ac:dyDescent="0.3">
      <c r="A621" s="2" t="s">
        <v>84</v>
      </c>
      <c r="B621" s="3" t="s">
        <v>85</v>
      </c>
      <c r="C621" s="1" t="s">
        <v>86</v>
      </c>
      <c r="D621" s="1" t="s">
        <v>11</v>
      </c>
      <c r="E621" s="4">
        <v>55851.660000000011</v>
      </c>
      <c r="F621" s="5">
        <v>19548.081000000006</v>
      </c>
      <c r="G621" s="6">
        <f t="shared" si="9"/>
        <v>2.8571428571428568</v>
      </c>
      <c r="H621" s="1">
        <v>2018</v>
      </c>
    </row>
    <row r="622" spans="1:8" x14ac:dyDescent="0.3">
      <c r="A622" s="2" t="s">
        <v>87</v>
      </c>
      <c r="B622" s="3" t="s">
        <v>88</v>
      </c>
      <c r="C622" s="1" t="s">
        <v>89</v>
      </c>
      <c r="D622" s="1" t="s">
        <v>11</v>
      </c>
      <c r="E622" s="4">
        <v>124792.34625</v>
      </c>
      <c r="F622" s="5">
        <v>227399.38649999999</v>
      </c>
      <c r="G622" s="6">
        <f t="shared" si="9"/>
        <v>0.54878048780487809</v>
      </c>
      <c r="H622" s="1">
        <v>2018</v>
      </c>
    </row>
    <row r="623" spans="1:8" x14ac:dyDescent="0.3">
      <c r="A623" s="2" t="s">
        <v>90</v>
      </c>
      <c r="B623" s="3" t="s">
        <v>91</v>
      </c>
      <c r="C623" s="1" t="s">
        <v>92</v>
      </c>
      <c r="D623" s="1" t="s">
        <v>11</v>
      </c>
      <c r="E623" s="4">
        <v>59832.73575</v>
      </c>
      <c r="F623" s="5">
        <v>65623.000500000009</v>
      </c>
      <c r="G623" s="6">
        <f t="shared" si="9"/>
        <v>0.91176470588235281</v>
      </c>
      <c r="H623" s="1">
        <v>2018</v>
      </c>
    </row>
    <row r="624" spans="1:8" x14ac:dyDescent="0.3">
      <c r="A624" s="2" t="s">
        <v>93</v>
      </c>
      <c r="B624" s="3" t="s">
        <v>94</v>
      </c>
      <c r="C624" s="1" t="s">
        <v>95</v>
      </c>
      <c r="D624" s="1" t="s">
        <v>11</v>
      </c>
      <c r="E624" s="4">
        <v>330737.74200000003</v>
      </c>
      <c r="F624" s="5">
        <v>303553.81800000003</v>
      </c>
      <c r="G624" s="6">
        <f t="shared" si="9"/>
        <v>1.0895522388059702</v>
      </c>
      <c r="H624" s="1">
        <v>2018</v>
      </c>
    </row>
    <row r="625" spans="1:8" x14ac:dyDescent="0.3">
      <c r="A625" s="2" t="s">
        <v>96</v>
      </c>
      <c r="B625" s="3" t="s">
        <v>97</v>
      </c>
      <c r="C625" s="1" t="s">
        <v>98</v>
      </c>
      <c r="D625" s="1" t="s">
        <v>11</v>
      </c>
      <c r="E625" s="4">
        <v>135199.66500000001</v>
      </c>
      <c r="F625" s="5">
        <v>160777.98000000001</v>
      </c>
      <c r="G625" s="6">
        <f t="shared" si="9"/>
        <v>0.84090909090909094</v>
      </c>
      <c r="H625" s="1">
        <v>2018</v>
      </c>
    </row>
    <row r="626" spans="1:8" x14ac:dyDescent="0.3">
      <c r="A626" s="2" t="s">
        <v>99</v>
      </c>
      <c r="B626" s="3" t="s">
        <v>100</v>
      </c>
      <c r="C626" s="1" t="s">
        <v>101</v>
      </c>
      <c r="D626" s="1" t="s">
        <v>11</v>
      </c>
      <c r="E626" s="4">
        <v>39959.831249999996</v>
      </c>
      <c r="F626" s="5">
        <v>45820.606499999994</v>
      </c>
      <c r="G626" s="6">
        <f t="shared" si="9"/>
        <v>0.87209302325581395</v>
      </c>
      <c r="H626" s="1">
        <v>2018</v>
      </c>
    </row>
    <row r="627" spans="1:8" x14ac:dyDescent="0.3">
      <c r="A627" s="2" t="s">
        <v>102</v>
      </c>
      <c r="B627" s="3" t="s">
        <v>103</v>
      </c>
      <c r="C627" s="1" t="s">
        <v>104</v>
      </c>
      <c r="D627" s="1" t="s">
        <v>11</v>
      </c>
      <c r="E627" s="4">
        <v>137001.61800000002</v>
      </c>
      <c r="F627" s="5">
        <v>291567.54599999997</v>
      </c>
      <c r="G627" s="6">
        <f t="shared" si="9"/>
        <v>0.46987951807228928</v>
      </c>
      <c r="H627" s="1">
        <v>2018</v>
      </c>
    </row>
    <row r="628" spans="1:8" x14ac:dyDescent="0.3">
      <c r="A628" s="2" t="s">
        <v>105</v>
      </c>
      <c r="B628" s="3" t="s">
        <v>106</v>
      </c>
      <c r="C628" s="1" t="s">
        <v>107</v>
      </c>
      <c r="D628" s="1" t="s">
        <v>11</v>
      </c>
      <c r="E628" s="4">
        <v>20182.12875</v>
      </c>
      <c r="F628" s="5">
        <v>19605.496500000005</v>
      </c>
      <c r="G628" s="6">
        <f t="shared" si="9"/>
        <v>1.029411764705882</v>
      </c>
      <c r="H628" s="1">
        <v>2018</v>
      </c>
    </row>
    <row r="629" spans="1:8" x14ac:dyDescent="0.3">
      <c r="A629" s="2" t="s">
        <v>108</v>
      </c>
      <c r="B629" s="3" t="s">
        <v>109</v>
      </c>
      <c r="C629" s="1" t="s">
        <v>110</v>
      </c>
      <c r="D629" s="1" t="s">
        <v>11</v>
      </c>
      <c r="E629" s="4">
        <v>52566.117749999998</v>
      </c>
      <c r="F629" s="5">
        <v>195763.47300000003</v>
      </c>
      <c r="G629" s="6">
        <f t="shared" si="9"/>
        <v>0.26851851851851849</v>
      </c>
      <c r="H629" s="1">
        <v>2018</v>
      </c>
    </row>
    <row r="630" spans="1:8" x14ac:dyDescent="0.3">
      <c r="A630" s="2" t="s">
        <v>111</v>
      </c>
      <c r="B630" s="3" t="s">
        <v>112</v>
      </c>
      <c r="C630" s="1" t="s">
        <v>113</v>
      </c>
      <c r="D630" s="1" t="s">
        <v>11</v>
      </c>
      <c r="E630" s="4">
        <v>151904.943</v>
      </c>
      <c r="F630" s="5">
        <v>344865.27600000001</v>
      </c>
      <c r="G630" s="6">
        <f t="shared" si="9"/>
        <v>0.44047619047619047</v>
      </c>
      <c r="H630" s="1">
        <v>2018</v>
      </c>
    </row>
    <row r="631" spans="1:8" x14ac:dyDescent="0.3">
      <c r="A631" s="2" t="s">
        <v>114</v>
      </c>
      <c r="B631" s="3" t="s">
        <v>115</v>
      </c>
      <c r="C631" s="1" t="s">
        <v>116</v>
      </c>
      <c r="D631" s="1" t="s">
        <v>11</v>
      </c>
      <c r="E631" s="4">
        <v>264431.2635</v>
      </c>
      <c r="F631" s="5">
        <v>323193.76650000003</v>
      </c>
      <c r="G631" s="6">
        <f t="shared" si="9"/>
        <v>0.81818181818181812</v>
      </c>
      <c r="H631" s="1">
        <v>2018</v>
      </c>
    </row>
    <row r="632" spans="1:8" x14ac:dyDescent="0.3">
      <c r="A632" s="2" t="s">
        <v>114</v>
      </c>
      <c r="B632" s="3" t="s">
        <v>115</v>
      </c>
      <c r="C632" s="1" t="s">
        <v>117</v>
      </c>
      <c r="D632" s="1" t="s">
        <v>11</v>
      </c>
      <c r="E632" s="4">
        <v>47639.096999999994</v>
      </c>
      <c r="F632" s="5">
        <v>98526.314249999996</v>
      </c>
      <c r="G632" s="6">
        <f t="shared" si="9"/>
        <v>0.48351648351648346</v>
      </c>
      <c r="H632" s="1">
        <v>2018</v>
      </c>
    </row>
    <row r="633" spans="1:8" x14ac:dyDescent="0.3">
      <c r="A633" s="2" t="s">
        <v>114</v>
      </c>
      <c r="B633" s="3" t="s">
        <v>115</v>
      </c>
      <c r="C633" s="1" t="s">
        <v>118</v>
      </c>
      <c r="D633" s="1" t="s">
        <v>11</v>
      </c>
      <c r="E633" s="4">
        <v>518103.13500000007</v>
      </c>
      <c r="F633" s="5">
        <v>743630.3820000001</v>
      </c>
      <c r="G633" s="6">
        <f t="shared" si="9"/>
        <v>0.69672131147540983</v>
      </c>
      <c r="H633" s="1">
        <v>2018</v>
      </c>
    </row>
    <row r="634" spans="1:8" x14ac:dyDescent="0.3">
      <c r="A634" s="2" t="s">
        <v>119</v>
      </c>
      <c r="B634" s="3" t="s">
        <v>120</v>
      </c>
      <c r="C634" s="1" t="s">
        <v>121</v>
      </c>
      <c r="D634" s="1" t="s">
        <v>11</v>
      </c>
      <c r="E634" s="4">
        <v>219106.80900000001</v>
      </c>
      <c r="F634" s="5">
        <v>126224.57475000001</v>
      </c>
      <c r="G634" s="6">
        <f t="shared" si="9"/>
        <v>1.7358490566037734</v>
      </c>
      <c r="H634" s="1">
        <v>2018</v>
      </c>
    </row>
    <row r="635" spans="1:8" x14ac:dyDescent="0.3">
      <c r="A635" s="2" t="s">
        <v>122</v>
      </c>
      <c r="B635" s="3" t="s">
        <v>123</v>
      </c>
      <c r="C635" s="1" t="s">
        <v>124</v>
      </c>
      <c r="D635" s="1" t="s">
        <v>11</v>
      </c>
      <c r="E635" s="4">
        <v>465758.88975000003</v>
      </c>
      <c r="F635" s="5">
        <v>437531.07825000002</v>
      </c>
      <c r="G635" s="6">
        <f t="shared" si="9"/>
        <v>1.064516129032258</v>
      </c>
      <c r="H635" s="1">
        <v>2018</v>
      </c>
    </row>
    <row r="636" spans="1:8" x14ac:dyDescent="0.3">
      <c r="A636" s="2" t="s">
        <v>125</v>
      </c>
      <c r="B636" s="3" t="s">
        <v>126</v>
      </c>
      <c r="C636" s="1" t="s">
        <v>127</v>
      </c>
      <c r="D636" s="1" t="s">
        <v>11</v>
      </c>
      <c r="E636" s="4">
        <v>113506.02900000001</v>
      </c>
      <c r="F636" s="5">
        <v>309958.77149999997</v>
      </c>
      <c r="G636" s="6">
        <f t="shared" si="9"/>
        <v>0.36619718309859162</v>
      </c>
      <c r="H636" s="1">
        <v>2018</v>
      </c>
    </row>
    <row r="637" spans="1:8" x14ac:dyDescent="0.3">
      <c r="A637" s="2" t="s">
        <v>128</v>
      </c>
      <c r="B637" s="3" t="s">
        <v>129</v>
      </c>
      <c r="C637" s="1" t="s">
        <v>130</v>
      </c>
      <c r="D637" s="1" t="s">
        <v>11</v>
      </c>
      <c r="E637" s="4">
        <v>89712.927000000025</v>
      </c>
      <c r="F637" s="5">
        <v>226920.93300000005</v>
      </c>
      <c r="G637" s="6">
        <f t="shared" si="9"/>
        <v>0.39534883720930236</v>
      </c>
      <c r="H637" s="1">
        <v>2018</v>
      </c>
    </row>
    <row r="638" spans="1:8" x14ac:dyDescent="0.3">
      <c r="A638" s="2" t="s">
        <v>131</v>
      </c>
      <c r="B638" s="3" t="s">
        <v>132</v>
      </c>
      <c r="C638" s="1" t="s">
        <v>133</v>
      </c>
      <c r="D638" s="1" t="s">
        <v>11</v>
      </c>
      <c r="E638" s="4">
        <v>30992.456249999999</v>
      </c>
      <c r="F638" s="5">
        <v>67297.904999999999</v>
      </c>
      <c r="G638" s="6">
        <f t="shared" si="9"/>
        <v>0.46052631578947367</v>
      </c>
      <c r="H638" s="1">
        <v>2018</v>
      </c>
    </row>
    <row r="639" spans="1:8" x14ac:dyDescent="0.3">
      <c r="A639" s="2" t="s">
        <v>134</v>
      </c>
      <c r="B639" s="3" t="s">
        <v>135</v>
      </c>
      <c r="C639" s="1" t="s">
        <v>136</v>
      </c>
      <c r="D639" s="1" t="s">
        <v>11</v>
      </c>
      <c r="E639" s="4">
        <v>268143.75</v>
      </c>
      <c r="F639" s="5">
        <v>254736.5625</v>
      </c>
      <c r="G639" s="6">
        <f t="shared" si="9"/>
        <v>1.0526315789473684</v>
      </c>
      <c r="H639" s="1">
        <v>2018</v>
      </c>
    </row>
    <row r="640" spans="1:8" x14ac:dyDescent="0.3">
      <c r="A640" s="2" t="s">
        <v>137</v>
      </c>
      <c r="B640" s="3" t="s">
        <v>138</v>
      </c>
      <c r="C640" s="1" t="s">
        <v>139</v>
      </c>
      <c r="D640" s="1" t="s">
        <v>11</v>
      </c>
      <c r="E640" s="4">
        <v>232785.09</v>
      </c>
      <c r="F640" s="5">
        <v>240676.11</v>
      </c>
      <c r="G640" s="6">
        <f t="shared" si="9"/>
        <v>0.96721311475409844</v>
      </c>
      <c r="H640" s="1">
        <v>2018</v>
      </c>
    </row>
    <row r="641" spans="1:8" x14ac:dyDescent="0.3">
      <c r="A641" s="2" t="s">
        <v>140</v>
      </c>
      <c r="B641" s="3" t="s">
        <v>141</v>
      </c>
      <c r="C641" s="1" t="s">
        <v>142</v>
      </c>
      <c r="D641" s="1" t="s">
        <v>11</v>
      </c>
      <c r="E641" s="4">
        <v>200753.96400000001</v>
      </c>
      <c r="F641" s="5">
        <v>351319.43700000003</v>
      </c>
      <c r="G641" s="6">
        <f t="shared" si="9"/>
        <v>0.5714285714285714</v>
      </c>
      <c r="H641" s="1">
        <v>2018</v>
      </c>
    </row>
    <row r="642" spans="1:8" x14ac:dyDescent="0.3">
      <c r="A642" s="2" t="s">
        <v>143</v>
      </c>
      <c r="B642" s="3" t="s">
        <v>144</v>
      </c>
      <c r="C642" s="1" t="s">
        <v>145</v>
      </c>
      <c r="D642" s="1" t="s">
        <v>11</v>
      </c>
      <c r="E642" s="4">
        <v>196736.68800000002</v>
      </c>
      <c r="F642" s="5">
        <v>657838.30050000001</v>
      </c>
      <c r="G642" s="6">
        <f t="shared" si="9"/>
        <v>0.2990654205607477</v>
      </c>
      <c r="H642" s="1">
        <v>2018</v>
      </c>
    </row>
    <row r="643" spans="1:8" x14ac:dyDescent="0.3">
      <c r="A643" s="2" t="s">
        <v>143</v>
      </c>
      <c r="B643" s="3" t="s">
        <v>144</v>
      </c>
      <c r="C643" s="1" t="s">
        <v>146</v>
      </c>
      <c r="D643" s="1" t="s">
        <v>11</v>
      </c>
      <c r="E643" s="4">
        <v>556613.2350000001</v>
      </c>
      <c r="F643" s="5">
        <v>622097.14500000002</v>
      </c>
      <c r="G643" s="6">
        <f t="shared" ref="G643:G706" si="10">E643/F643</f>
        <v>0.89473684210526327</v>
      </c>
      <c r="H643" s="1">
        <v>2018</v>
      </c>
    </row>
    <row r="644" spans="1:8" x14ac:dyDescent="0.3">
      <c r="A644" s="2" t="s">
        <v>147</v>
      </c>
      <c r="B644" s="3" t="s">
        <v>148</v>
      </c>
      <c r="C644" s="1" t="s">
        <v>149</v>
      </c>
      <c r="D644" s="1" t="s">
        <v>11</v>
      </c>
      <c r="E644" s="4">
        <v>544062.15</v>
      </c>
      <c r="F644" s="5">
        <v>309256.38</v>
      </c>
      <c r="G644" s="6">
        <f t="shared" si="10"/>
        <v>1.7592592592592593</v>
      </c>
      <c r="H644" s="1">
        <v>2018</v>
      </c>
    </row>
    <row r="645" spans="1:8" x14ac:dyDescent="0.3">
      <c r="A645" s="2" t="s">
        <v>150</v>
      </c>
      <c r="B645" s="3" t="s">
        <v>151</v>
      </c>
      <c r="C645" s="1" t="s">
        <v>152</v>
      </c>
      <c r="D645" s="1" t="s">
        <v>11</v>
      </c>
      <c r="E645" s="4">
        <v>38334.991499999996</v>
      </c>
      <c r="F645" s="5">
        <v>33824.9925</v>
      </c>
      <c r="G645" s="6">
        <f t="shared" si="10"/>
        <v>1.1333333333333333</v>
      </c>
      <c r="H645" s="1">
        <v>2018</v>
      </c>
    </row>
    <row r="646" spans="1:8" x14ac:dyDescent="0.3">
      <c r="A646" s="2" t="s">
        <v>153</v>
      </c>
      <c r="B646" s="3" t="s">
        <v>154</v>
      </c>
      <c r="C646" s="1" t="s">
        <v>155</v>
      </c>
      <c r="D646" s="1" t="s">
        <v>11</v>
      </c>
      <c r="E646" s="4">
        <v>314847.97875000001</v>
      </c>
      <c r="F646" s="5">
        <v>188908.78725000002</v>
      </c>
      <c r="G646" s="6">
        <f t="shared" si="10"/>
        <v>1.6666666666666665</v>
      </c>
      <c r="H646" s="1">
        <v>2018</v>
      </c>
    </row>
    <row r="647" spans="1:8" x14ac:dyDescent="0.3">
      <c r="A647" s="2" t="s">
        <v>156</v>
      </c>
      <c r="B647" s="3" t="s">
        <v>157</v>
      </c>
      <c r="C647" s="1" t="s">
        <v>158</v>
      </c>
      <c r="D647" s="1" t="s">
        <v>11</v>
      </c>
      <c r="E647" s="4">
        <v>98413.704000000012</v>
      </c>
      <c r="F647" s="5">
        <v>116512.77600000001</v>
      </c>
      <c r="G647" s="6">
        <f t="shared" si="10"/>
        <v>0.84466019417475735</v>
      </c>
      <c r="H647" s="1">
        <v>2018</v>
      </c>
    </row>
    <row r="648" spans="1:8" x14ac:dyDescent="0.3">
      <c r="A648" s="2" t="s">
        <v>159</v>
      </c>
      <c r="B648" s="3" t="s">
        <v>160</v>
      </c>
      <c r="C648" s="1" t="s">
        <v>161</v>
      </c>
      <c r="D648" s="1" t="s">
        <v>11</v>
      </c>
      <c r="E648" s="4">
        <v>44033.787000000004</v>
      </c>
      <c r="F648" s="5">
        <v>123539.23575000001</v>
      </c>
      <c r="G648" s="6">
        <f t="shared" si="10"/>
        <v>0.35643564356435642</v>
      </c>
      <c r="H648" s="1">
        <v>2018</v>
      </c>
    </row>
    <row r="649" spans="1:8" x14ac:dyDescent="0.3">
      <c r="A649" s="2" t="s">
        <v>162</v>
      </c>
      <c r="B649" s="3" t="s">
        <v>163</v>
      </c>
      <c r="C649" s="1" t="s">
        <v>164</v>
      </c>
      <c r="D649" s="1" t="s">
        <v>11</v>
      </c>
      <c r="E649" s="4">
        <v>230948.82</v>
      </c>
      <c r="F649" s="5">
        <v>736539.48</v>
      </c>
      <c r="G649" s="6">
        <f t="shared" si="10"/>
        <v>0.3135593220338983</v>
      </c>
      <c r="H649" s="1">
        <v>2018</v>
      </c>
    </row>
    <row r="650" spans="1:8" x14ac:dyDescent="0.3">
      <c r="A650" s="2" t="s">
        <v>165</v>
      </c>
      <c r="B650" s="3" t="s">
        <v>166</v>
      </c>
      <c r="C650" s="1" t="s">
        <v>167</v>
      </c>
      <c r="D650" s="1" t="s">
        <v>11</v>
      </c>
      <c r="E650" s="4">
        <v>58275.409499999994</v>
      </c>
      <c r="F650" s="5">
        <v>85100.597999999998</v>
      </c>
      <c r="G650" s="6">
        <f t="shared" si="10"/>
        <v>0.68478260869565211</v>
      </c>
      <c r="H650" s="1">
        <v>2018</v>
      </c>
    </row>
    <row r="651" spans="1:8" x14ac:dyDescent="0.3">
      <c r="A651" s="2" t="s">
        <v>8</v>
      </c>
      <c r="B651" s="3" t="s">
        <v>9</v>
      </c>
      <c r="C651" s="1" t="s">
        <v>10</v>
      </c>
      <c r="D651" s="1" t="s">
        <v>168</v>
      </c>
      <c r="E651" s="4">
        <v>179191.91250000001</v>
      </c>
      <c r="F651" s="5">
        <v>172024.236</v>
      </c>
      <c r="G651" s="6">
        <f t="shared" si="10"/>
        <v>1.0416666666666667</v>
      </c>
      <c r="H651" s="1">
        <v>2018</v>
      </c>
    </row>
    <row r="652" spans="1:8" x14ac:dyDescent="0.3">
      <c r="A652" s="2" t="s">
        <v>12</v>
      </c>
      <c r="B652" s="3" t="s">
        <v>13</v>
      </c>
      <c r="C652" s="1" t="s">
        <v>14</v>
      </c>
      <c r="D652" s="1" t="s">
        <v>168</v>
      </c>
      <c r="E652" s="4">
        <v>230928.16500000001</v>
      </c>
      <c r="F652" s="5">
        <v>196288.94025000001</v>
      </c>
      <c r="G652" s="6">
        <f t="shared" si="10"/>
        <v>1.1764705882352942</v>
      </c>
      <c r="H652" s="1">
        <v>2018</v>
      </c>
    </row>
    <row r="653" spans="1:8" x14ac:dyDescent="0.3">
      <c r="A653" s="2" t="s">
        <v>15</v>
      </c>
      <c r="B653" s="3" t="s">
        <v>16</v>
      </c>
      <c r="C653" s="1" t="s">
        <v>17</v>
      </c>
      <c r="D653" s="1" t="s">
        <v>168</v>
      </c>
      <c r="E653" s="4">
        <v>119295.78749999999</v>
      </c>
      <c r="F653" s="5">
        <v>157713.07500000001</v>
      </c>
      <c r="G653" s="6">
        <f t="shared" si="10"/>
        <v>0.75641025641025628</v>
      </c>
      <c r="H653" s="1">
        <v>2018</v>
      </c>
    </row>
    <row r="654" spans="1:8" x14ac:dyDescent="0.3">
      <c r="A654" s="2" t="s">
        <v>18</v>
      </c>
      <c r="B654" s="3" t="s">
        <v>19</v>
      </c>
      <c r="C654" s="1" t="s">
        <v>20</v>
      </c>
      <c r="D654" s="1" t="s">
        <v>168</v>
      </c>
      <c r="E654" s="4">
        <v>10202.76</v>
      </c>
      <c r="F654" s="5">
        <v>7226.9550000000008</v>
      </c>
      <c r="G654" s="6">
        <f t="shared" si="10"/>
        <v>1.4117647058823528</v>
      </c>
      <c r="H654" s="1">
        <v>2018</v>
      </c>
    </row>
    <row r="655" spans="1:8" x14ac:dyDescent="0.3">
      <c r="A655" s="2" t="s">
        <v>21</v>
      </c>
      <c r="B655" s="3" t="s">
        <v>22</v>
      </c>
      <c r="C655" s="1" t="s">
        <v>23</v>
      </c>
      <c r="D655" s="1" t="s">
        <v>168</v>
      </c>
      <c r="E655" s="4">
        <v>135330.95250000001</v>
      </c>
      <c r="F655" s="5">
        <v>276676.614</v>
      </c>
      <c r="G655" s="6">
        <f t="shared" si="10"/>
        <v>0.48913043478260876</v>
      </c>
      <c r="H655" s="1">
        <v>2018</v>
      </c>
    </row>
    <row r="656" spans="1:8" x14ac:dyDescent="0.3">
      <c r="A656" s="2" t="s">
        <v>21</v>
      </c>
      <c r="B656" s="3" t="s">
        <v>22</v>
      </c>
      <c r="C656" s="1" t="s">
        <v>24</v>
      </c>
      <c r="D656" s="1" t="s">
        <v>168</v>
      </c>
      <c r="E656" s="4">
        <v>210050.41500000001</v>
      </c>
      <c r="F656" s="5">
        <v>223316.75700000001</v>
      </c>
      <c r="G656" s="6">
        <f t="shared" si="10"/>
        <v>0.94059405940594054</v>
      </c>
      <c r="H656" s="1">
        <v>2018</v>
      </c>
    </row>
    <row r="657" spans="1:8" x14ac:dyDescent="0.3">
      <c r="A657" s="2" t="s">
        <v>21</v>
      </c>
      <c r="B657" s="3" t="s">
        <v>22</v>
      </c>
      <c r="C657" s="1" t="s">
        <v>25</v>
      </c>
      <c r="D657" s="1" t="s">
        <v>168</v>
      </c>
      <c r="E657" s="4">
        <v>205053.55200000003</v>
      </c>
      <c r="F657" s="5">
        <v>362047.67775000003</v>
      </c>
      <c r="G657" s="6">
        <f t="shared" si="10"/>
        <v>0.5663716814159292</v>
      </c>
      <c r="H657" s="1">
        <v>2018</v>
      </c>
    </row>
    <row r="658" spans="1:8" x14ac:dyDescent="0.3">
      <c r="A658" s="2" t="s">
        <v>21</v>
      </c>
      <c r="B658" s="3" t="s">
        <v>22</v>
      </c>
      <c r="C658" s="1" t="s">
        <v>26</v>
      </c>
      <c r="D658" s="1" t="s">
        <v>168</v>
      </c>
      <c r="E658" s="4">
        <v>140807.5515</v>
      </c>
      <c r="F658" s="5">
        <v>87529.018500000006</v>
      </c>
      <c r="G658" s="6">
        <f t="shared" si="10"/>
        <v>1.6086956521739129</v>
      </c>
      <c r="H658" s="1">
        <v>2018</v>
      </c>
    </row>
    <row r="659" spans="1:8" x14ac:dyDescent="0.3">
      <c r="A659" s="2" t="s">
        <v>27</v>
      </c>
      <c r="B659" s="3" t="s">
        <v>28</v>
      </c>
      <c r="C659" s="1" t="s">
        <v>29</v>
      </c>
      <c r="D659" s="1" t="s">
        <v>168</v>
      </c>
      <c r="E659" s="4">
        <v>106251.64875000001</v>
      </c>
      <c r="F659" s="5">
        <v>58498.098749999997</v>
      </c>
      <c r="G659" s="6">
        <f t="shared" si="10"/>
        <v>1.8163265306122451</v>
      </c>
      <c r="H659" s="1">
        <v>2018</v>
      </c>
    </row>
    <row r="660" spans="1:8" x14ac:dyDescent="0.3">
      <c r="A660" s="2" t="s">
        <v>30</v>
      </c>
      <c r="B660" s="3" t="s">
        <v>31</v>
      </c>
      <c r="C660" s="1" t="s">
        <v>32</v>
      </c>
      <c r="D660" s="1" t="s">
        <v>168</v>
      </c>
      <c r="E660" s="4">
        <v>144970.83000000002</v>
      </c>
      <c r="F660" s="5">
        <v>94231.039500000014</v>
      </c>
      <c r="G660" s="6">
        <f t="shared" si="10"/>
        <v>1.5384615384615383</v>
      </c>
      <c r="H660" s="1">
        <v>2018</v>
      </c>
    </row>
    <row r="661" spans="1:8" x14ac:dyDescent="0.3">
      <c r="A661" s="2" t="s">
        <v>33</v>
      </c>
      <c r="B661" s="3" t="s">
        <v>34</v>
      </c>
      <c r="C661" s="1" t="s">
        <v>35</v>
      </c>
      <c r="D661" s="1" t="s">
        <v>168</v>
      </c>
      <c r="E661" s="4">
        <v>16692.884999999998</v>
      </c>
      <c r="F661" s="5">
        <v>42111.596250000002</v>
      </c>
      <c r="G661" s="6">
        <f t="shared" si="10"/>
        <v>0.39639639639639634</v>
      </c>
      <c r="H661" s="1">
        <v>2018</v>
      </c>
    </row>
    <row r="662" spans="1:8" x14ac:dyDescent="0.3">
      <c r="A662" s="2" t="s">
        <v>36</v>
      </c>
      <c r="B662" s="3" t="s">
        <v>37</v>
      </c>
      <c r="C662" s="1" t="s">
        <v>38</v>
      </c>
      <c r="D662" s="1" t="s">
        <v>168</v>
      </c>
      <c r="E662" s="4">
        <v>10748.861999999999</v>
      </c>
      <c r="F662" s="5">
        <v>16421.872500000001</v>
      </c>
      <c r="G662" s="6">
        <f t="shared" si="10"/>
        <v>0.65454545454545443</v>
      </c>
      <c r="H662" s="1">
        <v>2018</v>
      </c>
    </row>
    <row r="663" spans="1:8" x14ac:dyDescent="0.3">
      <c r="A663" s="2" t="s">
        <v>36</v>
      </c>
      <c r="B663" s="3" t="s">
        <v>37</v>
      </c>
      <c r="C663" s="1" t="s">
        <v>39</v>
      </c>
      <c r="D663" s="1" t="s">
        <v>168</v>
      </c>
      <c r="E663" s="4">
        <v>55617.029999999992</v>
      </c>
      <c r="F663" s="5">
        <v>51644.384999999995</v>
      </c>
      <c r="G663" s="6">
        <f t="shared" si="10"/>
        <v>1.0769230769230769</v>
      </c>
      <c r="H663" s="1">
        <v>2018</v>
      </c>
    </row>
    <row r="664" spans="1:8" x14ac:dyDescent="0.3">
      <c r="A664" s="2" t="s">
        <v>40</v>
      </c>
      <c r="B664" s="3" t="s">
        <v>41</v>
      </c>
      <c r="C664" s="1" t="s">
        <v>42</v>
      </c>
      <c r="D664" s="1" t="s">
        <v>168</v>
      </c>
      <c r="E664" s="4">
        <v>199163.89350000001</v>
      </c>
      <c r="F664" s="5">
        <v>172005.18074999997</v>
      </c>
      <c r="G664" s="6">
        <f t="shared" si="10"/>
        <v>1.1578947368421055</v>
      </c>
      <c r="H664" s="1">
        <v>2018</v>
      </c>
    </row>
    <row r="665" spans="1:8" x14ac:dyDescent="0.3">
      <c r="A665" s="2" t="s">
        <v>43</v>
      </c>
      <c r="B665" s="3" t="s">
        <v>44</v>
      </c>
      <c r="C665" s="1" t="s">
        <v>45</v>
      </c>
      <c r="D665" s="1" t="s">
        <v>168</v>
      </c>
      <c r="E665" s="4">
        <v>122906.6865</v>
      </c>
      <c r="F665" s="5">
        <v>140239.68075</v>
      </c>
      <c r="G665" s="6">
        <f t="shared" si="10"/>
        <v>0.87640449438202239</v>
      </c>
      <c r="H665" s="1">
        <v>2018</v>
      </c>
    </row>
    <row r="666" spans="1:8" x14ac:dyDescent="0.3">
      <c r="A666" s="2" t="s">
        <v>46</v>
      </c>
      <c r="B666" s="3" t="s">
        <v>47</v>
      </c>
      <c r="C666" s="1" t="s">
        <v>48</v>
      </c>
      <c r="D666" s="1" t="s">
        <v>168</v>
      </c>
      <c r="E666" s="4">
        <v>173438.80650000001</v>
      </c>
      <c r="F666" s="5">
        <v>358838.91000000003</v>
      </c>
      <c r="G666" s="6">
        <f t="shared" si="10"/>
        <v>0.48333333333333328</v>
      </c>
      <c r="H666" s="1">
        <v>2018</v>
      </c>
    </row>
    <row r="667" spans="1:8" x14ac:dyDescent="0.3">
      <c r="A667" s="2" t="s">
        <v>49</v>
      </c>
      <c r="B667" s="3" t="s">
        <v>50</v>
      </c>
      <c r="C667" s="1" t="s">
        <v>51</v>
      </c>
      <c r="D667" s="1" t="s">
        <v>168</v>
      </c>
      <c r="E667" s="4">
        <v>115754.62950000001</v>
      </c>
      <c r="F667" s="5">
        <v>114325.56000000001</v>
      </c>
      <c r="G667" s="6">
        <f t="shared" si="10"/>
        <v>1.0125</v>
      </c>
      <c r="H667" s="1">
        <v>2018</v>
      </c>
    </row>
    <row r="668" spans="1:8" x14ac:dyDescent="0.3">
      <c r="A668" s="2" t="s">
        <v>52</v>
      </c>
      <c r="B668" s="3" t="s">
        <v>53</v>
      </c>
      <c r="C668" s="1" t="s">
        <v>54</v>
      </c>
      <c r="D668" s="1" t="s">
        <v>168</v>
      </c>
      <c r="E668" s="4">
        <v>108911.58750000001</v>
      </c>
      <c r="F668" s="5">
        <v>200397.32100000003</v>
      </c>
      <c r="G668" s="6">
        <f t="shared" si="10"/>
        <v>0.54347826086956519</v>
      </c>
      <c r="H668" s="1">
        <v>2018</v>
      </c>
    </row>
    <row r="669" spans="1:8" x14ac:dyDescent="0.3">
      <c r="A669" s="2" t="s">
        <v>52</v>
      </c>
      <c r="B669" s="3" t="s">
        <v>53</v>
      </c>
      <c r="C669" s="1" t="s">
        <v>55</v>
      </c>
      <c r="D669" s="1" t="s">
        <v>168</v>
      </c>
      <c r="E669" s="4">
        <v>93501.330750000008</v>
      </c>
      <c r="F669" s="5">
        <v>143740.85175</v>
      </c>
      <c r="G669" s="6">
        <f t="shared" si="10"/>
        <v>0.65048543689320393</v>
      </c>
      <c r="H669" s="1">
        <v>2018</v>
      </c>
    </row>
    <row r="670" spans="1:8" x14ac:dyDescent="0.3">
      <c r="A670" s="2" t="s">
        <v>56</v>
      </c>
      <c r="B670" s="3" t="s">
        <v>57</v>
      </c>
      <c r="C670" s="1" t="s">
        <v>58</v>
      </c>
      <c r="D670" s="1" t="s">
        <v>168</v>
      </c>
      <c r="E670" s="4">
        <v>11735.043750000001</v>
      </c>
      <c r="F670" s="5">
        <v>30041.712000000003</v>
      </c>
      <c r="G670" s="6">
        <f t="shared" si="10"/>
        <v>0.390625</v>
      </c>
      <c r="H670" s="1">
        <v>2018</v>
      </c>
    </row>
    <row r="671" spans="1:8" x14ac:dyDescent="0.3">
      <c r="A671" s="2" t="s">
        <v>59</v>
      </c>
      <c r="B671" s="3" t="s">
        <v>60</v>
      </c>
      <c r="C671" s="1" t="s">
        <v>61</v>
      </c>
      <c r="D671" s="1" t="s">
        <v>168</v>
      </c>
      <c r="E671" s="4">
        <v>86874.930000000008</v>
      </c>
      <c r="F671" s="5">
        <v>81083.268000000011</v>
      </c>
      <c r="G671" s="6">
        <f t="shared" si="10"/>
        <v>1.0714285714285714</v>
      </c>
      <c r="H671" s="1">
        <v>2018</v>
      </c>
    </row>
    <row r="672" spans="1:8" x14ac:dyDescent="0.3">
      <c r="A672" s="2" t="s">
        <v>62</v>
      </c>
      <c r="B672" s="3" t="s">
        <v>63</v>
      </c>
      <c r="C672" s="1" t="s">
        <v>64</v>
      </c>
      <c r="D672" s="1" t="s">
        <v>168</v>
      </c>
      <c r="E672" s="4">
        <v>50016.669750000008</v>
      </c>
      <c r="F672" s="5">
        <v>83990.256750000015</v>
      </c>
      <c r="G672" s="6">
        <f t="shared" si="10"/>
        <v>0.5955056179775281</v>
      </c>
      <c r="H672" s="1">
        <v>2018</v>
      </c>
    </row>
    <row r="673" spans="1:8" x14ac:dyDescent="0.3">
      <c r="A673" s="2" t="s">
        <v>65</v>
      </c>
      <c r="B673" s="3" t="s">
        <v>66</v>
      </c>
      <c r="C673" s="1" t="s">
        <v>67</v>
      </c>
      <c r="D673" s="1" t="s">
        <v>168</v>
      </c>
      <c r="E673" s="4">
        <v>120319.02000000002</v>
      </c>
      <c r="F673" s="5">
        <v>183486.50550000003</v>
      </c>
      <c r="G673" s="6">
        <f t="shared" si="10"/>
        <v>0.65573770491803274</v>
      </c>
      <c r="H673" s="1">
        <v>2018</v>
      </c>
    </row>
    <row r="674" spans="1:8" x14ac:dyDescent="0.3">
      <c r="A674" s="2" t="s">
        <v>68</v>
      </c>
      <c r="B674" s="3" t="s">
        <v>69</v>
      </c>
      <c r="C674" s="1" t="s">
        <v>70</v>
      </c>
      <c r="D674" s="1" t="s">
        <v>168</v>
      </c>
      <c r="E674" s="4">
        <v>131981.71050000002</v>
      </c>
      <c r="F674" s="5">
        <v>117941.103</v>
      </c>
      <c r="G674" s="6">
        <f t="shared" si="10"/>
        <v>1.1190476190476191</v>
      </c>
      <c r="H674" s="1">
        <v>2018</v>
      </c>
    </row>
    <row r="675" spans="1:8" x14ac:dyDescent="0.3">
      <c r="A675" s="2" t="s">
        <v>71</v>
      </c>
      <c r="B675" s="3" t="s">
        <v>72</v>
      </c>
      <c r="C675" s="1" t="s">
        <v>73</v>
      </c>
      <c r="D675" s="1" t="s">
        <v>168</v>
      </c>
      <c r="E675" s="4">
        <v>344589.79500000004</v>
      </c>
      <c r="F675" s="5">
        <v>363317.50124999997</v>
      </c>
      <c r="G675" s="6">
        <f t="shared" si="10"/>
        <v>0.94845360824742286</v>
      </c>
      <c r="H675" s="1">
        <v>2018</v>
      </c>
    </row>
    <row r="676" spans="1:8" x14ac:dyDescent="0.3">
      <c r="A676" s="2" t="s">
        <v>71</v>
      </c>
      <c r="B676" s="3" t="s">
        <v>72</v>
      </c>
      <c r="C676" s="1" t="s">
        <v>74</v>
      </c>
      <c r="D676" s="1" t="s">
        <v>168</v>
      </c>
      <c r="E676" s="4">
        <v>102517.7985</v>
      </c>
      <c r="F676" s="5">
        <v>116658.18450000002</v>
      </c>
      <c r="G676" s="6">
        <f t="shared" si="10"/>
        <v>0.87878787878787867</v>
      </c>
      <c r="H676" s="1">
        <v>2018</v>
      </c>
    </row>
    <row r="677" spans="1:8" x14ac:dyDescent="0.3">
      <c r="A677" s="2" t="s">
        <v>75</v>
      </c>
      <c r="B677" s="3" t="s">
        <v>76</v>
      </c>
      <c r="C677" s="1" t="s">
        <v>77</v>
      </c>
      <c r="D677" s="1" t="s">
        <v>168</v>
      </c>
      <c r="E677" s="4">
        <v>281419.272</v>
      </c>
      <c r="F677" s="5">
        <v>328322.484</v>
      </c>
      <c r="G677" s="6">
        <f t="shared" si="10"/>
        <v>0.8571428571428571</v>
      </c>
      <c r="H677" s="1">
        <v>2018</v>
      </c>
    </row>
    <row r="678" spans="1:8" x14ac:dyDescent="0.3">
      <c r="A678" s="2" t="s">
        <v>78</v>
      </c>
      <c r="B678" s="3" t="s">
        <v>79</v>
      </c>
      <c r="C678" s="1" t="s">
        <v>80</v>
      </c>
      <c r="D678" s="1" t="s">
        <v>168</v>
      </c>
      <c r="E678" s="4">
        <v>216600.04800000001</v>
      </c>
      <c r="F678" s="5">
        <v>227165.90400000001</v>
      </c>
      <c r="G678" s="6">
        <f t="shared" si="10"/>
        <v>0.95348837209302328</v>
      </c>
      <c r="H678" s="1">
        <v>2018</v>
      </c>
    </row>
    <row r="679" spans="1:8" x14ac:dyDescent="0.3">
      <c r="A679" s="2" t="s">
        <v>81</v>
      </c>
      <c r="B679" s="3" t="s">
        <v>82</v>
      </c>
      <c r="C679" s="1" t="s">
        <v>83</v>
      </c>
      <c r="D679" s="1" t="s">
        <v>168</v>
      </c>
      <c r="E679" s="4">
        <v>73697.377500000002</v>
      </c>
      <c r="F679" s="5">
        <v>116544.69</v>
      </c>
      <c r="G679" s="6">
        <f t="shared" si="10"/>
        <v>0.63235294117647056</v>
      </c>
      <c r="H679" s="1">
        <v>2018</v>
      </c>
    </row>
    <row r="680" spans="1:8" x14ac:dyDescent="0.3">
      <c r="A680" s="2" t="s">
        <v>84</v>
      </c>
      <c r="B680" s="3" t="s">
        <v>85</v>
      </c>
      <c r="C680" s="1" t="s">
        <v>86</v>
      </c>
      <c r="D680" s="1" t="s">
        <v>168</v>
      </c>
      <c r="E680" s="4">
        <v>98703.603000000017</v>
      </c>
      <c r="F680" s="5">
        <v>77246.29800000001</v>
      </c>
      <c r="G680" s="6">
        <f t="shared" si="10"/>
        <v>1.2777777777777779</v>
      </c>
      <c r="H680" s="1">
        <v>2018</v>
      </c>
    </row>
    <row r="681" spans="1:8" x14ac:dyDescent="0.3">
      <c r="A681" s="2" t="s">
        <v>87</v>
      </c>
      <c r="B681" s="3" t="s">
        <v>88</v>
      </c>
      <c r="C681" s="1" t="s">
        <v>89</v>
      </c>
      <c r="D681" s="1" t="s">
        <v>168</v>
      </c>
      <c r="E681" s="4">
        <v>208525.59</v>
      </c>
      <c r="F681" s="5">
        <v>260656.98750000002</v>
      </c>
      <c r="G681" s="6">
        <f t="shared" si="10"/>
        <v>0.79999999999999993</v>
      </c>
      <c r="H681" s="1">
        <v>2018</v>
      </c>
    </row>
    <row r="682" spans="1:8" x14ac:dyDescent="0.3">
      <c r="A682" s="2" t="s">
        <v>90</v>
      </c>
      <c r="B682" s="3" t="s">
        <v>91</v>
      </c>
      <c r="C682" s="1" t="s">
        <v>92</v>
      </c>
      <c r="D682" s="1" t="s">
        <v>168</v>
      </c>
      <c r="E682" s="4">
        <v>274381.43174999999</v>
      </c>
      <c r="F682" s="5">
        <v>206725.73625000002</v>
      </c>
      <c r="G682" s="6">
        <f t="shared" si="10"/>
        <v>1.3272727272727272</v>
      </c>
      <c r="H682" s="1">
        <v>2018</v>
      </c>
    </row>
    <row r="683" spans="1:8" x14ac:dyDescent="0.3">
      <c r="A683" s="2" t="s">
        <v>93</v>
      </c>
      <c r="B683" s="3" t="s">
        <v>94</v>
      </c>
      <c r="C683" s="1" t="s">
        <v>95</v>
      </c>
      <c r="D683" s="1" t="s">
        <v>168</v>
      </c>
      <c r="E683" s="4">
        <v>10622.502000000002</v>
      </c>
      <c r="F683" s="5">
        <v>20279.322</v>
      </c>
      <c r="G683" s="6">
        <f t="shared" si="10"/>
        <v>0.52380952380952395</v>
      </c>
      <c r="H683" s="1">
        <v>2018</v>
      </c>
    </row>
    <row r="684" spans="1:8" x14ac:dyDescent="0.3">
      <c r="A684" s="2" t="s">
        <v>96</v>
      </c>
      <c r="B684" s="3" t="s">
        <v>97</v>
      </c>
      <c r="C684" s="1" t="s">
        <v>98</v>
      </c>
      <c r="D684" s="1" t="s">
        <v>168</v>
      </c>
      <c r="E684" s="4">
        <v>36805.157999999996</v>
      </c>
      <c r="F684" s="5">
        <v>151467.38099999999</v>
      </c>
      <c r="G684" s="6">
        <f t="shared" si="10"/>
        <v>0.24299065420560745</v>
      </c>
      <c r="H684" s="1">
        <v>2018</v>
      </c>
    </row>
    <row r="685" spans="1:8" x14ac:dyDescent="0.3">
      <c r="A685" s="2" t="s">
        <v>99</v>
      </c>
      <c r="B685" s="3" t="s">
        <v>100</v>
      </c>
      <c r="C685" s="1" t="s">
        <v>101</v>
      </c>
      <c r="D685" s="1" t="s">
        <v>168</v>
      </c>
      <c r="E685" s="4">
        <v>100014.07500000001</v>
      </c>
      <c r="F685" s="5">
        <v>226031.8095</v>
      </c>
      <c r="G685" s="6">
        <f t="shared" si="10"/>
        <v>0.44247787610619471</v>
      </c>
      <c r="H685" s="1">
        <v>2018</v>
      </c>
    </row>
    <row r="686" spans="1:8" x14ac:dyDescent="0.3">
      <c r="A686" s="2" t="s">
        <v>102</v>
      </c>
      <c r="B686" s="3" t="s">
        <v>103</v>
      </c>
      <c r="C686" s="1" t="s">
        <v>104</v>
      </c>
      <c r="D686" s="1" t="s">
        <v>168</v>
      </c>
      <c r="E686" s="4">
        <v>134178.28200000001</v>
      </c>
      <c r="F686" s="5">
        <v>186891.17850000001</v>
      </c>
      <c r="G686" s="6">
        <f t="shared" si="10"/>
        <v>0.71794871794871795</v>
      </c>
      <c r="H686" s="1">
        <v>2018</v>
      </c>
    </row>
    <row r="687" spans="1:8" x14ac:dyDescent="0.3">
      <c r="A687" s="2" t="s">
        <v>105</v>
      </c>
      <c r="B687" s="3" t="s">
        <v>106</v>
      </c>
      <c r="C687" s="1" t="s">
        <v>107</v>
      </c>
      <c r="D687" s="1" t="s">
        <v>168</v>
      </c>
      <c r="E687" s="4">
        <v>23288.850000000002</v>
      </c>
      <c r="F687" s="5">
        <v>77032.350000000006</v>
      </c>
      <c r="G687" s="6">
        <f t="shared" si="10"/>
        <v>0.30232558139534882</v>
      </c>
      <c r="H687" s="1">
        <v>2018</v>
      </c>
    </row>
    <row r="688" spans="1:8" x14ac:dyDescent="0.3">
      <c r="A688" s="2" t="s">
        <v>108</v>
      </c>
      <c r="B688" s="3" t="s">
        <v>109</v>
      </c>
      <c r="C688" s="1" t="s">
        <v>110</v>
      </c>
      <c r="D688" s="1" t="s">
        <v>168</v>
      </c>
      <c r="E688" s="4">
        <v>85388.006250000006</v>
      </c>
      <c r="F688" s="5">
        <v>331305.46425000002</v>
      </c>
      <c r="G688" s="6">
        <f t="shared" si="10"/>
        <v>0.25773195876288663</v>
      </c>
      <c r="H688" s="1">
        <v>2018</v>
      </c>
    </row>
    <row r="689" spans="1:8" x14ac:dyDescent="0.3">
      <c r="A689" s="2" t="s">
        <v>111</v>
      </c>
      <c r="B689" s="3" t="s">
        <v>112</v>
      </c>
      <c r="C689" s="1" t="s">
        <v>113</v>
      </c>
      <c r="D689" s="1" t="s">
        <v>168</v>
      </c>
      <c r="E689" s="4">
        <v>185473.73924999998</v>
      </c>
      <c r="F689" s="5">
        <v>400232.80575</v>
      </c>
      <c r="G689" s="6">
        <f t="shared" si="10"/>
        <v>0.46341463414634143</v>
      </c>
      <c r="H689" s="1">
        <v>2018</v>
      </c>
    </row>
    <row r="690" spans="1:8" x14ac:dyDescent="0.3">
      <c r="A690" s="2" t="s">
        <v>114</v>
      </c>
      <c r="B690" s="3" t="s">
        <v>115</v>
      </c>
      <c r="C690" s="1" t="s">
        <v>116</v>
      </c>
      <c r="D690" s="1" t="s">
        <v>168</v>
      </c>
      <c r="E690" s="4">
        <v>22776.018750000003</v>
      </c>
      <c r="F690" s="5">
        <v>68328.056250000009</v>
      </c>
      <c r="G690" s="6">
        <f t="shared" si="10"/>
        <v>0.33333333333333331</v>
      </c>
      <c r="H690" s="1">
        <v>2018</v>
      </c>
    </row>
    <row r="691" spans="1:8" x14ac:dyDescent="0.3">
      <c r="A691" s="2" t="s">
        <v>114</v>
      </c>
      <c r="B691" s="3" t="s">
        <v>115</v>
      </c>
      <c r="C691" s="1" t="s">
        <v>117</v>
      </c>
      <c r="D691" s="1" t="s">
        <v>168</v>
      </c>
      <c r="E691" s="4">
        <v>55249.128000000004</v>
      </c>
      <c r="F691" s="5">
        <v>25113.240000000005</v>
      </c>
      <c r="G691" s="6">
        <f t="shared" si="10"/>
        <v>2.1999999999999997</v>
      </c>
      <c r="H691" s="1">
        <v>2018</v>
      </c>
    </row>
    <row r="692" spans="1:8" x14ac:dyDescent="0.3">
      <c r="A692" s="2" t="s">
        <v>114</v>
      </c>
      <c r="B692" s="3" t="s">
        <v>115</v>
      </c>
      <c r="C692" s="1" t="s">
        <v>118</v>
      </c>
      <c r="D692" s="1" t="s">
        <v>168</v>
      </c>
      <c r="E692" s="4">
        <v>228844.81125</v>
      </c>
      <c r="F692" s="5">
        <v>238480.38225000002</v>
      </c>
      <c r="G692" s="6">
        <f t="shared" si="10"/>
        <v>0.95959595959595945</v>
      </c>
      <c r="H692" s="1">
        <v>2018</v>
      </c>
    </row>
    <row r="693" spans="1:8" x14ac:dyDescent="0.3">
      <c r="A693" s="2" t="s">
        <v>119</v>
      </c>
      <c r="B693" s="3" t="s">
        <v>120</v>
      </c>
      <c r="C693" s="1" t="s">
        <v>121</v>
      </c>
      <c r="D693" s="1" t="s">
        <v>168</v>
      </c>
      <c r="E693" s="4">
        <v>165122.7525</v>
      </c>
      <c r="F693" s="5">
        <v>56875.614750000001</v>
      </c>
      <c r="G693" s="6">
        <f t="shared" si="10"/>
        <v>2.903225806451613</v>
      </c>
      <c r="H693" s="1">
        <v>2018</v>
      </c>
    </row>
    <row r="694" spans="1:8" x14ac:dyDescent="0.3">
      <c r="A694" s="2" t="s">
        <v>122</v>
      </c>
      <c r="B694" s="3" t="s">
        <v>123</v>
      </c>
      <c r="C694" s="1" t="s">
        <v>124</v>
      </c>
      <c r="D694" s="1" t="s">
        <v>168</v>
      </c>
      <c r="E694" s="4">
        <v>26612.111249999998</v>
      </c>
      <c r="F694" s="5">
        <v>51066.483749999999</v>
      </c>
      <c r="G694" s="6">
        <f t="shared" si="10"/>
        <v>0.52112676056338025</v>
      </c>
      <c r="H694" s="1">
        <v>2018</v>
      </c>
    </row>
    <row r="695" spans="1:8" x14ac:dyDescent="0.3">
      <c r="A695" s="2" t="s">
        <v>125</v>
      </c>
      <c r="B695" s="3" t="s">
        <v>126</v>
      </c>
      <c r="C695" s="1" t="s">
        <v>127</v>
      </c>
      <c r="D695" s="1" t="s">
        <v>168</v>
      </c>
      <c r="E695" s="4">
        <v>24893.973000000002</v>
      </c>
      <c r="F695" s="5">
        <v>15319.368</v>
      </c>
      <c r="G695" s="6">
        <f t="shared" si="10"/>
        <v>1.625</v>
      </c>
      <c r="H695" s="1">
        <v>2018</v>
      </c>
    </row>
    <row r="696" spans="1:8" x14ac:dyDescent="0.3">
      <c r="A696" s="2" t="s">
        <v>128</v>
      </c>
      <c r="B696" s="3" t="s">
        <v>129</v>
      </c>
      <c r="C696" s="1" t="s">
        <v>130</v>
      </c>
      <c r="D696" s="1" t="s">
        <v>168</v>
      </c>
      <c r="E696" s="4">
        <v>109951.02</v>
      </c>
      <c r="F696" s="5">
        <v>185084.217</v>
      </c>
      <c r="G696" s="6">
        <f t="shared" si="10"/>
        <v>0.59405940594059403</v>
      </c>
      <c r="H696" s="1">
        <v>2018</v>
      </c>
    </row>
    <row r="697" spans="1:8" x14ac:dyDescent="0.3">
      <c r="A697" s="2" t="s">
        <v>131</v>
      </c>
      <c r="B697" s="3" t="s">
        <v>132</v>
      </c>
      <c r="C697" s="1" t="s">
        <v>133</v>
      </c>
      <c r="D697" s="1" t="s">
        <v>168</v>
      </c>
      <c r="E697" s="4">
        <v>181115.70300000001</v>
      </c>
      <c r="F697" s="5">
        <v>117480.45600000001</v>
      </c>
      <c r="G697" s="6">
        <f t="shared" si="10"/>
        <v>1.5416666666666667</v>
      </c>
      <c r="H697" s="1">
        <v>2018</v>
      </c>
    </row>
    <row r="698" spans="1:8" x14ac:dyDescent="0.3">
      <c r="A698" s="2" t="s">
        <v>134</v>
      </c>
      <c r="B698" s="3" t="s">
        <v>135</v>
      </c>
      <c r="C698" s="1" t="s">
        <v>136</v>
      </c>
      <c r="D698" s="1" t="s">
        <v>168</v>
      </c>
      <c r="E698" s="4">
        <v>77412.327750000011</v>
      </c>
      <c r="F698" s="5">
        <v>318250.68075000006</v>
      </c>
      <c r="G698" s="6">
        <f t="shared" si="10"/>
        <v>0.24324324324324323</v>
      </c>
      <c r="H698" s="1">
        <v>2018</v>
      </c>
    </row>
    <row r="699" spans="1:8" x14ac:dyDescent="0.3">
      <c r="A699" s="2" t="s">
        <v>137</v>
      </c>
      <c r="B699" s="3" t="s">
        <v>138</v>
      </c>
      <c r="C699" s="1" t="s">
        <v>139</v>
      </c>
      <c r="D699" s="1" t="s">
        <v>168</v>
      </c>
      <c r="E699" s="4">
        <v>249458.33250000005</v>
      </c>
      <c r="F699" s="5">
        <v>153512.82000000004</v>
      </c>
      <c r="G699" s="6">
        <f t="shared" si="10"/>
        <v>1.625</v>
      </c>
      <c r="H699" s="1">
        <v>2018</v>
      </c>
    </row>
    <row r="700" spans="1:8" x14ac:dyDescent="0.3">
      <c r="A700" s="2" t="s">
        <v>140</v>
      </c>
      <c r="B700" s="3" t="s">
        <v>141</v>
      </c>
      <c r="C700" s="1" t="s">
        <v>142</v>
      </c>
      <c r="D700" s="1" t="s">
        <v>168</v>
      </c>
      <c r="E700" s="4">
        <v>292024.44</v>
      </c>
      <c r="F700" s="5">
        <v>194682.96</v>
      </c>
      <c r="G700" s="6">
        <f t="shared" si="10"/>
        <v>1.5</v>
      </c>
      <c r="H700" s="1">
        <v>2018</v>
      </c>
    </row>
    <row r="701" spans="1:8" x14ac:dyDescent="0.3">
      <c r="A701" s="2" t="s">
        <v>143</v>
      </c>
      <c r="B701" s="3" t="s">
        <v>144</v>
      </c>
      <c r="C701" s="1" t="s">
        <v>145</v>
      </c>
      <c r="D701" s="1" t="s">
        <v>168</v>
      </c>
      <c r="E701" s="4">
        <v>209414.52449999997</v>
      </c>
      <c r="F701" s="5">
        <v>182936.82599999997</v>
      </c>
      <c r="G701" s="6">
        <f t="shared" si="10"/>
        <v>1.1447368421052633</v>
      </c>
      <c r="H701" s="1">
        <v>2018</v>
      </c>
    </row>
    <row r="702" spans="1:8" x14ac:dyDescent="0.3">
      <c r="A702" s="2" t="s">
        <v>143</v>
      </c>
      <c r="B702" s="3" t="s">
        <v>144</v>
      </c>
      <c r="C702" s="1" t="s">
        <v>146</v>
      </c>
      <c r="D702" s="1" t="s">
        <v>168</v>
      </c>
      <c r="E702" s="4">
        <v>256764.14100000003</v>
      </c>
      <c r="F702" s="5">
        <v>354269.51100000006</v>
      </c>
      <c r="G702" s="6">
        <f t="shared" si="10"/>
        <v>0.72477064220183485</v>
      </c>
      <c r="H702" s="1">
        <v>2018</v>
      </c>
    </row>
    <row r="703" spans="1:8" x14ac:dyDescent="0.3">
      <c r="A703" s="2" t="s">
        <v>147</v>
      </c>
      <c r="B703" s="3" t="s">
        <v>148</v>
      </c>
      <c r="C703" s="1" t="s">
        <v>149</v>
      </c>
      <c r="D703" s="1" t="s">
        <v>168</v>
      </c>
      <c r="E703" s="4">
        <v>107850.84525000001</v>
      </c>
      <c r="F703" s="5">
        <v>117545.30325</v>
      </c>
      <c r="G703" s="6">
        <f t="shared" si="10"/>
        <v>0.91752577319587647</v>
      </c>
      <c r="H703" s="1">
        <v>2018</v>
      </c>
    </row>
    <row r="704" spans="1:8" x14ac:dyDescent="0.3">
      <c r="A704" s="2" t="s">
        <v>150</v>
      </c>
      <c r="B704" s="3" t="s">
        <v>151</v>
      </c>
      <c r="C704" s="1" t="s">
        <v>152</v>
      </c>
      <c r="D704" s="1" t="s">
        <v>168</v>
      </c>
      <c r="E704" s="4">
        <v>118066.40999999997</v>
      </c>
      <c r="F704" s="5">
        <v>171196.29449999999</v>
      </c>
      <c r="G704" s="6">
        <f t="shared" si="10"/>
        <v>0.68965517241379304</v>
      </c>
      <c r="H704" s="1">
        <v>2018</v>
      </c>
    </row>
    <row r="705" spans="1:8" x14ac:dyDescent="0.3">
      <c r="A705" s="2" t="s">
        <v>153</v>
      </c>
      <c r="B705" s="3" t="s">
        <v>154</v>
      </c>
      <c r="C705" s="1" t="s">
        <v>155</v>
      </c>
      <c r="D705" s="1" t="s">
        <v>168</v>
      </c>
      <c r="E705" s="4">
        <v>219031.66800000003</v>
      </c>
      <c r="F705" s="5">
        <v>252362.57400000005</v>
      </c>
      <c r="G705" s="6">
        <f t="shared" si="10"/>
        <v>0.86792452830188671</v>
      </c>
      <c r="H705" s="1">
        <v>2018</v>
      </c>
    </row>
    <row r="706" spans="1:8" x14ac:dyDescent="0.3">
      <c r="A706" s="2" t="s">
        <v>156</v>
      </c>
      <c r="B706" s="3" t="s">
        <v>157</v>
      </c>
      <c r="C706" s="1" t="s">
        <v>158</v>
      </c>
      <c r="D706" s="1" t="s">
        <v>168</v>
      </c>
      <c r="E706" s="4">
        <v>321833.64150000003</v>
      </c>
      <c r="F706" s="5">
        <v>151064.77050000004</v>
      </c>
      <c r="G706" s="6">
        <f t="shared" si="10"/>
        <v>2.1304347826086953</v>
      </c>
      <c r="H706" s="1">
        <v>2018</v>
      </c>
    </row>
    <row r="707" spans="1:8" x14ac:dyDescent="0.3">
      <c r="A707" s="2" t="s">
        <v>159</v>
      </c>
      <c r="B707" s="3" t="s">
        <v>160</v>
      </c>
      <c r="C707" s="1" t="s">
        <v>161</v>
      </c>
      <c r="D707" s="1" t="s">
        <v>168</v>
      </c>
      <c r="E707" s="4">
        <v>104333.40000000001</v>
      </c>
      <c r="F707" s="5">
        <v>42776.694000000003</v>
      </c>
      <c r="G707" s="6">
        <f t="shared" ref="G707:G770" si="11">E707/F707</f>
        <v>2.4390243902439024</v>
      </c>
      <c r="H707" s="1">
        <v>2018</v>
      </c>
    </row>
    <row r="708" spans="1:8" x14ac:dyDescent="0.3">
      <c r="A708" s="2" t="s">
        <v>162</v>
      </c>
      <c r="B708" s="3" t="s">
        <v>163</v>
      </c>
      <c r="C708" s="1" t="s">
        <v>164</v>
      </c>
      <c r="D708" s="1" t="s">
        <v>168</v>
      </c>
      <c r="E708" s="4">
        <v>8911.6537499999995</v>
      </c>
      <c r="F708" s="5">
        <v>6903.3937500000002</v>
      </c>
      <c r="G708" s="6">
        <f t="shared" si="11"/>
        <v>1.2909090909090908</v>
      </c>
      <c r="H708" s="1">
        <v>2018</v>
      </c>
    </row>
    <row r="709" spans="1:8" x14ac:dyDescent="0.3">
      <c r="A709" s="2" t="s">
        <v>165</v>
      </c>
      <c r="B709" s="3" t="s">
        <v>166</v>
      </c>
      <c r="C709" s="1" t="s">
        <v>167</v>
      </c>
      <c r="D709" s="1" t="s">
        <v>168</v>
      </c>
      <c r="E709" s="4">
        <v>94727.87999999999</v>
      </c>
      <c r="F709" s="5">
        <v>87820.638749999998</v>
      </c>
      <c r="G709" s="6">
        <f t="shared" si="11"/>
        <v>1.0786516853932584</v>
      </c>
      <c r="H709" s="1">
        <v>2018</v>
      </c>
    </row>
    <row r="710" spans="1:8" x14ac:dyDescent="0.3">
      <c r="A710" s="2" t="s">
        <v>8</v>
      </c>
      <c r="B710" s="3" t="s">
        <v>9</v>
      </c>
      <c r="C710" s="1" t="s">
        <v>10</v>
      </c>
      <c r="D710" s="1" t="s">
        <v>169</v>
      </c>
      <c r="E710" s="4">
        <v>281516.35050000006</v>
      </c>
      <c r="F710" s="5">
        <v>426539.92500000005</v>
      </c>
      <c r="G710" s="6">
        <f t="shared" si="11"/>
        <v>0.66</v>
      </c>
      <c r="H710" s="1">
        <v>2018</v>
      </c>
    </row>
    <row r="711" spans="1:8" x14ac:dyDescent="0.3">
      <c r="A711" s="2" t="s">
        <v>12</v>
      </c>
      <c r="B711" s="3" t="s">
        <v>13</v>
      </c>
      <c r="C711" s="1" t="s">
        <v>14</v>
      </c>
      <c r="D711" s="1" t="s">
        <v>169</v>
      </c>
      <c r="E711" s="4">
        <v>607451.50800000003</v>
      </c>
      <c r="F711" s="5">
        <v>359675.23500000004</v>
      </c>
      <c r="G711" s="6">
        <f t="shared" si="11"/>
        <v>1.6888888888888887</v>
      </c>
      <c r="H711" s="1">
        <v>2018</v>
      </c>
    </row>
    <row r="712" spans="1:8" x14ac:dyDescent="0.3">
      <c r="A712" s="2" t="s">
        <v>15</v>
      </c>
      <c r="B712" s="3" t="s">
        <v>16</v>
      </c>
      <c r="C712" s="1" t="s">
        <v>17</v>
      </c>
      <c r="D712" s="1" t="s">
        <v>169</v>
      </c>
      <c r="E712" s="4">
        <v>113418.36675</v>
      </c>
      <c r="F712" s="5">
        <v>100816.32599999999</v>
      </c>
      <c r="G712" s="6">
        <f t="shared" si="11"/>
        <v>1.1250000000000002</v>
      </c>
      <c r="H712" s="1">
        <v>2018</v>
      </c>
    </row>
    <row r="713" spans="1:8" x14ac:dyDescent="0.3">
      <c r="A713" s="2" t="s">
        <v>18</v>
      </c>
      <c r="B713" s="3" t="s">
        <v>19</v>
      </c>
      <c r="C713" s="1" t="s">
        <v>20</v>
      </c>
      <c r="D713" s="1" t="s">
        <v>169</v>
      </c>
      <c r="E713" s="4">
        <v>44193.107250000001</v>
      </c>
      <c r="F713" s="5">
        <v>114292.51875000002</v>
      </c>
      <c r="G713" s="6">
        <f t="shared" si="11"/>
        <v>0.3866666666666666</v>
      </c>
      <c r="H713" s="1">
        <v>2018</v>
      </c>
    </row>
    <row r="714" spans="1:8" x14ac:dyDescent="0.3">
      <c r="A714" s="2" t="s">
        <v>21</v>
      </c>
      <c r="B714" s="3" t="s">
        <v>22</v>
      </c>
      <c r="C714" s="1" t="s">
        <v>23</v>
      </c>
      <c r="D714" s="1" t="s">
        <v>169</v>
      </c>
      <c r="E714" s="4">
        <v>488267.97975000012</v>
      </c>
      <c r="F714" s="5">
        <v>494295.97950000007</v>
      </c>
      <c r="G714" s="6">
        <f t="shared" si="11"/>
        <v>0.98780487804878059</v>
      </c>
      <c r="H714" s="1">
        <v>2018</v>
      </c>
    </row>
    <row r="715" spans="1:8" x14ac:dyDescent="0.3">
      <c r="A715" s="2" t="s">
        <v>21</v>
      </c>
      <c r="B715" s="3" t="s">
        <v>22</v>
      </c>
      <c r="C715" s="1" t="s">
        <v>24</v>
      </c>
      <c r="D715" s="1" t="s">
        <v>169</v>
      </c>
      <c r="E715" s="4">
        <v>424547.25750000001</v>
      </c>
      <c r="F715" s="5">
        <v>491581.03500000009</v>
      </c>
      <c r="G715" s="6">
        <f t="shared" si="11"/>
        <v>0.86363636363636354</v>
      </c>
      <c r="H715" s="1">
        <v>2018</v>
      </c>
    </row>
    <row r="716" spans="1:8" x14ac:dyDescent="0.3">
      <c r="A716" s="2" t="s">
        <v>21</v>
      </c>
      <c r="B716" s="3" t="s">
        <v>22</v>
      </c>
      <c r="C716" s="1" t="s">
        <v>25</v>
      </c>
      <c r="D716" s="1" t="s">
        <v>169</v>
      </c>
      <c r="E716" s="4">
        <v>483952.40100000007</v>
      </c>
      <c r="F716" s="5">
        <v>477584.60625000007</v>
      </c>
      <c r="G716" s="6">
        <f t="shared" si="11"/>
        <v>1.0133333333333334</v>
      </c>
      <c r="H716" s="1">
        <v>2018</v>
      </c>
    </row>
    <row r="717" spans="1:8" x14ac:dyDescent="0.3">
      <c r="A717" s="2" t="s">
        <v>21</v>
      </c>
      <c r="B717" s="3" t="s">
        <v>22</v>
      </c>
      <c r="C717" s="1" t="s">
        <v>26</v>
      </c>
      <c r="D717" s="1" t="s">
        <v>169</v>
      </c>
      <c r="E717" s="4">
        <v>292085.37899999996</v>
      </c>
      <c r="F717" s="5">
        <v>174309.01649999997</v>
      </c>
      <c r="G717" s="6">
        <f t="shared" si="11"/>
        <v>1.6756756756756757</v>
      </c>
      <c r="H717" s="1">
        <v>2018</v>
      </c>
    </row>
    <row r="718" spans="1:8" x14ac:dyDescent="0.3">
      <c r="A718" s="2" t="s">
        <v>27</v>
      </c>
      <c r="B718" s="3" t="s">
        <v>28</v>
      </c>
      <c r="C718" s="1" t="s">
        <v>29</v>
      </c>
      <c r="D718" s="1" t="s">
        <v>169</v>
      </c>
      <c r="E718" s="4">
        <v>62042.678999999996</v>
      </c>
      <c r="F718" s="5">
        <v>105328.26899999999</v>
      </c>
      <c r="G718" s="6">
        <f t="shared" si="11"/>
        <v>0.58904109589041098</v>
      </c>
      <c r="H718" s="1">
        <v>2018</v>
      </c>
    </row>
    <row r="719" spans="1:8" x14ac:dyDescent="0.3">
      <c r="A719" s="2" t="s">
        <v>30</v>
      </c>
      <c r="B719" s="3" t="s">
        <v>31</v>
      </c>
      <c r="C719" s="1" t="s">
        <v>32</v>
      </c>
      <c r="D719" s="1" t="s">
        <v>169</v>
      </c>
      <c r="E719" s="4">
        <v>285407.55000000005</v>
      </c>
      <c r="F719" s="5">
        <v>211201.58700000003</v>
      </c>
      <c r="G719" s="6">
        <f t="shared" si="11"/>
        <v>1.3513513513513513</v>
      </c>
      <c r="H719" s="1">
        <v>2018</v>
      </c>
    </row>
    <row r="720" spans="1:8" x14ac:dyDescent="0.3">
      <c r="A720" s="2" t="s">
        <v>33</v>
      </c>
      <c r="B720" s="3" t="s">
        <v>34</v>
      </c>
      <c r="C720" s="1" t="s">
        <v>35</v>
      </c>
      <c r="D720" s="1" t="s">
        <v>169</v>
      </c>
      <c r="E720" s="4">
        <v>66400.735499999995</v>
      </c>
      <c r="F720" s="5">
        <v>62070.252749999992</v>
      </c>
      <c r="G720" s="6">
        <f t="shared" si="11"/>
        <v>1.0697674418604652</v>
      </c>
      <c r="H720" s="1">
        <v>2018</v>
      </c>
    </row>
    <row r="721" spans="1:8" x14ac:dyDescent="0.3">
      <c r="A721" s="2" t="s">
        <v>36</v>
      </c>
      <c r="B721" s="3" t="s">
        <v>37</v>
      </c>
      <c r="C721" s="1" t="s">
        <v>38</v>
      </c>
      <c r="D721" s="1" t="s">
        <v>169</v>
      </c>
      <c r="E721" s="4">
        <v>238780.71000000002</v>
      </c>
      <c r="F721" s="5">
        <v>204669.18000000002</v>
      </c>
      <c r="G721" s="6">
        <f t="shared" si="11"/>
        <v>1.1666666666666667</v>
      </c>
      <c r="H721" s="1">
        <v>2018</v>
      </c>
    </row>
    <row r="722" spans="1:8" x14ac:dyDescent="0.3">
      <c r="A722" s="2" t="s">
        <v>36</v>
      </c>
      <c r="B722" s="3" t="s">
        <v>37</v>
      </c>
      <c r="C722" s="1" t="s">
        <v>39</v>
      </c>
      <c r="D722" s="1" t="s">
        <v>169</v>
      </c>
      <c r="E722" s="4">
        <v>124930.69425</v>
      </c>
      <c r="F722" s="5">
        <v>145189.72575000001</v>
      </c>
      <c r="G722" s="6">
        <f t="shared" si="11"/>
        <v>0.86046511627906974</v>
      </c>
      <c r="H722" s="1">
        <v>2018</v>
      </c>
    </row>
    <row r="723" spans="1:8" x14ac:dyDescent="0.3">
      <c r="A723" s="2" t="s">
        <v>40</v>
      </c>
      <c r="B723" s="3" t="s">
        <v>41</v>
      </c>
      <c r="C723" s="1" t="s">
        <v>42</v>
      </c>
      <c r="D723" s="1" t="s">
        <v>169</v>
      </c>
      <c r="E723" s="4">
        <v>285842.62125000003</v>
      </c>
      <c r="F723" s="5">
        <v>903880.72124999994</v>
      </c>
      <c r="G723" s="6">
        <f t="shared" si="11"/>
        <v>0.31623931623931628</v>
      </c>
      <c r="H723" s="1">
        <v>2018</v>
      </c>
    </row>
    <row r="724" spans="1:8" x14ac:dyDescent="0.3">
      <c r="A724" s="2" t="s">
        <v>43</v>
      </c>
      <c r="B724" s="3" t="s">
        <v>44</v>
      </c>
      <c r="C724" s="1" t="s">
        <v>45</v>
      </c>
      <c r="D724" s="1" t="s">
        <v>169</v>
      </c>
      <c r="E724" s="4">
        <v>332880.86700000003</v>
      </c>
      <c r="F724" s="5">
        <v>567410.56875000009</v>
      </c>
      <c r="G724" s="6">
        <f t="shared" si="11"/>
        <v>0.58666666666666667</v>
      </c>
      <c r="H724" s="1">
        <v>2018</v>
      </c>
    </row>
    <row r="725" spans="1:8" x14ac:dyDescent="0.3">
      <c r="A725" s="2" t="s">
        <v>46</v>
      </c>
      <c r="B725" s="3" t="s">
        <v>47</v>
      </c>
      <c r="C725" s="1" t="s">
        <v>48</v>
      </c>
      <c r="D725" s="1" t="s">
        <v>169</v>
      </c>
      <c r="E725" s="4">
        <v>165930.97050000002</v>
      </c>
      <c r="F725" s="5">
        <v>79892.689500000008</v>
      </c>
      <c r="G725" s="6">
        <f t="shared" si="11"/>
        <v>2.0769230769230771</v>
      </c>
      <c r="H725" s="1">
        <v>2018</v>
      </c>
    </row>
    <row r="726" spans="1:8" x14ac:dyDescent="0.3">
      <c r="A726" s="2" t="s">
        <v>49</v>
      </c>
      <c r="B726" s="3" t="s">
        <v>50</v>
      </c>
      <c r="C726" s="1" t="s">
        <v>51</v>
      </c>
      <c r="D726" s="1" t="s">
        <v>169</v>
      </c>
      <c r="E726" s="4">
        <v>172200.38399999999</v>
      </c>
      <c r="F726" s="5">
        <v>624226.39199999988</v>
      </c>
      <c r="G726" s="6">
        <f t="shared" si="11"/>
        <v>0.27586206896551729</v>
      </c>
      <c r="H726" s="1">
        <v>2018</v>
      </c>
    </row>
    <row r="727" spans="1:8" x14ac:dyDescent="0.3">
      <c r="A727" s="2" t="s">
        <v>52</v>
      </c>
      <c r="B727" s="3" t="s">
        <v>53</v>
      </c>
      <c r="C727" s="1" t="s">
        <v>54</v>
      </c>
      <c r="D727" s="1" t="s">
        <v>169</v>
      </c>
      <c r="E727" s="4">
        <v>466267.44825000002</v>
      </c>
      <c r="F727" s="5">
        <v>364904.95950000006</v>
      </c>
      <c r="G727" s="6">
        <f t="shared" si="11"/>
        <v>1.2777777777777777</v>
      </c>
      <c r="H727" s="1">
        <v>2018</v>
      </c>
    </row>
    <row r="728" spans="1:8" x14ac:dyDescent="0.3">
      <c r="A728" s="2" t="s">
        <v>52</v>
      </c>
      <c r="B728" s="3" t="s">
        <v>53</v>
      </c>
      <c r="C728" s="1" t="s">
        <v>55</v>
      </c>
      <c r="D728" s="1" t="s">
        <v>169</v>
      </c>
      <c r="E728" s="4">
        <v>114427.40400000001</v>
      </c>
      <c r="F728" s="5">
        <v>193646.37600000002</v>
      </c>
      <c r="G728" s="6">
        <f t="shared" si="11"/>
        <v>0.59090909090909094</v>
      </c>
      <c r="H728" s="1">
        <v>2018</v>
      </c>
    </row>
    <row r="729" spans="1:8" x14ac:dyDescent="0.3">
      <c r="A729" s="2" t="s">
        <v>56</v>
      </c>
      <c r="B729" s="3" t="s">
        <v>57</v>
      </c>
      <c r="C729" s="1" t="s">
        <v>58</v>
      </c>
      <c r="D729" s="1" t="s">
        <v>169</v>
      </c>
      <c r="E729" s="4">
        <v>523599.59925000003</v>
      </c>
      <c r="F729" s="5">
        <v>875056.86450000014</v>
      </c>
      <c r="G729" s="6">
        <f t="shared" si="11"/>
        <v>0.59836065573770481</v>
      </c>
      <c r="H729" s="1">
        <v>2018</v>
      </c>
    </row>
    <row r="730" spans="1:8" x14ac:dyDescent="0.3">
      <c r="A730" s="2" t="s">
        <v>59</v>
      </c>
      <c r="B730" s="3" t="s">
        <v>60</v>
      </c>
      <c r="C730" s="1" t="s">
        <v>61</v>
      </c>
      <c r="D730" s="1" t="s">
        <v>169</v>
      </c>
      <c r="E730" s="4">
        <v>220589.19</v>
      </c>
      <c r="F730" s="5">
        <v>80485.24500000001</v>
      </c>
      <c r="G730" s="6">
        <f t="shared" si="11"/>
        <v>2.7407407407407405</v>
      </c>
      <c r="H730" s="1">
        <v>2018</v>
      </c>
    </row>
    <row r="731" spans="1:8" x14ac:dyDescent="0.3">
      <c r="A731" s="2" t="s">
        <v>62</v>
      </c>
      <c r="B731" s="3" t="s">
        <v>63</v>
      </c>
      <c r="C731" s="1" t="s">
        <v>64</v>
      </c>
      <c r="D731" s="1" t="s">
        <v>169</v>
      </c>
      <c r="E731" s="4">
        <v>256922.58374999999</v>
      </c>
      <c r="F731" s="5">
        <v>297489.3075</v>
      </c>
      <c r="G731" s="6">
        <f t="shared" si="11"/>
        <v>0.86363636363636365</v>
      </c>
      <c r="H731" s="1">
        <v>2018</v>
      </c>
    </row>
    <row r="732" spans="1:8" x14ac:dyDescent="0.3">
      <c r="A732" s="2" t="s">
        <v>65</v>
      </c>
      <c r="B732" s="3" t="s">
        <v>66</v>
      </c>
      <c r="C732" s="1" t="s">
        <v>67</v>
      </c>
      <c r="D732" s="1" t="s">
        <v>169</v>
      </c>
      <c r="E732" s="4">
        <v>587778.4709999999</v>
      </c>
      <c r="F732" s="5">
        <v>659751.34499999997</v>
      </c>
      <c r="G732" s="6">
        <f t="shared" si="11"/>
        <v>0.89090909090909076</v>
      </c>
      <c r="H732" s="1">
        <v>2018</v>
      </c>
    </row>
    <row r="733" spans="1:8" x14ac:dyDescent="0.3">
      <c r="A733" s="2" t="s">
        <v>68</v>
      </c>
      <c r="B733" s="3" t="s">
        <v>69</v>
      </c>
      <c r="C733" s="1" t="s">
        <v>70</v>
      </c>
      <c r="D733" s="1" t="s">
        <v>169</v>
      </c>
      <c r="E733" s="4">
        <v>114761.72474999999</v>
      </c>
      <c r="F733" s="5">
        <v>161795.21849999999</v>
      </c>
      <c r="G733" s="6">
        <f t="shared" si="11"/>
        <v>0.70930232558139539</v>
      </c>
      <c r="H733" s="1">
        <v>2018</v>
      </c>
    </row>
    <row r="734" spans="1:8" x14ac:dyDescent="0.3">
      <c r="A734" s="2" t="s">
        <v>71</v>
      </c>
      <c r="B734" s="3" t="s">
        <v>72</v>
      </c>
      <c r="C734" s="1" t="s">
        <v>73</v>
      </c>
      <c r="D734" s="1" t="s">
        <v>169</v>
      </c>
      <c r="E734" s="4">
        <v>385490.61</v>
      </c>
      <c r="F734" s="5">
        <v>404295.02999999997</v>
      </c>
      <c r="G734" s="6">
        <f t="shared" si="11"/>
        <v>0.95348837209302328</v>
      </c>
      <c r="H734" s="1">
        <v>2018</v>
      </c>
    </row>
    <row r="735" spans="1:8" x14ac:dyDescent="0.3">
      <c r="A735" s="2" t="s">
        <v>71</v>
      </c>
      <c r="B735" s="3" t="s">
        <v>72</v>
      </c>
      <c r="C735" s="1" t="s">
        <v>74</v>
      </c>
      <c r="D735" s="1" t="s">
        <v>169</v>
      </c>
      <c r="E735" s="4">
        <v>223838.37000000002</v>
      </c>
      <c r="F735" s="5">
        <v>735468.93</v>
      </c>
      <c r="G735" s="6">
        <f t="shared" si="11"/>
        <v>0.30434782608695654</v>
      </c>
      <c r="H735" s="1">
        <v>2018</v>
      </c>
    </row>
    <row r="736" spans="1:8" x14ac:dyDescent="0.3">
      <c r="A736" s="2" t="s">
        <v>75</v>
      </c>
      <c r="B736" s="3" t="s">
        <v>76</v>
      </c>
      <c r="C736" s="1" t="s">
        <v>77</v>
      </c>
      <c r="D736" s="1" t="s">
        <v>169</v>
      </c>
      <c r="E736" s="4">
        <v>487467.44999999995</v>
      </c>
      <c r="F736" s="5">
        <v>209611.00349999996</v>
      </c>
      <c r="G736" s="6">
        <f t="shared" si="11"/>
        <v>2.3255813953488373</v>
      </c>
      <c r="H736" s="1">
        <v>2018</v>
      </c>
    </row>
    <row r="737" spans="1:8" x14ac:dyDescent="0.3">
      <c r="A737" s="2" t="s">
        <v>78</v>
      </c>
      <c r="B737" s="3" t="s">
        <v>79</v>
      </c>
      <c r="C737" s="1" t="s">
        <v>80</v>
      </c>
      <c r="D737" s="1" t="s">
        <v>169</v>
      </c>
      <c r="E737" s="4">
        <v>72101.987999999998</v>
      </c>
      <c r="F737" s="5">
        <v>121314.45600000001</v>
      </c>
      <c r="G737" s="6">
        <f t="shared" si="11"/>
        <v>0.59433962264150941</v>
      </c>
      <c r="H737" s="1">
        <v>2018</v>
      </c>
    </row>
    <row r="738" spans="1:8" x14ac:dyDescent="0.3">
      <c r="A738" s="2" t="s">
        <v>81</v>
      </c>
      <c r="B738" s="3" t="s">
        <v>82</v>
      </c>
      <c r="C738" s="1" t="s">
        <v>83</v>
      </c>
      <c r="D738" s="1" t="s">
        <v>169</v>
      </c>
      <c r="E738" s="4">
        <v>39481.398000000008</v>
      </c>
      <c r="F738" s="5">
        <v>101395.40850000001</v>
      </c>
      <c r="G738" s="6">
        <f t="shared" si="11"/>
        <v>0.38938053097345138</v>
      </c>
      <c r="H738" s="1">
        <v>2018</v>
      </c>
    </row>
    <row r="739" spans="1:8" x14ac:dyDescent="0.3">
      <c r="A739" s="2" t="s">
        <v>84</v>
      </c>
      <c r="B739" s="3" t="s">
        <v>85</v>
      </c>
      <c r="C739" s="1" t="s">
        <v>86</v>
      </c>
      <c r="D739" s="1" t="s">
        <v>169</v>
      </c>
      <c r="E739" s="4">
        <v>405375.88725000003</v>
      </c>
      <c r="F739" s="5">
        <v>473697.66600000003</v>
      </c>
      <c r="G739" s="6">
        <f t="shared" si="11"/>
        <v>0.85576923076923084</v>
      </c>
      <c r="H739" s="1">
        <v>2018</v>
      </c>
    </row>
    <row r="740" spans="1:8" x14ac:dyDescent="0.3">
      <c r="A740" s="2" t="s">
        <v>87</v>
      </c>
      <c r="B740" s="3" t="s">
        <v>88</v>
      </c>
      <c r="C740" s="1" t="s">
        <v>89</v>
      </c>
      <c r="D740" s="1" t="s">
        <v>169</v>
      </c>
      <c r="E740" s="4">
        <v>738364.31550000003</v>
      </c>
      <c r="F740" s="5">
        <v>203426.90325000003</v>
      </c>
      <c r="G740" s="6">
        <f t="shared" si="11"/>
        <v>3.6296296296296293</v>
      </c>
      <c r="H740" s="1">
        <v>2018</v>
      </c>
    </row>
    <row r="741" spans="1:8" x14ac:dyDescent="0.3">
      <c r="A741" s="2" t="s">
        <v>90</v>
      </c>
      <c r="B741" s="3" t="s">
        <v>91</v>
      </c>
      <c r="C741" s="1" t="s">
        <v>92</v>
      </c>
      <c r="D741" s="1" t="s">
        <v>169</v>
      </c>
      <c r="E741" s="4">
        <v>389497.41000000003</v>
      </c>
      <c r="F741" s="5">
        <v>490478.22000000003</v>
      </c>
      <c r="G741" s="6">
        <f t="shared" si="11"/>
        <v>0.79411764705882359</v>
      </c>
      <c r="H741" s="1">
        <v>2018</v>
      </c>
    </row>
    <row r="742" spans="1:8" x14ac:dyDescent="0.3">
      <c r="A742" s="2" t="s">
        <v>93</v>
      </c>
      <c r="B742" s="3" t="s">
        <v>94</v>
      </c>
      <c r="C742" s="1" t="s">
        <v>95</v>
      </c>
      <c r="D742" s="1" t="s">
        <v>169</v>
      </c>
      <c r="E742" s="4">
        <v>62850.249000000003</v>
      </c>
      <c r="F742" s="5">
        <v>67339.552500000005</v>
      </c>
      <c r="G742" s="6">
        <f t="shared" si="11"/>
        <v>0.93333333333333335</v>
      </c>
      <c r="H742" s="1">
        <v>2018</v>
      </c>
    </row>
    <row r="743" spans="1:8" x14ac:dyDescent="0.3">
      <c r="A743" s="2" t="s">
        <v>96</v>
      </c>
      <c r="B743" s="3" t="s">
        <v>97</v>
      </c>
      <c r="C743" s="1" t="s">
        <v>98</v>
      </c>
      <c r="D743" s="1" t="s">
        <v>169</v>
      </c>
      <c r="E743" s="4">
        <v>237599.55450000003</v>
      </c>
      <c r="F743" s="5">
        <v>126073.23300000002</v>
      </c>
      <c r="G743" s="6">
        <f t="shared" si="11"/>
        <v>1.8846153846153846</v>
      </c>
      <c r="H743" s="1">
        <v>2018</v>
      </c>
    </row>
    <row r="744" spans="1:8" x14ac:dyDescent="0.3">
      <c r="A744" s="2" t="s">
        <v>99</v>
      </c>
      <c r="B744" s="3" t="s">
        <v>100</v>
      </c>
      <c r="C744" s="1" t="s">
        <v>101</v>
      </c>
      <c r="D744" s="1" t="s">
        <v>169</v>
      </c>
      <c r="E744" s="4">
        <v>316721.61675000004</v>
      </c>
      <c r="F744" s="5">
        <v>460685.98800000007</v>
      </c>
      <c r="G744" s="6">
        <f t="shared" si="11"/>
        <v>0.6875</v>
      </c>
      <c r="H744" s="1">
        <v>2018</v>
      </c>
    </row>
    <row r="745" spans="1:8" x14ac:dyDescent="0.3">
      <c r="A745" s="2" t="s">
        <v>102</v>
      </c>
      <c r="B745" s="3" t="s">
        <v>103</v>
      </c>
      <c r="C745" s="1" t="s">
        <v>104</v>
      </c>
      <c r="D745" s="1" t="s">
        <v>169</v>
      </c>
      <c r="E745" s="4">
        <v>116036.38800000001</v>
      </c>
      <c r="F745" s="5">
        <v>99920.223000000013</v>
      </c>
      <c r="G745" s="6">
        <f t="shared" si="11"/>
        <v>1.161290322580645</v>
      </c>
      <c r="H745" s="1">
        <v>2018</v>
      </c>
    </row>
    <row r="746" spans="1:8" x14ac:dyDescent="0.3">
      <c r="A746" s="2" t="s">
        <v>105</v>
      </c>
      <c r="B746" s="3" t="s">
        <v>106</v>
      </c>
      <c r="C746" s="1" t="s">
        <v>107</v>
      </c>
      <c r="D746" s="1" t="s">
        <v>169</v>
      </c>
      <c r="E746" s="4">
        <v>387225.36000000004</v>
      </c>
      <c r="F746" s="5">
        <v>314082.79200000002</v>
      </c>
      <c r="G746" s="6">
        <f t="shared" si="11"/>
        <v>1.2328767123287672</v>
      </c>
      <c r="H746" s="1">
        <v>2018</v>
      </c>
    </row>
    <row r="747" spans="1:8" x14ac:dyDescent="0.3">
      <c r="A747" s="2" t="s">
        <v>108</v>
      </c>
      <c r="B747" s="3" t="s">
        <v>109</v>
      </c>
      <c r="C747" s="1" t="s">
        <v>110</v>
      </c>
      <c r="D747" s="1" t="s">
        <v>169</v>
      </c>
      <c r="E747" s="4">
        <v>485219.63925000007</v>
      </c>
      <c r="F747" s="5">
        <v>631370.13300000015</v>
      </c>
      <c r="G747" s="6">
        <f t="shared" si="11"/>
        <v>0.76851851851851849</v>
      </c>
      <c r="H747" s="1">
        <v>2018</v>
      </c>
    </row>
    <row r="748" spans="1:8" x14ac:dyDescent="0.3">
      <c r="A748" s="2" t="s">
        <v>111</v>
      </c>
      <c r="B748" s="3" t="s">
        <v>112</v>
      </c>
      <c r="C748" s="1" t="s">
        <v>113</v>
      </c>
      <c r="D748" s="1" t="s">
        <v>169</v>
      </c>
      <c r="E748" s="4">
        <v>313654.74075000006</v>
      </c>
      <c r="F748" s="5">
        <v>820327.78350000002</v>
      </c>
      <c r="G748" s="6">
        <f t="shared" si="11"/>
        <v>0.38235294117647067</v>
      </c>
      <c r="H748" s="1">
        <v>2018</v>
      </c>
    </row>
    <row r="749" spans="1:8" x14ac:dyDescent="0.3">
      <c r="A749" s="2" t="s">
        <v>114</v>
      </c>
      <c r="B749" s="3" t="s">
        <v>115</v>
      </c>
      <c r="C749" s="1" t="s">
        <v>116</v>
      </c>
      <c r="D749" s="1" t="s">
        <v>169</v>
      </c>
      <c r="E749" s="4">
        <v>299520.87525000004</v>
      </c>
      <c r="F749" s="5">
        <v>578144.94524999999</v>
      </c>
      <c r="G749" s="6">
        <f t="shared" si="11"/>
        <v>0.51807228915662662</v>
      </c>
      <c r="H749" s="1">
        <v>2018</v>
      </c>
    </row>
    <row r="750" spans="1:8" x14ac:dyDescent="0.3">
      <c r="A750" s="2" t="s">
        <v>114</v>
      </c>
      <c r="B750" s="3" t="s">
        <v>115</v>
      </c>
      <c r="C750" s="1" t="s">
        <v>117</v>
      </c>
      <c r="D750" s="1" t="s">
        <v>169</v>
      </c>
      <c r="E750" s="4">
        <v>88442.185500000007</v>
      </c>
      <c r="F750" s="5">
        <v>119657.07450000002</v>
      </c>
      <c r="G750" s="6">
        <f t="shared" si="11"/>
        <v>0.73913043478260865</v>
      </c>
      <c r="H750" s="1">
        <v>2018</v>
      </c>
    </row>
    <row r="751" spans="1:8" x14ac:dyDescent="0.3">
      <c r="A751" s="2" t="s">
        <v>114</v>
      </c>
      <c r="B751" s="3" t="s">
        <v>115</v>
      </c>
      <c r="C751" s="1" t="s">
        <v>118</v>
      </c>
      <c r="D751" s="1" t="s">
        <v>169</v>
      </c>
      <c r="E751" s="4">
        <v>369411.36749999999</v>
      </c>
      <c r="F751" s="5">
        <v>231571.30499999999</v>
      </c>
      <c r="G751" s="6">
        <f t="shared" si="11"/>
        <v>1.5952380952380953</v>
      </c>
      <c r="H751" s="1">
        <v>2018</v>
      </c>
    </row>
    <row r="752" spans="1:8" x14ac:dyDescent="0.3">
      <c r="A752" s="2" t="s">
        <v>119</v>
      </c>
      <c r="B752" s="3" t="s">
        <v>120</v>
      </c>
      <c r="C752" s="1" t="s">
        <v>121</v>
      </c>
      <c r="D752" s="1" t="s">
        <v>169</v>
      </c>
      <c r="E752" s="4">
        <v>272215.05299999996</v>
      </c>
      <c r="F752" s="5">
        <v>185601.17249999999</v>
      </c>
      <c r="G752" s="6">
        <f t="shared" si="11"/>
        <v>1.4666666666666666</v>
      </c>
      <c r="H752" s="1">
        <v>2018</v>
      </c>
    </row>
    <row r="753" spans="1:8" x14ac:dyDescent="0.3">
      <c r="A753" s="2" t="s">
        <v>122</v>
      </c>
      <c r="B753" s="3" t="s">
        <v>123</v>
      </c>
      <c r="C753" s="1" t="s">
        <v>124</v>
      </c>
      <c r="D753" s="1" t="s">
        <v>169</v>
      </c>
      <c r="E753" s="4">
        <v>276354.66599999997</v>
      </c>
      <c r="F753" s="5">
        <v>513230.09399999992</v>
      </c>
      <c r="G753" s="6">
        <f t="shared" si="11"/>
        <v>0.53846153846153844</v>
      </c>
      <c r="H753" s="1">
        <v>2018</v>
      </c>
    </row>
    <row r="754" spans="1:8" x14ac:dyDescent="0.3">
      <c r="A754" s="2" t="s">
        <v>125</v>
      </c>
      <c r="B754" s="3" t="s">
        <v>126</v>
      </c>
      <c r="C754" s="1" t="s">
        <v>127</v>
      </c>
      <c r="D754" s="1" t="s">
        <v>169</v>
      </c>
      <c r="E754" s="4">
        <v>158280.41249999998</v>
      </c>
      <c r="F754" s="5">
        <v>438662.85749999998</v>
      </c>
      <c r="G754" s="6">
        <f t="shared" si="11"/>
        <v>0.36082474226804118</v>
      </c>
      <c r="H754" s="1">
        <v>2018</v>
      </c>
    </row>
    <row r="755" spans="1:8" x14ac:dyDescent="0.3">
      <c r="A755" s="2" t="s">
        <v>128</v>
      </c>
      <c r="B755" s="3" t="s">
        <v>129</v>
      </c>
      <c r="C755" s="1" t="s">
        <v>130</v>
      </c>
      <c r="D755" s="1" t="s">
        <v>169</v>
      </c>
      <c r="E755" s="4">
        <v>600390.73125000007</v>
      </c>
      <c r="F755" s="5">
        <v>760494.92625000002</v>
      </c>
      <c r="G755" s="6">
        <f t="shared" si="11"/>
        <v>0.78947368421052644</v>
      </c>
      <c r="H755" s="1">
        <v>2018</v>
      </c>
    </row>
    <row r="756" spans="1:8" x14ac:dyDescent="0.3">
      <c r="A756" s="2" t="s">
        <v>131</v>
      </c>
      <c r="B756" s="3" t="s">
        <v>132</v>
      </c>
      <c r="C756" s="1" t="s">
        <v>133</v>
      </c>
      <c r="D756" s="1" t="s">
        <v>169</v>
      </c>
      <c r="E756" s="4">
        <v>535344.1875</v>
      </c>
      <c r="F756" s="5">
        <v>594826.875</v>
      </c>
      <c r="G756" s="6">
        <f t="shared" si="11"/>
        <v>0.9</v>
      </c>
      <c r="H756" s="1">
        <v>2018</v>
      </c>
    </row>
    <row r="757" spans="1:8" x14ac:dyDescent="0.3">
      <c r="A757" s="2" t="s">
        <v>134</v>
      </c>
      <c r="B757" s="3" t="s">
        <v>135</v>
      </c>
      <c r="C757" s="1" t="s">
        <v>136</v>
      </c>
      <c r="D757" s="1" t="s">
        <v>169</v>
      </c>
      <c r="E757" s="4">
        <v>173235.71925000002</v>
      </c>
      <c r="F757" s="5">
        <v>224947.87425000002</v>
      </c>
      <c r="G757" s="6">
        <f t="shared" si="11"/>
        <v>0.77011494252873569</v>
      </c>
      <c r="H757" s="1">
        <v>2018</v>
      </c>
    </row>
    <row r="758" spans="1:8" x14ac:dyDescent="0.3">
      <c r="A758" s="2" t="s">
        <v>137</v>
      </c>
      <c r="B758" s="3" t="s">
        <v>138</v>
      </c>
      <c r="C758" s="1" t="s">
        <v>139</v>
      </c>
      <c r="D758" s="1" t="s">
        <v>169</v>
      </c>
      <c r="E758" s="4">
        <v>155301.04350000003</v>
      </c>
      <c r="F758" s="5">
        <v>386153.94600000005</v>
      </c>
      <c r="G758" s="6">
        <f t="shared" si="11"/>
        <v>0.40217391304347827</v>
      </c>
      <c r="H758" s="1">
        <v>2018</v>
      </c>
    </row>
    <row r="759" spans="1:8" x14ac:dyDescent="0.3">
      <c r="A759" s="2" t="s">
        <v>140</v>
      </c>
      <c r="B759" s="3" t="s">
        <v>141</v>
      </c>
      <c r="C759" s="1" t="s">
        <v>142</v>
      </c>
      <c r="D759" s="1" t="s">
        <v>169</v>
      </c>
      <c r="E759" s="4">
        <v>772978.35599999991</v>
      </c>
      <c r="F759" s="5">
        <v>756532.00799999991</v>
      </c>
      <c r="G759" s="6">
        <f t="shared" si="11"/>
        <v>1.0217391304347827</v>
      </c>
      <c r="H759" s="1">
        <v>2018</v>
      </c>
    </row>
    <row r="760" spans="1:8" x14ac:dyDescent="0.3">
      <c r="A760" s="2" t="s">
        <v>143</v>
      </c>
      <c r="B760" s="3" t="s">
        <v>144</v>
      </c>
      <c r="C760" s="1" t="s">
        <v>145</v>
      </c>
      <c r="D760" s="1" t="s">
        <v>169</v>
      </c>
      <c r="E760" s="4">
        <v>105955.56</v>
      </c>
      <c r="F760" s="5">
        <v>384088.90499999997</v>
      </c>
      <c r="G760" s="6">
        <f t="shared" si="11"/>
        <v>0.27586206896551724</v>
      </c>
      <c r="H760" s="1">
        <v>2018</v>
      </c>
    </row>
    <row r="761" spans="1:8" x14ac:dyDescent="0.3">
      <c r="A761" s="2" t="s">
        <v>143</v>
      </c>
      <c r="B761" s="3" t="s">
        <v>144</v>
      </c>
      <c r="C761" s="1" t="s">
        <v>146</v>
      </c>
      <c r="D761" s="1" t="s">
        <v>169</v>
      </c>
      <c r="E761" s="4">
        <v>79372.426500000001</v>
      </c>
      <c r="F761" s="5">
        <v>95023.327499999999</v>
      </c>
      <c r="G761" s="6">
        <f t="shared" si="11"/>
        <v>0.83529411764705885</v>
      </c>
      <c r="H761" s="1">
        <v>2018</v>
      </c>
    </row>
    <row r="762" spans="1:8" x14ac:dyDescent="0.3">
      <c r="A762" s="2" t="s">
        <v>147</v>
      </c>
      <c r="B762" s="3" t="s">
        <v>148</v>
      </c>
      <c r="C762" s="1" t="s">
        <v>149</v>
      </c>
      <c r="D762" s="1" t="s">
        <v>169</v>
      </c>
      <c r="E762" s="4">
        <v>25944.974999999999</v>
      </c>
      <c r="F762" s="5">
        <v>29607.794999999998</v>
      </c>
      <c r="G762" s="6">
        <f t="shared" si="11"/>
        <v>0.87628865979381443</v>
      </c>
      <c r="H762" s="1">
        <v>2018</v>
      </c>
    </row>
    <row r="763" spans="1:8" x14ac:dyDescent="0.3">
      <c r="A763" s="2" t="s">
        <v>150</v>
      </c>
      <c r="B763" s="3" t="s">
        <v>151</v>
      </c>
      <c r="C763" s="1" t="s">
        <v>152</v>
      </c>
      <c r="D763" s="1" t="s">
        <v>169</v>
      </c>
      <c r="E763" s="4">
        <v>224839.17225000003</v>
      </c>
      <c r="F763" s="5">
        <v>148919.45175000004</v>
      </c>
      <c r="G763" s="6">
        <f t="shared" si="11"/>
        <v>1.5098039215686272</v>
      </c>
      <c r="H763" s="1">
        <v>2018</v>
      </c>
    </row>
    <row r="764" spans="1:8" x14ac:dyDescent="0.3">
      <c r="A764" s="2" t="s">
        <v>153</v>
      </c>
      <c r="B764" s="3" t="s">
        <v>154</v>
      </c>
      <c r="C764" s="1" t="s">
        <v>155</v>
      </c>
      <c r="D764" s="1" t="s">
        <v>169</v>
      </c>
      <c r="E764" s="4">
        <v>149010.19200000001</v>
      </c>
      <c r="F764" s="5">
        <v>71400.717000000004</v>
      </c>
      <c r="G764" s="6">
        <f t="shared" si="11"/>
        <v>2.0869565217391304</v>
      </c>
      <c r="H764" s="1">
        <v>2018</v>
      </c>
    </row>
    <row r="765" spans="1:8" x14ac:dyDescent="0.3">
      <c r="A765" s="2" t="s">
        <v>156</v>
      </c>
      <c r="B765" s="3" t="s">
        <v>157</v>
      </c>
      <c r="C765" s="1" t="s">
        <v>158</v>
      </c>
      <c r="D765" s="1" t="s">
        <v>169</v>
      </c>
      <c r="E765" s="4">
        <v>224173.10250000001</v>
      </c>
      <c r="F765" s="5">
        <v>202967.53875000001</v>
      </c>
      <c r="G765" s="6">
        <f t="shared" si="11"/>
        <v>1.1044776119402986</v>
      </c>
      <c r="H765" s="1">
        <v>2018</v>
      </c>
    </row>
    <row r="766" spans="1:8" x14ac:dyDescent="0.3">
      <c r="A766" s="2" t="s">
        <v>159</v>
      </c>
      <c r="B766" s="3" t="s">
        <v>160</v>
      </c>
      <c r="C766" s="1" t="s">
        <v>161</v>
      </c>
      <c r="D766" s="1" t="s">
        <v>169</v>
      </c>
      <c r="E766" s="4">
        <v>608116.27500000002</v>
      </c>
      <c r="F766" s="5">
        <v>486493.02</v>
      </c>
      <c r="G766" s="6">
        <f t="shared" si="11"/>
        <v>1.25</v>
      </c>
      <c r="H766" s="1">
        <v>2018</v>
      </c>
    </row>
    <row r="767" spans="1:8" x14ac:dyDescent="0.3">
      <c r="A767" s="2" t="s">
        <v>162</v>
      </c>
      <c r="B767" s="3" t="s">
        <v>163</v>
      </c>
      <c r="C767" s="1" t="s">
        <v>164</v>
      </c>
      <c r="D767" s="1" t="s">
        <v>169</v>
      </c>
      <c r="E767" s="4">
        <v>87971.170499999993</v>
      </c>
      <c r="F767" s="5">
        <v>200803.75875000001</v>
      </c>
      <c r="G767" s="6">
        <f t="shared" si="11"/>
        <v>0.43809523809523804</v>
      </c>
      <c r="H767" s="1">
        <v>2018</v>
      </c>
    </row>
    <row r="768" spans="1:8" x14ac:dyDescent="0.3">
      <c r="A768" s="2" t="s">
        <v>165</v>
      </c>
      <c r="B768" s="3" t="s">
        <v>166</v>
      </c>
      <c r="C768" s="1" t="s">
        <v>167</v>
      </c>
      <c r="D768" s="1" t="s">
        <v>169</v>
      </c>
      <c r="E768" s="4">
        <v>283100.26499999996</v>
      </c>
      <c r="F768" s="5">
        <v>299277.42299999995</v>
      </c>
      <c r="G768" s="6">
        <f t="shared" si="11"/>
        <v>0.94594594594594594</v>
      </c>
      <c r="H768" s="1">
        <v>2018</v>
      </c>
    </row>
    <row r="769" spans="1:8" x14ac:dyDescent="0.3">
      <c r="A769" s="2" t="s">
        <v>8</v>
      </c>
      <c r="B769" s="3" t="s">
        <v>9</v>
      </c>
      <c r="C769" s="1" t="s">
        <v>10</v>
      </c>
      <c r="D769" s="1" t="s">
        <v>170</v>
      </c>
      <c r="E769" s="4">
        <v>236571.97500000001</v>
      </c>
      <c r="F769" s="5">
        <v>293066.77499999997</v>
      </c>
      <c r="G769" s="6">
        <f t="shared" si="11"/>
        <v>0.80722891566265076</v>
      </c>
      <c r="H769" s="1">
        <v>2018</v>
      </c>
    </row>
    <row r="770" spans="1:8" x14ac:dyDescent="0.3">
      <c r="A770" s="2" t="s">
        <v>12</v>
      </c>
      <c r="B770" s="3" t="s">
        <v>13</v>
      </c>
      <c r="C770" s="1" t="s">
        <v>14</v>
      </c>
      <c r="D770" s="1" t="s">
        <v>170</v>
      </c>
      <c r="E770" s="4">
        <v>68068.552500000005</v>
      </c>
      <c r="F770" s="5">
        <v>64577.857499999998</v>
      </c>
      <c r="G770" s="6">
        <f t="shared" si="11"/>
        <v>1.0540540540540542</v>
      </c>
      <c r="H770" s="1">
        <v>2018</v>
      </c>
    </row>
    <row r="771" spans="1:8" x14ac:dyDescent="0.3">
      <c r="A771" s="2" t="s">
        <v>15</v>
      </c>
      <c r="B771" s="3" t="s">
        <v>16</v>
      </c>
      <c r="C771" s="1" t="s">
        <v>17</v>
      </c>
      <c r="D771" s="1" t="s">
        <v>170</v>
      </c>
      <c r="E771" s="4">
        <v>220541.23800000001</v>
      </c>
      <c r="F771" s="5">
        <v>382703.91299999994</v>
      </c>
      <c r="G771" s="6">
        <f t="shared" ref="G771:G834" si="12">E771/F771</f>
        <v>0.5762711864406781</v>
      </c>
      <c r="H771" s="1">
        <v>2018</v>
      </c>
    </row>
    <row r="772" spans="1:8" x14ac:dyDescent="0.3">
      <c r="A772" s="2" t="s">
        <v>18</v>
      </c>
      <c r="B772" s="3" t="s">
        <v>19</v>
      </c>
      <c r="C772" s="1" t="s">
        <v>20</v>
      </c>
      <c r="D772" s="1" t="s">
        <v>170</v>
      </c>
      <c r="E772" s="4">
        <v>335483.69400000002</v>
      </c>
      <c r="F772" s="5">
        <v>338906.99700000003</v>
      </c>
      <c r="G772" s="6">
        <f t="shared" si="12"/>
        <v>0.98989898989898983</v>
      </c>
      <c r="H772" s="1">
        <v>2018</v>
      </c>
    </row>
    <row r="773" spans="1:8" x14ac:dyDescent="0.3">
      <c r="A773" s="2" t="s">
        <v>21</v>
      </c>
      <c r="B773" s="3" t="s">
        <v>22</v>
      </c>
      <c r="C773" s="1" t="s">
        <v>23</v>
      </c>
      <c r="D773" s="1" t="s">
        <v>170</v>
      </c>
      <c r="E773" s="4">
        <v>10268.694</v>
      </c>
      <c r="F773" s="5">
        <v>24720.93</v>
      </c>
      <c r="G773" s="6">
        <f t="shared" si="12"/>
        <v>0.41538461538461535</v>
      </c>
      <c r="H773" s="1">
        <v>2018</v>
      </c>
    </row>
    <row r="774" spans="1:8" x14ac:dyDescent="0.3">
      <c r="A774" s="2" t="s">
        <v>21</v>
      </c>
      <c r="B774" s="3" t="s">
        <v>22</v>
      </c>
      <c r="C774" s="1" t="s">
        <v>24</v>
      </c>
      <c r="D774" s="1" t="s">
        <v>170</v>
      </c>
      <c r="E774" s="4">
        <v>3904.8075000000003</v>
      </c>
      <c r="F774" s="5">
        <v>13536.666000000001</v>
      </c>
      <c r="G774" s="6">
        <f t="shared" si="12"/>
        <v>0.28846153846153849</v>
      </c>
      <c r="H774" s="1">
        <v>2018</v>
      </c>
    </row>
    <row r="775" spans="1:8" x14ac:dyDescent="0.3">
      <c r="A775" s="2" t="s">
        <v>21</v>
      </c>
      <c r="B775" s="3" t="s">
        <v>22</v>
      </c>
      <c r="C775" s="1" t="s">
        <v>25</v>
      </c>
      <c r="D775" s="1" t="s">
        <v>170</v>
      </c>
      <c r="E775" s="4">
        <v>265096.28700000001</v>
      </c>
      <c r="F775" s="5">
        <v>328402.86300000001</v>
      </c>
      <c r="G775" s="6">
        <f t="shared" si="12"/>
        <v>0.80722891566265065</v>
      </c>
      <c r="H775" s="1">
        <v>2018</v>
      </c>
    </row>
    <row r="776" spans="1:8" x14ac:dyDescent="0.3">
      <c r="A776" s="2" t="s">
        <v>21</v>
      </c>
      <c r="B776" s="3" t="s">
        <v>22</v>
      </c>
      <c r="C776" s="1" t="s">
        <v>26</v>
      </c>
      <c r="D776" s="1" t="s">
        <v>170</v>
      </c>
      <c r="E776" s="4">
        <v>372203.84249999997</v>
      </c>
      <c r="F776" s="5">
        <v>584891.75250000006</v>
      </c>
      <c r="G776" s="6">
        <f t="shared" si="12"/>
        <v>0.63636363636363624</v>
      </c>
      <c r="H776" s="1">
        <v>2018</v>
      </c>
    </row>
    <row r="777" spans="1:8" x14ac:dyDescent="0.3">
      <c r="A777" s="2" t="s">
        <v>27</v>
      </c>
      <c r="B777" s="3" t="s">
        <v>28</v>
      </c>
      <c r="C777" s="1" t="s">
        <v>29</v>
      </c>
      <c r="D777" s="1" t="s">
        <v>170</v>
      </c>
      <c r="E777" s="4">
        <v>12843.143999999998</v>
      </c>
      <c r="F777" s="5">
        <v>5206.6799999999994</v>
      </c>
      <c r="G777" s="6">
        <f t="shared" si="12"/>
        <v>2.4666666666666668</v>
      </c>
      <c r="H777" s="1">
        <v>2018</v>
      </c>
    </row>
    <row r="778" spans="1:8" x14ac:dyDescent="0.3">
      <c r="A778" s="2" t="s">
        <v>30</v>
      </c>
      <c r="B778" s="3" t="s">
        <v>31</v>
      </c>
      <c r="C778" s="1" t="s">
        <v>32</v>
      </c>
      <c r="D778" s="1" t="s">
        <v>170</v>
      </c>
      <c r="E778" s="4">
        <v>212864.03775000002</v>
      </c>
      <c r="F778" s="5">
        <v>152045.74125000002</v>
      </c>
      <c r="G778" s="6">
        <f t="shared" si="12"/>
        <v>1.4</v>
      </c>
      <c r="H778" s="1">
        <v>2018</v>
      </c>
    </row>
    <row r="779" spans="1:8" x14ac:dyDescent="0.3">
      <c r="A779" s="2" t="s">
        <v>33</v>
      </c>
      <c r="B779" s="3" t="s">
        <v>34</v>
      </c>
      <c r="C779" s="1" t="s">
        <v>35</v>
      </c>
      <c r="D779" s="1" t="s">
        <v>170</v>
      </c>
      <c r="E779" s="4">
        <v>292704.85349999997</v>
      </c>
      <c r="F779" s="5">
        <v>98743.806000000011</v>
      </c>
      <c r="G779" s="6">
        <f t="shared" si="12"/>
        <v>2.9642857142857135</v>
      </c>
      <c r="H779" s="1">
        <v>2018</v>
      </c>
    </row>
    <row r="780" spans="1:8" x14ac:dyDescent="0.3">
      <c r="A780" s="2" t="s">
        <v>36</v>
      </c>
      <c r="B780" s="3" t="s">
        <v>37</v>
      </c>
      <c r="C780" s="1" t="s">
        <v>38</v>
      </c>
      <c r="D780" s="1" t="s">
        <v>170</v>
      </c>
      <c r="E780" s="4">
        <v>294907.04775000003</v>
      </c>
      <c r="F780" s="5">
        <v>524279.19600000011</v>
      </c>
      <c r="G780" s="6">
        <f t="shared" si="12"/>
        <v>0.56249999999999989</v>
      </c>
      <c r="H780" s="1">
        <v>2018</v>
      </c>
    </row>
    <row r="781" spans="1:8" x14ac:dyDescent="0.3">
      <c r="A781" s="2" t="s">
        <v>36</v>
      </c>
      <c r="B781" s="3" t="s">
        <v>37</v>
      </c>
      <c r="C781" s="1" t="s">
        <v>39</v>
      </c>
      <c r="D781" s="1" t="s">
        <v>170</v>
      </c>
      <c r="E781" s="4">
        <v>30195.220499999996</v>
      </c>
      <c r="F781" s="5">
        <v>32122.574999999997</v>
      </c>
      <c r="G781" s="6">
        <f t="shared" si="12"/>
        <v>0.94</v>
      </c>
      <c r="H781" s="1">
        <v>2018</v>
      </c>
    </row>
    <row r="782" spans="1:8" x14ac:dyDescent="0.3">
      <c r="A782" s="2" t="s">
        <v>40</v>
      </c>
      <c r="B782" s="3" t="s">
        <v>41</v>
      </c>
      <c r="C782" s="1" t="s">
        <v>42</v>
      </c>
      <c r="D782" s="1" t="s">
        <v>170</v>
      </c>
      <c r="E782" s="4">
        <v>466215.6825</v>
      </c>
      <c r="F782" s="5">
        <v>274821.87600000005</v>
      </c>
      <c r="G782" s="6">
        <f t="shared" si="12"/>
        <v>1.6964285714285712</v>
      </c>
      <c r="H782" s="1">
        <v>2018</v>
      </c>
    </row>
    <row r="783" spans="1:8" x14ac:dyDescent="0.3">
      <c r="A783" s="2" t="s">
        <v>43</v>
      </c>
      <c r="B783" s="3" t="s">
        <v>44</v>
      </c>
      <c r="C783" s="1" t="s">
        <v>45</v>
      </c>
      <c r="D783" s="1" t="s">
        <v>170</v>
      </c>
      <c r="E783" s="4">
        <v>289241.94825000002</v>
      </c>
      <c r="F783" s="5">
        <v>622143.05849999993</v>
      </c>
      <c r="G783" s="6">
        <f t="shared" si="12"/>
        <v>0.46491228070175444</v>
      </c>
      <c r="H783" s="1">
        <v>2018</v>
      </c>
    </row>
    <row r="784" spans="1:8" x14ac:dyDescent="0.3">
      <c r="A784" s="2" t="s">
        <v>46</v>
      </c>
      <c r="B784" s="3" t="s">
        <v>47</v>
      </c>
      <c r="C784" s="1" t="s">
        <v>48</v>
      </c>
      <c r="D784" s="1" t="s">
        <v>170</v>
      </c>
      <c r="E784" s="4">
        <v>340299.11025000003</v>
      </c>
      <c r="F784" s="5">
        <v>203477.81849999999</v>
      </c>
      <c r="G784" s="6">
        <f t="shared" si="12"/>
        <v>1.6724137931034484</v>
      </c>
      <c r="H784" s="1">
        <v>2018</v>
      </c>
    </row>
    <row r="785" spans="1:8" x14ac:dyDescent="0.3">
      <c r="A785" s="2" t="s">
        <v>49</v>
      </c>
      <c r="B785" s="3" t="s">
        <v>50</v>
      </c>
      <c r="C785" s="1" t="s">
        <v>51</v>
      </c>
      <c r="D785" s="1" t="s">
        <v>170</v>
      </c>
      <c r="E785" s="4">
        <v>34959.681000000004</v>
      </c>
      <c r="F785" s="5">
        <v>96139.12275000001</v>
      </c>
      <c r="G785" s="6">
        <f t="shared" si="12"/>
        <v>0.36363636363636365</v>
      </c>
      <c r="H785" s="1">
        <v>2018</v>
      </c>
    </row>
    <row r="786" spans="1:8" x14ac:dyDescent="0.3">
      <c r="A786" s="2" t="s">
        <v>52</v>
      </c>
      <c r="B786" s="3" t="s">
        <v>53</v>
      </c>
      <c r="C786" s="1" t="s">
        <v>54</v>
      </c>
      <c r="D786" s="1" t="s">
        <v>170</v>
      </c>
      <c r="E786" s="4">
        <v>239463</v>
      </c>
      <c r="F786" s="5">
        <v>263898</v>
      </c>
      <c r="G786" s="6">
        <f t="shared" si="12"/>
        <v>0.90740740740740744</v>
      </c>
      <c r="H786" s="1">
        <v>2018</v>
      </c>
    </row>
    <row r="787" spans="1:8" x14ac:dyDescent="0.3">
      <c r="A787" s="2" t="s">
        <v>52</v>
      </c>
      <c r="B787" s="3" t="s">
        <v>53</v>
      </c>
      <c r="C787" s="1" t="s">
        <v>55</v>
      </c>
      <c r="D787" s="1" t="s">
        <v>170</v>
      </c>
      <c r="E787" s="4">
        <v>33547.452750000004</v>
      </c>
      <c r="F787" s="5">
        <v>15021.247500000001</v>
      </c>
      <c r="G787" s="6">
        <f t="shared" si="12"/>
        <v>2.2333333333333334</v>
      </c>
      <c r="H787" s="1">
        <v>2018</v>
      </c>
    </row>
    <row r="788" spans="1:8" x14ac:dyDescent="0.3">
      <c r="A788" s="2" t="s">
        <v>56</v>
      </c>
      <c r="B788" s="3" t="s">
        <v>57</v>
      </c>
      <c r="C788" s="1" t="s">
        <v>58</v>
      </c>
      <c r="D788" s="1" t="s">
        <v>170</v>
      </c>
      <c r="E788" s="4">
        <v>304975.63799999998</v>
      </c>
      <c r="F788" s="5">
        <v>152487.81899999999</v>
      </c>
      <c r="G788" s="6">
        <f t="shared" si="12"/>
        <v>2</v>
      </c>
      <c r="H788" s="1">
        <v>2018</v>
      </c>
    </row>
    <row r="789" spans="1:8" x14ac:dyDescent="0.3">
      <c r="A789" s="2" t="s">
        <v>59</v>
      </c>
      <c r="B789" s="3" t="s">
        <v>60</v>
      </c>
      <c r="C789" s="1" t="s">
        <v>61</v>
      </c>
      <c r="D789" s="1" t="s">
        <v>170</v>
      </c>
      <c r="E789" s="4">
        <v>23976.702000000005</v>
      </c>
      <c r="F789" s="5">
        <v>17789.166000000005</v>
      </c>
      <c r="G789" s="6">
        <f t="shared" si="12"/>
        <v>1.3478260869565217</v>
      </c>
      <c r="H789" s="1">
        <v>2018</v>
      </c>
    </row>
    <row r="790" spans="1:8" x14ac:dyDescent="0.3">
      <c r="A790" s="2" t="s">
        <v>62</v>
      </c>
      <c r="B790" s="3" t="s">
        <v>63</v>
      </c>
      <c r="C790" s="1" t="s">
        <v>64</v>
      </c>
      <c r="D790" s="1" t="s">
        <v>170</v>
      </c>
      <c r="E790" s="4">
        <v>289806.1335</v>
      </c>
      <c r="F790" s="5">
        <v>248936.03775000002</v>
      </c>
      <c r="G790" s="6">
        <f t="shared" si="12"/>
        <v>1.1641791044776117</v>
      </c>
      <c r="H790" s="1">
        <v>2018</v>
      </c>
    </row>
    <row r="791" spans="1:8" x14ac:dyDescent="0.3">
      <c r="A791" s="2" t="s">
        <v>65</v>
      </c>
      <c r="B791" s="3" t="s">
        <v>66</v>
      </c>
      <c r="C791" s="1" t="s">
        <v>67</v>
      </c>
      <c r="D791" s="1" t="s">
        <v>170</v>
      </c>
      <c r="E791" s="4">
        <v>29429.810999999998</v>
      </c>
      <c r="F791" s="5">
        <v>37107.152999999998</v>
      </c>
      <c r="G791" s="6">
        <f t="shared" si="12"/>
        <v>0.7931034482758621</v>
      </c>
      <c r="H791" s="1">
        <v>2018</v>
      </c>
    </row>
    <row r="792" spans="1:8" x14ac:dyDescent="0.3">
      <c r="A792" s="2" t="s">
        <v>68</v>
      </c>
      <c r="B792" s="3" t="s">
        <v>69</v>
      </c>
      <c r="C792" s="1" t="s">
        <v>70</v>
      </c>
      <c r="D792" s="1" t="s">
        <v>170</v>
      </c>
      <c r="E792" s="4">
        <v>317900.97000000003</v>
      </c>
      <c r="F792" s="5">
        <v>146401.76249999998</v>
      </c>
      <c r="G792" s="6">
        <f t="shared" si="12"/>
        <v>2.1714285714285717</v>
      </c>
      <c r="H792" s="1">
        <v>2018</v>
      </c>
    </row>
    <row r="793" spans="1:8" x14ac:dyDescent="0.3">
      <c r="A793" s="2" t="s">
        <v>71</v>
      </c>
      <c r="B793" s="3" t="s">
        <v>72</v>
      </c>
      <c r="C793" s="1" t="s">
        <v>73</v>
      </c>
      <c r="D793" s="1" t="s">
        <v>170</v>
      </c>
      <c r="E793" s="4">
        <v>60869.778749999998</v>
      </c>
      <c r="F793" s="5">
        <v>158544.54</v>
      </c>
      <c r="G793" s="6">
        <f t="shared" si="12"/>
        <v>0.3839285714285714</v>
      </c>
      <c r="H793" s="1">
        <v>2018</v>
      </c>
    </row>
    <row r="794" spans="1:8" x14ac:dyDescent="0.3">
      <c r="A794" s="2" t="s">
        <v>71</v>
      </c>
      <c r="B794" s="3" t="s">
        <v>72</v>
      </c>
      <c r="C794" s="1" t="s">
        <v>74</v>
      </c>
      <c r="D794" s="1" t="s">
        <v>170</v>
      </c>
      <c r="E794" s="4">
        <v>89310.991500000004</v>
      </c>
      <c r="F794" s="5">
        <v>185672.85075000001</v>
      </c>
      <c r="G794" s="6">
        <f t="shared" si="12"/>
        <v>0.48101265822784811</v>
      </c>
      <c r="H794" s="1">
        <v>2018</v>
      </c>
    </row>
    <row r="795" spans="1:8" x14ac:dyDescent="0.3">
      <c r="A795" s="2" t="s">
        <v>75</v>
      </c>
      <c r="B795" s="3" t="s">
        <v>76</v>
      </c>
      <c r="C795" s="1" t="s">
        <v>77</v>
      </c>
      <c r="D795" s="1" t="s">
        <v>170</v>
      </c>
      <c r="E795" s="4">
        <v>57544.587</v>
      </c>
      <c r="F795" s="5">
        <v>148656.84975000002</v>
      </c>
      <c r="G795" s="6">
        <f t="shared" si="12"/>
        <v>0.38709677419354832</v>
      </c>
      <c r="H795" s="1">
        <v>2018</v>
      </c>
    </row>
    <row r="796" spans="1:8" x14ac:dyDescent="0.3">
      <c r="A796" s="2" t="s">
        <v>78</v>
      </c>
      <c r="B796" s="3" t="s">
        <v>79</v>
      </c>
      <c r="C796" s="1" t="s">
        <v>80</v>
      </c>
      <c r="D796" s="1" t="s">
        <v>170</v>
      </c>
      <c r="E796" s="4">
        <v>62228.547000000006</v>
      </c>
      <c r="F796" s="5">
        <v>45995.013000000006</v>
      </c>
      <c r="G796" s="6">
        <f t="shared" si="12"/>
        <v>1.3529411764705881</v>
      </c>
      <c r="H796" s="1">
        <v>2018</v>
      </c>
    </row>
    <row r="797" spans="1:8" x14ac:dyDescent="0.3">
      <c r="A797" s="2" t="s">
        <v>81</v>
      </c>
      <c r="B797" s="3" t="s">
        <v>82</v>
      </c>
      <c r="C797" s="1" t="s">
        <v>83</v>
      </c>
      <c r="D797" s="1" t="s">
        <v>170</v>
      </c>
      <c r="E797" s="4">
        <v>47203.033500000005</v>
      </c>
      <c r="F797" s="5">
        <v>68520.532500000001</v>
      </c>
      <c r="G797" s="6">
        <f t="shared" si="12"/>
        <v>0.68888888888888899</v>
      </c>
      <c r="H797" s="1">
        <v>2018</v>
      </c>
    </row>
    <row r="798" spans="1:8" x14ac:dyDescent="0.3">
      <c r="A798" s="2" t="s">
        <v>84</v>
      </c>
      <c r="B798" s="3" t="s">
        <v>85</v>
      </c>
      <c r="C798" s="1" t="s">
        <v>86</v>
      </c>
      <c r="D798" s="1" t="s">
        <v>170</v>
      </c>
      <c r="E798" s="4">
        <v>317884.45950000006</v>
      </c>
      <c r="F798" s="5">
        <v>114295.53600000002</v>
      </c>
      <c r="G798" s="6">
        <f t="shared" si="12"/>
        <v>2.78125</v>
      </c>
      <c r="H798" s="1">
        <v>2018</v>
      </c>
    </row>
    <row r="799" spans="1:8" x14ac:dyDescent="0.3">
      <c r="A799" s="2" t="s">
        <v>87</v>
      </c>
      <c r="B799" s="3" t="s">
        <v>88</v>
      </c>
      <c r="C799" s="1" t="s">
        <v>89</v>
      </c>
      <c r="D799" s="1" t="s">
        <v>170</v>
      </c>
      <c r="E799" s="4">
        <v>94649.714999999997</v>
      </c>
      <c r="F799" s="5">
        <v>147232.89000000001</v>
      </c>
      <c r="G799" s="6">
        <f t="shared" si="12"/>
        <v>0.64285714285714279</v>
      </c>
      <c r="H799" s="1">
        <v>2018</v>
      </c>
    </row>
    <row r="800" spans="1:8" x14ac:dyDescent="0.3">
      <c r="A800" s="2" t="s">
        <v>90</v>
      </c>
      <c r="B800" s="3" t="s">
        <v>91</v>
      </c>
      <c r="C800" s="1" t="s">
        <v>92</v>
      </c>
      <c r="D800" s="1" t="s">
        <v>170</v>
      </c>
      <c r="E800" s="4">
        <v>373035.11174999998</v>
      </c>
      <c r="F800" s="5">
        <v>473628.84974999988</v>
      </c>
      <c r="G800" s="6">
        <f t="shared" si="12"/>
        <v>0.78761061946902666</v>
      </c>
      <c r="H800" s="1">
        <v>2018</v>
      </c>
    </row>
    <row r="801" spans="1:8" x14ac:dyDescent="0.3">
      <c r="A801" s="2" t="s">
        <v>93</v>
      </c>
      <c r="B801" s="3" t="s">
        <v>94</v>
      </c>
      <c r="C801" s="1" t="s">
        <v>95</v>
      </c>
      <c r="D801" s="1" t="s">
        <v>170</v>
      </c>
      <c r="E801" s="4">
        <v>382042.75725000002</v>
      </c>
      <c r="F801" s="5">
        <v>352273.19175</v>
      </c>
      <c r="G801" s="6">
        <f t="shared" si="12"/>
        <v>1.0845070422535212</v>
      </c>
      <c r="H801" s="1">
        <v>2018</v>
      </c>
    </row>
    <row r="802" spans="1:8" x14ac:dyDescent="0.3">
      <c r="A802" s="2" t="s">
        <v>96</v>
      </c>
      <c r="B802" s="3" t="s">
        <v>97</v>
      </c>
      <c r="C802" s="1" t="s">
        <v>98</v>
      </c>
      <c r="D802" s="1" t="s">
        <v>170</v>
      </c>
      <c r="E802" s="4">
        <v>61529.328000000009</v>
      </c>
      <c r="F802" s="5">
        <v>30764.664000000004</v>
      </c>
      <c r="G802" s="6">
        <f t="shared" si="12"/>
        <v>2</v>
      </c>
      <c r="H802" s="1">
        <v>2018</v>
      </c>
    </row>
    <row r="803" spans="1:8" x14ac:dyDescent="0.3">
      <c r="A803" s="2" t="s">
        <v>99</v>
      </c>
      <c r="B803" s="3" t="s">
        <v>100</v>
      </c>
      <c r="C803" s="1" t="s">
        <v>101</v>
      </c>
      <c r="D803" s="1" t="s">
        <v>170</v>
      </c>
      <c r="E803" s="4">
        <v>22703.294250000003</v>
      </c>
      <c r="F803" s="5">
        <v>29439.436500000003</v>
      </c>
      <c r="G803" s="6">
        <f t="shared" si="12"/>
        <v>0.77118644067796616</v>
      </c>
      <c r="H803" s="1">
        <v>2018</v>
      </c>
    </row>
    <row r="804" spans="1:8" x14ac:dyDescent="0.3">
      <c r="A804" s="2" t="s">
        <v>102</v>
      </c>
      <c r="B804" s="3" t="s">
        <v>103</v>
      </c>
      <c r="C804" s="1" t="s">
        <v>104</v>
      </c>
      <c r="D804" s="1" t="s">
        <v>170</v>
      </c>
      <c r="E804" s="4">
        <v>261745.03349999999</v>
      </c>
      <c r="F804" s="5">
        <v>434762.93700000003</v>
      </c>
      <c r="G804" s="6">
        <f t="shared" si="12"/>
        <v>0.6020408163265305</v>
      </c>
      <c r="H804" s="1">
        <v>2018</v>
      </c>
    </row>
    <row r="805" spans="1:8" x14ac:dyDescent="0.3">
      <c r="A805" s="2" t="s">
        <v>105</v>
      </c>
      <c r="B805" s="3" t="s">
        <v>106</v>
      </c>
      <c r="C805" s="1" t="s">
        <v>107</v>
      </c>
      <c r="D805" s="1" t="s">
        <v>170</v>
      </c>
      <c r="E805" s="4">
        <v>52748.698499999999</v>
      </c>
      <c r="F805" s="5">
        <v>41343.574499999995</v>
      </c>
      <c r="G805" s="6">
        <f t="shared" si="12"/>
        <v>1.2758620689655173</v>
      </c>
      <c r="H805" s="1">
        <v>2018</v>
      </c>
    </row>
    <row r="806" spans="1:8" x14ac:dyDescent="0.3">
      <c r="A806" s="2" t="s">
        <v>108</v>
      </c>
      <c r="B806" s="3" t="s">
        <v>109</v>
      </c>
      <c r="C806" s="1" t="s">
        <v>110</v>
      </c>
      <c r="D806" s="1" t="s">
        <v>170</v>
      </c>
      <c r="E806" s="4">
        <v>81061.465500000006</v>
      </c>
      <c r="F806" s="5">
        <v>250336.87875000003</v>
      </c>
      <c r="G806" s="6">
        <f t="shared" si="12"/>
        <v>0.32380952380952377</v>
      </c>
      <c r="H806" s="1">
        <v>2018</v>
      </c>
    </row>
    <row r="807" spans="1:8" x14ac:dyDescent="0.3">
      <c r="A807" s="2" t="s">
        <v>111</v>
      </c>
      <c r="B807" s="3" t="s">
        <v>112</v>
      </c>
      <c r="C807" s="1" t="s">
        <v>113</v>
      </c>
      <c r="D807" s="1" t="s">
        <v>170</v>
      </c>
      <c r="E807" s="4">
        <v>84711.075749999989</v>
      </c>
      <c r="F807" s="5">
        <v>103126.52699999999</v>
      </c>
      <c r="G807" s="6">
        <f t="shared" si="12"/>
        <v>0.8214285714285714</v>
      </c>
      <c r="H807" s="1">
        <v>2018</v>
      </c>
    </row>
    <row r="808" spans="1:8" x14ac:dyDescent="0.3">
      <c r="A808" s="2" t="s">
        <v>114</v>
      </c>
      <c r="B808" s="3" t="s">
        <v>115</v>
      </c>
      <c r="C808" s="1" t="s">
        <v>116</v>
      </c>
      <c r="D808" s="1" t="s">
        <v>170</v>
      </c>
      <c r="E808" s="4">
        <v>178974.73124999998</v>
      </c>
      <c r="F808" s="5">
        <v>240337.49625</v>
      </c>
      <c r="G808" s="6">
        <f t="shared" si="12"/>
        <v>0.74468085106382975</v>
      </c>
      <c r="H808" s="1">
        <v>2018</v>
      </c>
    </row>
    <row r="809" spans="1:8" x14ac:dyDescent="0.3">
      <c r="A809" s="2" t="s">
        <v>114</v>
      </c>
      <c r="B809" s="3" t="s">
        <v>115</v>
      </c>
      <c r="C809" s="1" t="s">
        <v>117</v>
      </c>
      <c r="D809" s="1" t="s">
        <v>170</v>
      </c>
      <c r="E809" s="4">
        <v>308943.88200000004</v>
      </c>
      <c r="F809" s="5">
        <v>321816.54375000001</v>
      </c>
      <c r="G809" s="6">
        <f t="shared" si="12"/>
        <v>0.96000000000000008</v>
      </c>
      <c r="H809" s="1">
        <v>2018</v>
      </c>
    </row>
    <row r="810" spans="1:8" x14ac:dyDescent="0.3">
      <c r="A810" s="2" t="s">
        <v>114</v>
      </c>
      <c r="B810" s="3" t="s">
        <v>115</v>
      </c>
      <c r="C810" s="1" t="s">
        <v>118</v>
      </c>
      <c r="D810" s="1" t="s">
        <v>170</v>
      </c>
      <c r="E810" s="4">
        <v>124293.77100000002</v>
      </c>
      <c r="F810" s="5">
        <v>62146.885500000011</v>
      </c>
      <c r="G810" s="6">
        <f t="shared" si="12"/>
        <v>2</v>
      </c>
      <c r="H810" s="1">
        <v>2018</v>
      </c>
    </row>
    <row r="811" spans="1:8" x14ac:dyDescent="0.3">
      <c r="A811" s="2" t="s">
        <v>119</v>
      </c>
      <c r="B811" s="3" t="s">
        <v>120</v>
      </c>
      <c r="C811" s="1" t="s">
        <v>121</v>
      </c>
      <c r="D811" s="1" t="s">
        <v>170</v>
      </c>
      <c r="E811" s="4">
        <v>154077.78824999998</v>
      </c>
      <c r="F811" s="5">
        <v>54609.849000000002</v>
      </c>
      <c r="G811" s="6">
        <f t="shared" si="12"/>
        <v>2.8214285714285712</v>
      </c>
      <c r="H811" s="1">
        <v>2018</v>
      </c>
    </row>
    <row r="812" spans="1:8" x14ac:dyDescent="0.3">
      <c r="A812" s="2" t="s">
        <v>122</v>
      </c>
      <c r="B812" s="3" t="s">
        <v>123</v>
      </c>
      <c r="C812" s="1" t="s">
        <v>124</v>
      </c>
      <c r="D812" s="1" t="s">
        <v>170</v>
      </c>
      <c r="E812" s="4">
        <v>186743.07</v>
      </c>
      <c r="F812" s="5">
        <v>189266.625</v>
      </c>
      <c r="G812" s="6">
        <f t="shared" si="12"/>
        <v>0.98666666666666669</v>
      </c>
      <c r="H812" s="1">
        <v>2018</v>
      </c>
    </row>
    <row r="813" spans="1:8" x14ac:dyDescent="0.3">
      <c r="A813" s="2" t="s">
        <v>125</v>
      </c>
      <c r="B813" s="3" t="s">
        <v>126</v>
      </c>
      <c r="C813" s="1" t="s">
        <v>127</v>
      </c>
      <c r="D813" s="1" t="s">
        <v>170</v>
      </c>
      <c r="E813" s="4">
        <v>20611.732500000002</v>
      </c>
      <c r="F813" s="5">
        <v>8337.33</v>
      </c>
      <c r="G813" s="6">
        <f t="shared" si="12"/>
        <v>2.4722222222222223</v>
      </c>
      <c r="H813" s="1">
        <v>2018</v>
      </c>
    </row>
    <row r="814" spans="1:8" x14ac:dyDescent="0.3">
      <c r="A814" s="2" t="s">
        <v>128</v>
      </c>
      <c r="B814" s="3" t="s">
        <v>129</v>
      </c>
      <c r="C814" s="1" t="s">
        <v>130</v>
      </c>
      <c r="D814" s="1" t="s">
        <v>170</v>
      </c>
      <c r="E814" s="4">
        <v>406252.74600000004</v>
      </c>
      <c r="F814" s="5">
        <v>677087.91</v>
      </c>
      <c r="G814" s="6">
        <f t="shared" si="12"/>
        <v>0.60000000000000009</v>
      </c>
      <c r="H814" s="1">
        <v>2018</v>
      </c>
    </row>
    <row r="815" spans="1:8" x14ac:dyDescent="0.3">
      <c r="A815" s="2" t="s">
        <v>131</v>
      </c>
      <c r="B815" s="3" t="s">
        <v>132</v>
      </c>
      <c r="C815" s="1" t="s">
        <v>133</v>
      </c>
      <c r="D815" s="1" t="s">
        <v>170</v>
      </c>
      <c r="E815" s="4">
        <v>84973.05</v>
      </c>
      <c r="F815" s="5">
        <v>38521.116000000009</v>
      </c>
      <c r="G815" s="6">
        <f t="shared" si="12"/>
        <v>2.2058823529411762</v>
      </c>
      <c r="H815" s="1">
        <v>2018</v>
      </c>
    </row>
    <row r="816" spans="1:8" x14ac:dyDescent="0.3">
      <c r="A816" s="2" t="s">
        <v>134</v>
      </c>
      <c r="B816" s="3" t="s">
        <v>135</v>
      </c>
      <c r="C816" s="1" t="s">
        <v>136</v>
      </c>
      <c r="D816" s="1" t="s">
        <v>170</v>
      </c>
      <c r="E816" s="4">
        <v>282135.82500000001</v>
      </c>
      <c r="F816" s="5">
        <v>325069.53750000003</v>
      </c>
      <c r="G816" s="6">
        <f t="shared" si="12"/>
        <v>0.86792452830188671</v>
      </c>
      <c r="H816" s="1">
        <v>2018</v>
      </c>
    </row>
    <row r="817" spans="1:8" x14ac:dyDescent="0.3">
      <c r="A817" s="2" t="s">
        <v>137</v>
      </c>
      <c r="B817" s="3" t="s">
        <v>138</v>
      </c>
      <c r="C817" s="1" t="s">
        <v>139</v>
      </c>
      <c r="D817" s="1" t="s">
        <v>170</v>
      </c>
      <c r="E817" s="4">
        <v>36369.432000000001</v>
      </c>
      <c r="F817" s="5">
        <v>68192.684999999998</v>
      </c>
      <c r="G817" s="6">
        <f t="shared" si="12"/>
        <v>0.53333333333333333</v>
      </c>
      <c r="H817" s="1">
        <v>2018</v>
      </c>
    </row>
    <row r="818" spans="1:8" x14ac:dyDescent="0.3">
      <c r="A818" s="2" t="s">
        <v>140</v>
      </c>
      <c r="B818" s="3" t="s">
        <v>141</v>
      </c>
      <c r="C818" s="1" t="s">
        <v>142</v>
      </c>
      <c r="D818" s="1" t="s">
        <v>170</v>
      </c>
      <c r="E818" s="4">
        <v>26829.494999999999</v>
      </c>
      <c r="F818" s="5">
        <v>25904.340000000004</v>
      </c>
      <c r="G818" s="6">
        <f t="shared" si="12"/>
        <v>1.0357142857142856</v>
      </c>
      <c r="H818" s="1">
        <v>2018</v>
      </c>
    </row>
    <row r="819" spans="1:8" x14ac:dyDescent="0.3">
      <c r="A819" s="2" t="s">
        <v>143</v>
      </c>
      <c r="B819" s="3" t="s">
        <v>144</v>
      </c>
      <c r="C819" s="1" t="s">
        <v>145</v>
      </c>
      <c r="D819" s="1" t="s">
        <v>170</v>
      </c>
      <c r="E819" s="4">
        <v>113794.76024999999</v>
      </c>
      <c r="F819" s="5">
        <v>77148.990000000005</v>
      </c>
      <c r="G819" s="6">
        <f t="shared" si="12"/>
        <v>1.4749999999999999</v>
      </c>
      <c r="H819" s="1">
        <v>2018</v>
      </c>
    </row>
    <row r="820" spans="1:8" x14ac:dyDescent="0.3">
      <c r="A820" s="2" t="s">
        <v>143</v>
      </c>
      <c r="B820" s="3" t="s">
        <v>144</v>
      </c>
      <c r="C820" s="1" t="s">
        <v>146</v>
      </c>
      <c r="D820" s="1" t="s">
        <v>170</v>
      </c>
      <c r="E820" s="4">
        <v>17425.125</v>
      </c>
      <c r="F820" s="5">
        <v>19516.140000000003</v>
      </c>
      <c r="G820" s="6">
        <f t="shared" si="12"/>
        <v>0.89285714285714268</v>
      </c>
      <c r="H820" s="1">
        <v>2018</v>
      </c>
    </row>
    <row r="821" spans="1:8" x14ac:dyDescent="0.3">
      <c r="A821" s="2" t="s">
        <v>147</v>
      </c>
      <c r="B821" s="3" t="s">
        <v>148</v>
      </c>
      <c r="C821" s="1" t="s">
        <v>149</v>
      </c>
      <c r="D821" s="1" t="s">
        <v>170</v>
      </c>
      <c r="E821" s="4">
        <v>193920.64874999999</v>
      </c>
      <c r="F821" s="5">
        <v>226928.41875000001</v>
      </c>
      <c r="G821" s="6">
        <f t="shared" si="12"/>
        <v>0.8545454545454545</v>
      </c>
      <c r="H821" s="1">
        <v>2018</v>
      </c>
    </row>
    <row r="822" spans="1:8" x14ac:dyDescent="0.3">
      <c r="A822" s="2" t="s">
        <v>150</v>
      </c>
      <c r="B822" s="3" t="s">
        <v>151</v>
      </c>
      <c r="C822" s="1" t="s">
        <v>152</v>
      </c>
      <c r="D822" s="1" t="s">
        <v>170</v>
      </c>
      <c r="E822" s="4">
        <v>328588.97400000005</v>
      </c>
      <c r="F822" s="5">
        <v>135608.14800000002</v>
      </c>
      <c r="G822" s="6">
        <f t="shared" si="12"/>
        <v>2.4230769230769234</v>
      </c>
      <c r="H822" s="1">
        <v>2018</v>
      </c>
    </row>
    <row r="823" spans="1:8" x14ac:dyDescent="0.3">
      <c r="A823" s="2" t="s">
        <v>153</v>
      </c>
      <c r="B823" s="3" t="s">
        <v>154</v>
      </c>
      <c r="C823" s="1" t="s">
        <v>155</v>
      </c>
      <c r="D823" s="1" t="s">
        <v>170</v>
      </c>
      <c r="E823" s="4">
        <v>241529.29650000003</v>
      </c>
      <c r="F823" s="5">
        <v>234912.05550000002</v>
      </c>
      <c r="G823" s="6">
        <f t="shared" si="12"/>
        <v>1.028169014084507</v>
      </c>
      <c r="H823" s="1">
        <v>2018</v>
      </c>
    </row>
    <row r="824" spans="1:8" x14ac:dyDescent="0.3">
      <c r="A824" s="2" t="s">
        <v>156</v>
      </c>
      <c r="B824" s="3" t="s">
        <v>157</v>
      </c>
      <c r="C824" s="1" t="s">
        <v>158</v>
      </c>
      <c r="D824" s="1" t="s">
        <v>170</v>
      </c>
      <c r="E824" s="4">
        <v>277004.88</v>
      </c>
      <c r="F824" s="5">
        <v>110801.95199999999</v>
      </c>
      <c r="G824" s="6">
        <f t="shared" si="12"/>
        <v>2.5000000000000004</v>
      </c>
      <c r="H824" s="1">
        <v>2018</v>
      </c>
    </row>
    <row r="825" spans="1:8" x14ac:dyDescent="0.3">
      <c r="A825" s="2" t="s">
        <v>159</v>
      </c>
      <c r="B825" s="3" t="s">
        <v>160</v>
      </c>
      <c r="C825" s="1" t="s">
        <v>161</v>
      </c>
      <c r="D825" s="1" t="s">
        <v>170</v>
      </c>
      <c r="E825" s="4">
        <v>223812.92250000002</v>
      </c>
      <c r="F825" s="5">
        <v>270931.4325</v>
      </c>
      <c r="G825" s="6">
        <f t="shared" si="12"/>
        <v>0.82608695652173925</v>
      </c>
      <c r="H825" s="1">
        <v>2018</v>
      </c>
    </row>
    <row r="826" spans="1:8" x14ac:dyDescent="0.3">
      <c r="A826" s="2" t="s">
        <v>162</v>
      </c>
      <c r="B826" s="3" t="s">
        <v>163</v>
      </c>
      <c r="C826" s="1" t="s">
        <v>164</v>
      </c>
      <c r="D826" s="1" t="s">
        <v>170</v>
      </c>
      <c r="E826" s="4">
        <v>221617.08</v>
      </c>
      <c r="F826" s="5">
        <v>157902.16949999996</v>
      </c>
      <c r="G826" s="6">
        <f t="shared" si="12"/>
        <v>1.4035087719298249</v>
      </c>
      <c r="H826" s="1">
        <v>2018</v>
      </c>
    </row>
    <row r="827" spans="1:8" x14ac:dyDescent="0.3">
      <c r="A827" s="2" t="s">
        <v>165</v>
      </c>
      <c r="B827" s="3" t="s">
        <v>166</v>
      </c>
      <c r="C827" s="1" t="s">
        <v>167</v>
      </c>
      <c r="D827" s="1" t="s">
        <v>170</v>
      </c>
      <c r="E827" s="4">
        <v>158536.872</v>
      </c>
      <c r="F827" s="5">
        <v>203125.36725000001</v>
      </c>
      <c r="G827" s="6">
        <f t="shared" si="12"/>
        <v>0.78048780487804881</v>
      </c>
      <c r="H827" s="1">
        <v>2018</v>
      </c>
    </row>
    <row r="828" spans="1:8" x14ac:dyDescent="0.3">
      <c r="A828" s="2" t="s">
        <v>8</v>
      </c>
      <c r="B828" s="3" t="s">
        <v>9</v>
      </c>
      <c r="C828" s="1" t="s">
        <v>10</v>
      </c>
      <c r="D828" s="1" t="s">
        <v>171</v>
      </c>
      <c r="E828" s="4">
        <v>145386.65700000001</v>
      </c>
      <c r="F828" s="5">
        <v>298293.31349999999</v>
      </c>
      <c r="G828" s="6">
        <f t="shared" si="12"/>
        <v>0.48739495798319332</v>
      </c>
      <c r="H828" s="1">
        <v>2018</v>
      </c>
    </row>
    <row r="829" spans="1:8" x14ac:dyDescent="0.3">
      <c r="A829" s="2" t="s">
        <v>12</v>
      </c>
      <c r="B829" s="3" t="s">
        <v>13</v>
      </c>
      <c r="C829" s="1" t="s">
        <v>14</v>
      </c>
      <c r="D829" s="1" t="s">
        <v>171</v>
      </c>
      <c r="E829" s="4">
        <v>103408.22474999999</v>
      </c>
      <c r="F829" s="5">
        <v>204788.83724999998</v>
      </c>
      <c r="G829" s="6">
        <f t="shared" si="12"/>
        <v>0.50495049504950495</v>
      </c>
      <c r="H829" s="1">
        <v>2018</v>
      </c>
    </row>
    <row r="830" spans="1:8" x14ac:dyDescent="0.3">
      <c r="A830" s="2" t="s">
        <v>15</v>
      </c>
      <c r="B830" s="3" t="s">
        <v>16</v>
      </c>
      <c r="C830" s="1" t="s">
        <v>17</v>
      </c>
      <c r="D830" s="1" t="s">
        <v>171</v>
      </c>
      <c r="E830" s="4">
        <v>82722.674250000011</v>
      </c>
      <c r="F830" s="5">
        <v>76216.396500000003</v>
      </c>
      <c r="G830" s="6">
        <f t="shared" si="12"/>
        <v>1.0853658536585367</v>
      </c>
      <c r="H830" s="1">
        <v>2018</v>
      </c>
    </row>
    <row r="831" spans="1:8" x14ac:dyDescent="0.3">
      <c r="A831" s="2" t="s">
        <v>18</v>
      </c>
      <c r="B831" s="3" t="s">
        <v>19</v>
      </c>
      <c r="C831" s="1" t="s">
        <v>20</v>
      </c>
      <c r="D831" s="1" t="s">
        <v>171</v>
      </c>
      <c r="E831" s="4">
        <v>388081.15200000006</v>
      </c>
      <c r="F831" s="5">
        <v>242550.72000000003</v>
      </c>
      <c r="G831" s="6">
        <f t="shared" si="12"/>
        <v>1.6</v>
      </c>
      <c r="H831" s="1">
        <v>2018</v>
      </c>
    </row>
    <row r="832" spans="1:8" x14ac:dyDescent="0.3">
      <c r="A832" s="2" t="s">
        <v>21</v>
      </c>
      <c r="B832" s="3" t="s">
        <v>22</v>
      </c>
      <c r="C832" s="1" t="s">
        <v>23</v>
      </c>
      <c r="D832" s="1" t="s">
        <v>171</v>
      </c>
      <c r="E832" s="4">
        <v>580679.17874999996</v>
      </c>
      <c r="F832" s="5">
        <v>222886.95749999999</v>
      </c>
      <c r="G832" s="6">
        <f t="shared" si="12"/>
        <v>2.6052631578947367</v>
      </c>
      <c r="H832" s="1">
        <v>2018</v>
      </c>
    </row>
    <row r="833" spans="1:8" x14ac:dyDescent="0.3">
      <c r="A833" s="2" t="s">
        <v>21</v>
      </c>
      <c r="B833" s="3" t="s">
        <v>22</v>
      </c>
      <c r="C833" s="1" t="s">
        <v>24</v>
      </c>
      <c r="D833" s="1" t="s">
        <v>171</v>
      </c>
      <c r="E833" s="4">
        <v>337172.11874999997</v>
      </c>
      <c r="F833" s="5">
        <v>386624.02949999995</v>
      </c>
      <c r="G833" s="6">
        <f t="shared" si="12"/>
        <v>0.87209302325581395</v>
      </c>
      <c r="H833" s="1">
        <v>2018</v>
      </c>
    </row>
    <row r="834" spans="1:8" x14ac:dyDescent="0.3">
      <c r="A834" s="2" t="s">
        <v>21</v>
      </c>
      <c r="B834" s="3" t="s">
        <v>22</v>
      </c>
      <c r="C834" s="1" t="s">
        <v>25</v>
      </c>
      <c r="D834" s="1" t="s">
        <v>171</v>
      </c>
      <c r="E834" s="4">
        <v>609854.99400000006</v>
      </c>
      <c r="F834" s="5">
        <v>653416.06500000006</v>
      </c>
      <c r="G834" s="6">
        <f t="shared" si="12"/>
        <v>0.93333333333333335</v>
      </c>
      <c r="H834" s="1">
        <v>2018</v>
      </c>
    </row>
    <row r="835" spans="1:8" x14ac:dyDescent="0.3">
      <c r="A835" s="2" t="s">
        <v>21</v>
      </c>
      <c r="B835" s="3" t="s">
        <v>22</v>
      </c>
      <c r="C835" s="1" t="s">
        <v>26</v>
      </c>
      <c r="D835" s="1" t="s">
        <v>171</v>
      </c>
      <c r="E835" s="4">
        <v>160843.66425000003</v>
      </c>
      <c r="F835" s="5">
        <v>186726.55275000003</v>
      </c>
      <c r="G835" s="6">
        <f t="shared" ref="G835:G886" si="13">E835/F835</f>
        <v>0.86138613861386137</v>
      </c>
      <c r="H835" s="1">
        <v>2018</v>
      </c>
    </row>
    <row r="836" spans="1:8" x14ac:dyDescent="0.3">
      <c r="A836" s="2" t="s">
        <v>27</v>
      </c>
      <c r="B836" s="3" t="s">
        <v>28</v>
      </c>
      <c r="C836" s="1" t="s">
        <v>29</v>
      </c>
      <c r="D836" s="1" t="s">
        <v>171</v>
      </c>
      <c r="E836" s="4">
        <v>110955.63600000001</v>
      </c>
      <c r="F836" s="5">
        <v>70608.132000000012</v>
      </c>
      <c r="G836" s="6">
        <f t="shared" si="13"/>
        <v>1.5714285714285714</v>
      </c>
      <c r="H836" s="1">
        <v>2018</v>
      </c>
    </row>
    <row r="837" spans="1:8" x14ac:dyDescent="0.3">
      <c r="A837" s="2" t="s">
        <v>30</v>
      </c>
      <c r="B837" s="3" t="s">
        <v>31</v>
      </c>
      <c r="C837" s="1" t="s">
        <v>32</v>
      </c>
      <c r="D837" s="1" t="s">
        <v>171</v>
      </c>
      <c r="E837" s="4">
        <v>182858.25600000002</v>
      </c>
      <c r="F837" s="5">
        <v>263531.016</v>
      </c>
      <c r="G837" s="6">
        <f t="shared" si="13"/>
        <v>0.69387755102040827</v>
      </c>
      <c r="H837" s="1">
        <v>2018</v>
      </c>
    </row>
    <row r="838" spans="1:8" x14ac:dyDescent="0.3">
      <c r="A838" s="2" t="s">
        <v>33</v>
      </c>
      <c r="B838" s="3" t="s">
        <v>34</v>
      </c>
      <c r="C838" s="1" t="s">
        <v>35</v>
      </c>
      <c r="D838" s="1" t="s">
        <v>171</v>
      </c>
      <c r="E838" s="4">
        <v>161006.56875000001</v>
      </c>
      <c r="F838" s="5">
        <v>656906.80050000001</v>
      </c>
      <c r="G838" s="6">
        <f t="shared" si="13"/>
        <v>0.24509803921568629</v>
      </c>
      <c r="H838" s="1">
        <v>2018</v>
      </c>
    </row>
    <row r="839" spans="1:8" x14ac:dyDescent="0.3">
      <c r="A839" s="2" t="s">
        <v>36</v>
      </c>
      <c r="B839" s="3" t="s">
        <v>37</v>
      </c>
      <c r="C839" s="1" t="s">
        <v>38</v>
      </c>
      <c r="D839" s="1" t="s">
        <v>171</v>
      </c>
      <c r="E839" s="4">
        <v>196359.36300000001</v>
      </c>
      <c r="F839" s="5">
        <v>332544.08250000002</v>
      </c>
      <c r="G839" s="6">
        <f t="shared" si="13"/>
        <v>0.59047619047619049</v>
      </c>
      <c r="H839" s="1">
        <v>2018</v>
      </c>
    </row>
    <row r="840" spans="1:8" x14ac:dyDescent="0.3">
      <c r="A840" s="2" t="s">
        <v>36</v>
      </c>
      <c r="B840" s="3" t="s">
        <v>37</v>
      </c>
      <c r="C840" s="1" t="s">
        <v>39</v>
      </c>
      <c r="D840" s="1" t="s">
        <v>171</v>
      </c>
      <c r="E840" s="4">
        <v>488068.47000000003</v>
      </c>
      <c r="F840" s="5">
        <v>344518.92</v>
      </c>
      <c r="G840" s="6">
        <f t="shared" si="13"/>
        <v>1.4166666666666667</v>
      </c>
      <c r="H840" s="1">
        <v>2018</v>
      </c>
    </row>
    <row r="841" spans="1:8" x14ac:dyDescent="0.3">
      <c r="A841" s="2" t="s">
        <v>40</v>
      </c>
      <c r="B841" s="3" t="s">
        <v>41</v>
      </c>
      <c r="C841" s="1" t="s">
        <v>42</v>
      </c>
      <c r="D841" s="1" t="s">
        <v>171</v>
      </c>
      <c r="E841" s="4">
        <v>281016.73574999999</v>
      </c>
      <c r="F841" s="5">
        <v>110089.03049999999</v>
      </c>
      <c r="G841" s="6">
        <f t="shared" si="13"/>
        <v>2.5526315789473686</v>
      </c>
      <c r="H841" s="1">
        <v>2018</v>
      </c>
    </row>
    <row r="842" spans="1:8" x14ac:dyDescent="0.3">
      <c r="A842" s="2" t="s">
        <v>43</v>
      </c>
      <c r="B842" s="3" t="s">
        <v>44</v>
      </c>
      <c r="C842" s="1" t="s">
        <v>45</v>
      </c>
      <c r="D842" s="1" t="s">
        <v>171</v>
      </c>
      <c r="E842" s="4">
        <v>466748.56800000003</v>
      </c>
      <c r="F842" s="5">
        <v>300509.35200000001</v>
      </c>
      <c r="G842" s="6">
        <f t="shared" si="13"/>
        <v>1.5531914893617023</v>
      </c>
      <c r="H842" s="1">
        <v>2018</v>
      </c>
    </row>
    <row r="843" spans="1:8" x14ac:dyDescent="0.3">
      <c r="A843" s="2" t="s">
        <v>46</v>
      </c>
      <c r="B843" s="3" t="s">
        <v>47</v>
      </c>
      <c r="C843" s="1" t="s">
        <v>48</v>
      </c>
      <c r="D843" s="1" t="s">
        <v>171</v>
      </c>
      <c r="E843" s="4">
        <v>35960.355000000003</v>
      </c>
      <c r="F843" s="5">
        <v>45549.783000000003</v>
      </c>
      <c r="G843" s="6">
        <f t="shared" si="13"/>
        <v>0.78947368421052633</v>
      </c>
      <c r="H843" s="1">
        <v>2018</v>
      </c>
    </row>
    <row r="844" spans="1:8" x14ac:dyDescent="0.3">
      <c r="A844" s="2" t="s">
        <v>49</v>
      </c>
      <c r="B844" s="3" t="s">
        <v>50</v>
      </c>
      <c r="C844" s="1" t="s">
        <v>51</v>
      </c>
      <c r="D844" s="1" t="s">
        <v>171</v>
      </c>
      <c r="E844" s="4">
        <v>509405.31450000004</v>
      </c>
      <c r="F844" s="5">
        <v>147891.86550000001</v>
      </c>
      <c r="G844" s="6">
        <f t="shared" si="13"/>
        <v>3.4444444444444442</v>
      </c>
      <c r="H844" s="1">
        <v>2018</v>
      </c>
    </row>
    <row r="845" spans="1:8" x14ac:dyDescent="0.3">
      <c r="A845" s="2" t="s">
        <v>52</v>
      </c>
      <c r="B845" s="3" t="s">
        <v>53</v>
      </c>
      <c r="C845" s="1" t="s">
        <v>54</v>
      </c>
      <c r="D845" s="1" t="s">
        <v>171</v>
      </c>
      <c r="E845" s="4">
        <v>188392.66875000001</v>
      </c>
      <c r="F845" s="5">
        <v>493894.29375000001</v>
      </c>
      <c r="G845" s="6">
        <f t="shared" si="13"/>
        <v>0.3814432989690722</v>
      </c>
      <c r="H845" s="1">
        <v>2018</v>
      </c>
    </row>
    <row r="846" spans="1:8" x14ac:dyDescent="0.3">
      <c r="A846" s="2" t="s">
        <v>52</v>
      </c>
      <c r="B846" s="3" t="s">
        <v>53</v>
      </c>
      <c r="C846" s="1" t="s">
        <v>55</v>
      </c>
      <c r="D846" s="1" t="s">
        <v>171</v>
      </c>
      <c r="E846" s="4">
        <v>437757.18975000002</v>
      </c>
      <c r="F846" s="5">
        <v>437757.18975000002</v>
      </c>
      <c r="G846" s="6">
        <f t="shared" si="13"/>
        <v>1</v>
      </c>
      <c r="H846" s="1">
        <v>2018</v>
      </c>
    </row>
    <row r="847" spans="1:8" x14ac:dyDescent="0.3">
      <c r="A847" s="2" t="s">
        <v>56</v>
      </c>
      <c r="B847" s="3" t="s">
        <v>57</v>
      </c>
      <c r="C847" s="1" t="s">
        <v>58</v>
      </c>
      <c r="D847" s="1" t="s">
        <v>171</v>
      </c>
      <c r="E847" s="4">
        <v>339717.26699999999</v>
      </c>
      <c r="F847" s="5">
        <v>385289.09550000005</v>
      </c>
      <c r="G847" s="6">
        <f t="shared" si="13"/>
        <v>0.88172043010752676</v>
      </c>
      <c r="H847" s="1">
        <v>2018</v>
      </c>
    </row>
    <row r="848" spans="1:8" x14ac:dyDescent="0.3">
      <c r="A848" s="2" t="s">
        <v>59</v>
      </c>
      <c r="B848" s="3" t="s">
        <v>60</v>
      </c>
      <c r="C848" s="1" t="s">
        <v>61</v>
      </c>
      <c r="D848" s="1" t="s">
        <v>171</v>
      </c>
      <c r="E848" s="4">
        <v>214340.83650000003</v>
      </c>
      <c r="F848" s="5">
        <v>277382.25900000002</v>
      </c>
      <c r="G848" s="6">
        <f t="shared" si="13"/>
        <v>0.77272727272727282</v>
      </c>
      <c r="H848" s="1">
        <v>2018</v>
      </c>
    </row>
    <row r="849" spans="1:8" x14ac:dyDescent="0.3">
      <c r="A849" s="2" t="s">
        <v>62</v>
      </c>
      <c r="B849" s="3" t="s">
        <v>63</v>
      </c>
      <c r="C849" s="1" t="s">
        <v>64</v>
      </c>
      <c r="D849" s="1" t="s">
        <v>171</v>
      </c>
      <c r="E849" s="4">
        <v>80648.507249999995</v>
      </c>
      <c r="F849" s="5">
        <v>252351.78074999998</v>
      </c>
      <c r="G849" s="6">
        <f t="shared" si="13"/>
        <v>0.31958762886597941</v>
      </c>
      <c r="H849" s="1">
        <v>2018</v>
      </c>
    </row>
    <row r="850" spans="1:8" x14ac:dyDescent="0.3">
      <c r="A850" s="2" t="s">
        <v>65</v>
      </c>
      <c r="B850" s="3" t="s">
        <v>66</v>
      </c>
      <c r="C850" s="1" t="s">
        <v>67</v>
      </c>
      <c r="D850" s="1" t="s">
        <v>171</v>
      </c>
      <c r="E850" s="4">
        <v>51346.183499999999</v>
      </c>
      <c r="F850" s="5">
        <v>90269.903250000003</v>
      </c>
      <c r="G850" s="6">
        <f t="shared" si="13"/>
        <v>0.5688073394495412</v>
      </c>
      <c r="H850" s="1">
        <v>2018</v>
      </c>
    </row>
    <row r="851" spans="1:8" x14ac:dyDescent="0.3">
      <c r="A851" s="2" t="s">
        <v>68</v>
      </c>
      <c r="B851" s="3" t="s">
        <v>69</v>
      </c>
      <c r="C851" s="1" t="s">
        <v>70</v>
      </c>
      <c r="D851" s="1" t="s">
        <v>171</v>
      </c>
      <c r="E851" s="4">
        <v>280263.39525</v>
      </c>
      <c r="F851" s="5">
        <v>200785.71599999996</v>
      </c>
      <c r="G851" s="6">
        <f t="shared" si="13"/>
        <v>1.3958333333333337</v>
      </c>
      <c r="H851" s="1">
        <v>2018</v>
      </c>
    </row>
    <row r="852" spans="1:8" x14ac:dyDescent="0.3">
      <c r="A852" s="2" t="s">
        <v>71</v>
      </c>
      <c r="B852" s="3" t="s">
        <v>72</v>
      </c>
      <c r="C852" s="1" t="s">
        <v>73</v>
      </c>
      <c r="D852" s="1" t="s">
        <v>171</v>
      </c>
      <c r="E852" s="4">
        <v>337876.13025000005</v>
      </c>
      <c r="F852" s="5">
        <v>150619.47975000003</v>
      </c>
      <c r="G852" s="6">
        <f t="shared" si="13"/>
        <v>2.243243243243243</v>
      </c>
      <c r="H852" s="1">
        <v>2018</v>
      </c>
    </row>
    <row r="853" spans="1:8" x14ac:dyDescent="0.3">
      <c r="A853" s="2" t="s">
        <v>71</v>
      </c>
      <c r="B853" s="3" t="s">
        <v>72</v>
      </c>
      <c r="C853" s="1" t="s">
        <v>74</v>
      </c>
      <c r="D853" s="1" t="s">
        <v>171</v>
      </c>
      <c r="E853" s="4">
        <v>229525.65000000002</v>
      </c>
      <c r="F853" s="5">
        <v>157267.57500000001</v>
      </c>
      <c r="G853" s="6">
        <f t="shared" si="13"/>
        <v>1.4594594594594594</v>
      </c>
      <c r="H853" s="1">
        <v>2018</v>
      </c>
    </row>
    <row r="854" spans="1:8" x14ac:dyDescent="0.3">
      <c r="A854" s="2" t="s">
        <v>75</v>
      </c>
      <c r="B854" s="3" t="s">
        <v>76</v>
      </c>
      <c r="C854" s="1" t="s">
        <v>77</v>
      </c>
      <c r="D854" s="1" t="s">
        <v>171</v>
      </c>
      <c r="E854" s="4">
        <v>647992.74375000002</v>
      </c>
      <c r="F854" s="5">
        <v>688918.60124999995</v>
      </c>
      <c r="G854" s="6">
        <f t="shared" si="13"/>
        <v>0.94059405940594065</v>
      </c>
      <c r="H854" s="1">
        <v>2018</v>
      </c>
    </row>
    <row r="855" spans="1:8" x14ac:dyDescent="0.3">
      <c r="A855" s="2" t="s">
        <v>78</v>
      </c>
      <c r="B855" s="3" t="s">
        <v>79</v>
      </c>
      <c r="C855" s="1" t="s">
        <v>80</v>
      </c>
      <c r="D855" s="1" t="s">
        <v>171</v>
      </c>
      <c r="E855" s="4">
        <v>444063.70800000004</v>
      </c>
      <c r="F855" s="5">
        <v>590402.88450000004</v>
      </c>
      <c r="G855" s="6">
        <f t="shared" si="13"/>
        <v>0.75213675213675213</v>
      </c>
      <c r="H855" s="1">
        <v>2018</v>
      </c>
    </row>
    <row r="856" spans="1:8" x14ac:dyDescent="0.3">
      <c r="A856" s="2" t="s">
        <v>81</v>
      </c>
      <c r="B856" s="3" t="s">
        <v>82</v>
      </c>
      <c r="C856" s="1" t="s">
        <v>83</v>
      </c>
      <c r="D856" s="1" t="s">
        <v>171</v>
      </c>
      <c r="E856" s="4">
        <v>38176.218000000008</v>
      </c>
      <c r="F856" s="5">
        <v>23770.098000000002</v>
      </c>
      <c r="G856" s="6">
        <f t="shared" si="13"/>
        <v>1.6060606060606062</v>
      </c>
      <c r="H856" s="1">
        <v>2018</v>
      </c>
    </row>
    <row r="857" spans="1:8" x14ac:dyDescent="0.3">
      <c r="A857" s="2" t="s">
        <v>84</v>
      </c>
      <c r="B857" s="3" t="s">
        <v>85</v>
      </c>
      <c r="C857" s="1" t="s">
        <v>86</v>
      </c>
      <c r="D857" s="1" t="s">
        <v>171</v>
      </c>
      <c r="E857" s="4">
        <v>81246.09825000001</v>
      </c>
      <c r="F857" s="5">
        <v>71229.456000000006</v>
      </c>
      <c r="G857" s="6">
        <f t="shared" si="13"/>
        <v>1.140625</v>
      </c>
      <c r="H857" s="1">
        <v>2018</v>
      </c>
    </row>
    <row r="858" spans="1:8" x14ac:dyDescent="0.3">
      <c r="A858" s="2" t="s">
        <v>87</v>
      </c>
      <c r="B858" s="3" t="s">
        <v>88</v>
      </c>
      <c r="C858" s="1" t="s">
        <v>89</v>
      </c>
      <c r="D858" s="1" t="s">
        <v>171</v>
      </c>
      <c r="E858" s="4">
        <v>680361.12</v>
      </c>
      <c r="F858" s="5">
        <v>715796.59499999997</v>
      </c>
      <c r="G858" s="6">
        <f t="shared" si="13"/>
        <v>0.95049504950495056</v>
      </c>
      <c r="H858" s="1">
        <v>2018</v>
      </c>
    </row>
    <row r="859" spans="1:8" x14ac:dyDescent="0.3">
      <c r="A859" s="2" t="s">
        <v>90</v>
      </c>
      <c r="B859" s="3" t="s">
        <v>91</v>
      </c>
      <c r="C859" s="1" t="s">
        <v>92</v>
      </c>
      <c r="D859" s="1" t="s">
        <v>171</v>
      </c>
      <c r="E859" s="4">
        <v>80930.178</v>
      </c>
      <c r="F859" s="5">
        <v>234119.44349999999</v>
      </c>
      <c r="G859" s="6">
        <f t="shared" si="13"/>
        <v>0.34567901234567899</v>
      </c>
      <c r="H859" s="1">
        <v>2018</v>
      </c>
    </row>
    <row r="860" spans="1:8" x14ac:dyDescent="0.3">
      <c r="A860" s="2" t="s">
        <v>93</v>
      </c>
      <c r="B860" s="3" t="s">
        <v>94</v>
      </c>
      <c r="C860" s="1" t="s">
        <v>95</v>
      </c>
      <c r="D860" s="1" t="s">
        <v>171</v>
      </c>
      <c r="E860" s="4">
        <v>79479.886500000008</v>
      </c>
      <c r="F860" s="5">
        <v>60015.424500000001</v>
      </c>
      <c r="G860" s="6">
        <f t="shared" si="13"/>
        <v>1.3243243243243243</v>
      </c>
      <c r="H860" s="1">
        <v>2018</v>
      </c>
    </row>
    <row r="861" spans="1:8" x14ac:dyDescent="0.3">
      <c r="A861" s="2" t="s">
        <v>96</v>
      </c>
      <c r="B861" s="3" t="s">
        <v>97</v>
      </c>
      <c r="C861" s="1" t="s">
        <v>98</v>
      </c>
      <c r="D861" s="1" t="s">
        <v>171</v>
      </c>
      <c r="E861" s="4">
        <v>78862.193999999989</v>
      </c>
      <c r="F861" s="5">
        <v>97897.895999999993</v>
      </c>
      <c r="G861" s="6">
        <f t="shared" si="13"/>
        <v>0.80555555555555547</v>
      </c>
      <c r="H861" s="1">
        <v>2018</v>
      </c>
    </row>
    <row r="862" spans="1:8" x14ac:dyDescent="0.3">
      <c r="A862" s="2" t="s">
        <v>99</v>
      </c>
      <c r="B862" s="3" t="s">
        <v>100</v>
      </c>
      <c r="C862" s="1" t="s">
        <v>101</v>
      </c>
      <c r="D862" s="1" t="s">
        <v>171</v>
      </c>
      <c r="E862" s="4">
        <v>225064.50749999998</v>
      </c>
      <c r="F862" s="5">
        <v>231494.92199999996</v>
      </c>
      <c r="G862" s="6">
        <f t="shared" si="13"/>
        <v>0.97222222222222232</v>
      </c>
      <c r="H862" s="1">
        <v>2018</v>
      </c>
    </row>
    <row r="863" spans="1:8" x14ac:dyDescent="0.3">
      <c r="A863" s="2" t="s">
        <v>102</v>
      </c>
      <c r="B863" s="3" t="s">
        <v>103</v>
      </c>
      <c r="C863" s="1" t="s">
        <v>104</v>
      </c>
      <c r="D863" s="1" t="s">
        <v>171</v>
      </c>
      <c r="E863" s="4">
        <v>316355.24700000003</v>
      </c>
      <c r="F863" s="5">
        <v>243350.19000000006</v>
      </c>
      <c r="G863" s="6">
        <f t="shared" si="13"/>
        <v>1.2999999999999998</v>
      </c>
      <c r="H863" s="1">
        <v>2018</v>
      </c>
    </row>
    <row r="864" spans="1:8" x14ac:dyDescent="0.3">
      <c r="A864" s="2" t="s">
        <v>105</v>
      </c>
      <c r="B864" s="3" t="s">
        <v>106</v>
      </c>
      <c r="C864" s="1" t="s">
        <v>107</v>
      </c>
      <c r="D864" s="1" t="s">
        <v>171</v>
      </c>
      <c r="E864" s="4">
        <v>551778.77700000012</v>
      </c>
      <c r="F864" s="5">
        <v>563155.6590000001</v>
      </c>
      <c r="G864" s="6">
        <f t="shared" si="13"/>
        <v>0.97979797979797978</v>
      </c>
      <c r="H864" s="1">
        <v>2018</v>
      </c>
    </row>
    <row r="865" spans="1:8" x14ac:dyDescent="0.3">
      <c r="A865" s="2" t="s">
        <v>108</v>
      </c>
      <c r="B865" s="3" t="s">
        <v>109</v>
      </c>
      <c r="C865" s="1" t="s">
        <v>110</v>
      </c>
      <c r="D865" s="1" t="s">
        <v>171</v>
      </c>
      <c r="E865" s="4">
        <v>129307.7925</v>
      </c>
      <c r="F865" s="5">
        <v>87666.3</v>
      </c>
      <c r="G865" s="6">
        <f t="shared" si="13"/>
        <v>1.4749999999999999</v>
      </c>
      <c r="H865" s="1">
        <v>2018</v>
      </c>
    </row>
    <row r="866" spans="1:8" x14ac:dyDescent="0.3">
      <c r="A866" s="2" t="s">
        <v>111</v>
      </c>
      <c r="B866" s="3" t="s">
        <v>112</v>
      </c>
      <c r="C866" s="1" t="s">
        <v>113</v>
      </c>
      <c r="D866" s="1" t="s">
        <v>171</v>
      </c>
      <c r="E866" s="4">
        <v>472743.47250000003</v>
      </c>
      <c r="F866" s="5">
        <v>349102.87199999997</v>
      </c>
      <c r="G866" s="6">
        <f t="shared" si="13"/>
        <v>1.354166666666667</v>
      </c>
      <c r="H866" s="1">
        <v>2018</v>
      </c>
    </row>
    <row r="867" spans="1:8" x14ac:dyDescent="0.3">
      <c r="A867" s="2" t="s">
        <v>114</v>
      </c>
      <c r="B867" s="3" t="s">
        <v>115</v>
      </c>
      <c r="C867" s="1" t="s">
        <v>116</v>
      </c>
      <c r="D867" s="1" t="s">
        <v>171</v>
      </c>
      <c r="E867" s="4">
        <v>282074.78474999999</v>
      </c>
      <c r="F867" s="5">
        <v>441739.75724999997</v>
      </c>
      <c r="G867" s="6">
        <f t="shared" si="13"/>
        <v>0.63855421686746994</v>
      </c>
      <c r="H867" s="1">
        <v>2018</v>
      </c>
    </row>
    <row r="868" spans="1:8" x14ac:dyDescent="0.3">
      <c r="A868" s="2" t="s">
        <v>114</v>
      </c>
      <c r="B868" s="3" t="s">
        <v>115</v>
      </c>
      <c r="C868" s="1" t="s">
        <v>117</v>
      </c>
      <c r="D868" s="1" t="s">
        <v>171</v>
      </c>
      <c r="E868" s="4">
        <v>189847.21274999998</v>
      </c>
      <c r="F868" s="5">
        <v>260239.99949999998</v>
      </c>
      <c r="G868" s="6">
        <f t="shared" si="13"/>
        <v>0.72950819672131151</v>
      </c>
      <c r="H868" s="1">
        <v>2018</v>
      </c>
    </row>
    <row r="869" spans="1:8" x14ac:dyDescent="0.3">
      <c r="A869" s="2" t="s">
        <v>114</v>
      </c>
      <c r="B869" s="3" t="s">
        <v>115</v>
      </c>
      <c r="C869" s="1" t="s">
        <v>118</v>
      </c>
      <c r="D869" s="1" t="s">
        <v>171</v>
      </c>
      <c r="E869" s="4">
        <v>360916.21575000003</v>
      </c>
      <c r="F869" s="5">
        <v>242258.82975</v>
      </c>
      <c r="G869" s="6">
        <f t="shared" si="13"/>
        <v>1.489795918367347</v>
      </c>
      <c r="H869" s="1">
        <v>2018</v>
      </c>
    </row>
    <row r="870" spans="1:8" x14ac:dyDescent="0.3">
      <c r="A870" s="2" t="s">
        <v>119</v>
      </c>
      <c r="B870" s="3" t="s">
        <v>120</v>
      </c>
      <c r="C870" s="1" t="s">
        <v>121</v>
      </c>
      <c r="D870" s="1" t="s">
        <v>171</v>
      </c>
      <c r="E870" s="4">
        <v>334057.35825000005</v>
      </c>
      <c r="F870" s="5">
        <v>373103.02350000001</v>
      </c>
      <c r="G870" s="6">
        <f t="shared" si="13"/>
        <v>0.89534883720930247</v>
      </c>
      <c r="H870" s="1">
        <v>2018</v>
      </c>
    </row>
    <row r="871" spans="1:8" x14ac:dyDescent="0.3">
      <c r="A871" s="2" t="s">
        <v>122</v>
      </c>
      <c r="B871" s="3" t="s">
        <v>123</v>
      </c>
      <c r="C871" s="1" t="s">
        <v>124</v>
      </c>
      <c r="D871" s="1" t="s">
        <v>171</v>
      </c>
      <c r="E871" s="4">
        <v>72066.266999999993</v>
      </c>
      <c r="F871" s="5">
        <v>125258.0355</v>
      </c>
      <c r="G871" s="6">
        <f t="shared" si="13"/>
        <v>0.57534246575342463</v>
      </c>
      <c r="H871" s="1">
        <v>2018</v>
      </c>
    </row>
    <row r="872" spans="1:8" x14ac:dyDescent="0.3">
      <c r="A872" s="2" t="s">
        <v>125</v>
      </c>
      <c r="B872" s="3" t="s">
        <v>126</v>
      </c>
      <c r="C872" s="1" t="s">
        <v>127</v>
      </c>
      <c r="D872" s="1" t="s">
        <v>171</v>
      </c>
      <c r="E872" s="4">
        <v>270042.33599999995</v>
      </c>
      <c r="F872" s="5">
        <v>151898.81399999998</v>
      </c>
      <c r="G872" s="6">
        <f t="shared" si="13"/>
        <v>1.7777777777777777</v>
      </c>
      <c r="H872" s="1">
        <v>2018</v>
      </c>
    </row>
    <row r="873" spans="1:8" x14ac:dyDescent="0.3">
      <c r="A873" s="2" t="s">
        <v>128</v>
      </c>
      <c r="B873" s="3" t="s">
        <v>129</v>
      </c>
      <c r="C873" s="1" t="s">
        <v>130</v>
      </c>
      <c r="D873" s="1" t="s">
        <v>171</v>
      </c>
      <c r="E873" s="4">
        <v>387704.79900000006</v>
      </c>
      <c r="F873" s="5">
        <v>768229.87950000016</v>
      </c>
      <c r="G873" s="6">
        <f t="shared" si="13"/>
        <v>0.50467289719626163</v>
      </c>
      <c r="H873" s="1">
        <v>2018</v>
      </c>
    </row>
    <row r="874" spans="1:8" x14ac:dyDescent="0.3">
      <c r="A874" s="2" t="s">
        <v>131</v>
      </c>
      <c r="B874" s="3" t="s">
        <v>132</v>
      </c>
      <c r="C874" s="1" t="s">
        <v>133</v>
      </c>
      <c r="D874" s="1" t="s">
        <v>171</v>
      </c>
      <c r="E874" s="4">
        <v>145909.51200000002</v>
      </c>
      <c r="F874" s="5">
        <v>151669.09800000003</v>
      </c>
      <c r="G874" s="6">
        <f t="shared" si="13"/>
        <v>0.96202531645569611</v>
      </c>
      <c r="H874" s="1">
        <v>2018</v>
      </c>
    </row>
    <row r="875" spans="1:8" x14ac:dyDescent="0.3">
      <c r="A875" s="2" t="s">
        <v>134</v>
      </c>
      <c r="B875" s="3" t="s">
        <v>135</v>
      </c>
      <c r="C875" s="1" t="s">
        <v>136</v>
      </c>
      <c r="D875" s="1" t="s">
        <v>171</v>
      </c>
      <c r="E875" s="4">
        <v>185486.96250000002</v>
      </c>
      <c r="F875" s="5">
        <v>107582.43825000001</v>
      </c>
      <c r="G875" s="6">
        <f t="shared" si="13"/>
        <v>1.7241379310344829</v>
      </c>
      <c r="H875" s="1">
        <v>2018</v>
      </c>
    </row>
    <row r="876" spans="1:8" x14ac:dyDescent="0.3">
      <c r="A876" s="2" t="s">
        <v>137</v>
      </c>
      <c r="B876" s="3" t="s">
        <v>138</v>
      </c>
      <c r="C876" s="1" t="s">
        <v>139</v>
      </c>
      <c r="D876" s="1" t="s">
        <v>171</v>
      </c>
      <c r="E876" s="4">
        <v>215017.52400000003</v>
      </c>
      <c r="F876" s="5">
        <v>98160.173999999999</v>
      </c>
      <c r="G876" s="6">
        <f t="shared" si="13"/>
        <v>2.1904761904761907</v>
      </c>
      <c r="H876" s="1">
        <v>2018</v>
      </c>
    </row>
    <row r="877" spans="1:8" x14ac:dyDescent="0.3">
      <c r="A877" s="2" t="s">
        <v>140</v>
      </c>
      <c r="B877" s="3" t="s">
        <v>141</v>
      </c>
      <c r="C877" s="1" t="s">
        <v>142</v>
      </c>
      <c r="D877" s="1" t="s">
        <v>171</v>
      </c>
      <c r="E877" s="4">
        <v>541695.67424999992</v>
      </c>
      <c r="F877" s="5">
        <v>170421.111</v>
      </c>
      <c r="G877" s="6">
        <f t="shared" si="13"/>
        <v>3.1785714285714279</v>
      </c>
      <c r="H877" s="1">
        <v>2018</v>
      </c>
    </row>
    <row r="878" spans="1:8" x14ac:dyDescent="0.3">
      <c r="A878" s="2" t="s">
        <v>143</v>
      </c>
      <c r="B878" s="3" t="s">
        <v>144</v>
      </c>
      <c r="C878" s="1" t="s">
        <v>145</v>
      </c>
      <c r="D878" s="1" t="s">
        <v>171</v>
      </c>
      <c r="E878" s="4">
        <v>476490.72824999999</v>
      </c>
      <c r="F878" s="5">
        <v>541763.43074999994</v>
      </c>
      <c r="G878" s="6">
        <f t="shared" si="13"/>
        <v>0.87951807228915668</v>
      </c>
      <c r="H878" s="1">
        <v>2018</v>
      </c>
    </row>
    <row r="879" spans="1:8" x14ac:dyDescent="0.3">
      <c r="A879" s="2" t="s">
        <v>143</v>
      </c>
      <c r="B879" s="3" t="s">
        <v>144</v>
      </c>
      <c r="C879" s="1" t="s">
        <v>146</v>
      </c>
      <c r="D879" s="1" t="s">
        <v>171</v>
      </c>
      <c r="E879" s="4">
        <v>127415.28150000001</v>
      </c>
      <c r="F879" s="5">
        <v>186222.3345</v>
      </c>
      <c r="G879" s="6">
        <f t="shared" si="13"/>
        <v>0.6842105263157896</v>
      </c>
      <c r="H879" s="1">
        <v>2018</v>
      </c>
    </row>
    <row r="880" spans="1:8" x14ac:dyDescent="0.3">
      <c r="A880" s="2" t="s">
        <v>147</v>
      </c>
      <c r="B880" s="3" t="s">
        <v>148</v>
      </c>
      <c r="C880" s="1" t="s">
        <v>149</v>
      </c>
      <c r="D880" s="1" t="s">
        <v>171</v>
      </c>
      <c r="E880" s="4">
        <v>119961.37125</v>
      </c>
      <c r="F880" s="5">
        <v>215930.46825000001</v>
      </c>
      <c r="G880" s="6">
        <f t="shared" si="13"/>
        <v>0.55555555555555558</v>
      </c>
      <c r="H880" s="1">
        <v>2018</v>
      </c>
    </row>
    <row r="881" spans="1:8" x14ac:dyDescent="0.3">
      <c r="A881" s="2" t="s">
        <v>150</v>
      </c>
      <c r="B881" s="3" t="s">
        <v>151</v>
      </c>
      <c r="C881" s="1" t="s">
        <v>152</v>
      </c>
      <c r="D881" s="1" t="s">
        <v>171</v>
      </c>
      <c r="E881" s="4">
        <v>215687.48850000001</v>
      </c>
      <c r="F881" s="5">
        <v>213392.94075000004</v>
      </c>
      <c r="G881" s="6">
        <f t="shared" si="13"/>
        <v>1.0107526881720428</v>
      </c>
      <c r="H881" s="1">
        <v>2018</v>
      </c>
    </row>
    <row r="882" spans="1:8" x14ac:dyDescent="0.3">
      <c r="A882" s="2" t="s">
        <v>153</v>
      </c>
      <c r="B882" s="3" t="s">
        <v>154</v>
      </c>
      <c r="C882" s="1" t="s">
        <v>155</v>
      </c>
      <c r="D882" s="1" t="s">
        <v>171</v>
      </c>
      <c r="E882" s="4">
        <v>93685.599000000017</v>
      </c>
      <c r="F882" s="5">
        <v>337937.33925000008</v>
      </c>
      <c r="G882" s="6">
        <f t="shared" si="13"/>
        <v>0.2772277227722772</v>
      </c>
      <c r="H882" s="1">
        <v>2018</v>
      </c>
    </row>
    <row r="883" spans="1:8" x14ac:dyDescent="0.3">
      <c r="A883" s="2" t="s">
        <v>156</v>
      </c>
      <c r="B883" s="3" t="s">
        <v>157</v>
      </c>
      <c r="C883" s="1" t="s">
        <v>158</v>
      </c>
      <c r="D883" s="1" t="s">
        <v>171</v>
      </c>
      <c r="E883" s="4">
        <v>42616.489500000003</v>
      </c>
      <c r="F883" s="5">
        <v>54090.159750000006</v>
      </c>
      <c r="G883" s="6">
        <f t="shared" si="13"/>
        <v>0.78787878787878785</v>
      </c>
      <c r="H883" s="1">
        <v>2018</v>
      </c>
    </row>
    <row r="884" spans="1:8" x14ac:dyDescent="0.3">
      <c r="A884" s="2" t="s">
        <v>159</v>
      </c>
      <c r="B884" s="3" t="s">
        <v>160</v>
      </c>
      <c r="C884" s="1" t="s">
        <v>161</v>
      </c>
      <c r="D884" s="1" t="s">
        <v>171</v>
      </c>
      <c r="E884" s="4">
        <v>380488.48200000002</v>
      </c>
      <c r="F884" s="5">
        <v>181596.77549999999</v>
      </c>
      <c r="G884" s="6">
        <f t="shared" si="13"/>
        <v>2.0952380952380953</v>
      </c>
      <c r="H884" s="1">
        <v>2018</v>
      </c>
    </row>
    <row r="885" spans="1:8" x14ac:dyDescent="0.3">
      <c r="A885" s="2" t="s">
        <v>162</v>
      </c>
      <c r="B885" s="3" t="s">
        <v>163</v>
      </c>
      <c r="C885" s="1" t="s">
        <v>164</v>
      </c>
      <c r="D885" s="1" t="s">
        <v>171</v>
      </c>
      <c r="E885" s="4">
        <v>25473.690000000002</v>
      </c>
      <c r="F885" s="5">
        <v>29294.743500000004</v>
      </c>
      <c r="G885" s="6">
        <f t="shared" si="13"/>
        <v>0.86956521739130432</v>
      </c>
      <c r="H885" s="1">
        <v>2018</v>
      </c>
    </row>
    <row r="886" spans="1:8" x14ac:dyDescent="0.3">
      <c r="A886" s="2" t="s">
        <v>165</v>
      </c>
      <c r="B886" s="3" t="s">
        <v>166</v>
      </c>
      <c r="C886" s="1" t="s">
        <v>167</v>
      </c>
      <c r="D886" s="1" t="s">
        <v>171</v>
      </c>
      <c r="E886" s="4">
        <v>553415.53050000011</v>
      </c>
      <c r="F886" s="5">
        <v>180707.11200000002</v>
      </c>
      <c r="G886" s="6">
        <f t="shared" si="13"/>
        <v>3.0625</v>
      </c>
      <c r="H886" s="1">
        <v>2018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2A1C7-FD4B-4E2C-8C29-D618E166DDF8}">
  <sheetPr codeName="Sayfa3"/>
  <dimension ref="A1:U50"/>
  <sheetViews>
    <sheetView zoomScale="140" zoomScaleNormal="140" workbookViewId="0">
      <selection sqref="A1:A1048576"/>
    </sheetView>
  </sheetViews>
  <sheetFormatPr defaultRowHeight="14.4" x14ac:dyDescent="0.3"/>
  <cols>
    <col min="1" max="1" width="14" bestFit="1" customWidth="1"/>
    <col min="2" max="2" width="11.44140625" bestFit="1" customWidth="1"/>
    <col min="5" max="5" width="12.44140625" bestFit="1" customWidth="1"/>
    <col min="6" max="6" width="15" bestFit="1" customWidth="1"/>
    <col min="7" max="7" width="10.77734375" bestFit="1" customWidth="1"/>
    <col min="8" max="8" width="16" bestFit="1" customWidth="1"/>
    <col min="9" max="9" width="12" bestFit="1" customWidth="1"/>
    <col min="10" max="10" width="10.77734375" bestFit="1" customWidth="1"/>
    <col min="11" max="11" width="21" bestFit="1" customWidth="1"/>
    <col min="12" max="12" width="8.88671875" customWidth="1"/>
    <col min="14" max="14" width="11" bestFit="1" customWidth="1"/>
    <col min="15" max="16" width="12.77734375" bestFit="1" customWidth="1"/>
    <col min="17" max="17" width="13.88671875" bestFit="1" customWidth="1"/>
    <col min="18" max="18" width="9.109375" bestFit="1" customWidth="1"/>
    <col min="19" max="19" width="10.109375" bestFit="1" customWidth="1"/>
    <col min="21" max="21" width="5.33203125" customWidth="1"/>
  </cols>
  <sheetData>
    <row r="1" spans="1:21" x14ac:dyDescent="0.3">
      <c r="A1" t="str" cm="1">
        <f t="array" ref="A1:A50">_xlfn.UNIQUE(Tablo1[STATE])</f>
        <v>Alaska</v>
      </c>
      <c r="B1" s="7">
        <f>SUMIFS(DATA!$E:$E,DATA!$B:$B,Parameters!$A1,DATA!$H:$H,$C$1)</f>
        <v>2899136</v>
      </c>
      <c r="C1">
        <f>Dashboard!A1</f>
        <v>2020</v>
      </c>
      <c r="D1" cm="1">
        <f t="array" ref="D1:D3">_xlfn.UNIQUE(Tablo1[YEAR])</f>
        <v>2020</v>
      </c>
      <c r="G1" t="str" cm="1">
        <f t="array" ref="G1:G5">_xlfn.UNIQUE(Tablo1[PRODUCTS])</f>
        <v>MERCEDES</v>
      </c>
      <c r="H1" s="16">
        <f>SUMIFS(DATA!$E:$E,DATA!$D:$D,Parameters!$G1,DATA!$H:$H,Parameters!$C$1)</f>
        <v>30171771</v>
      </c>
      <c r="K1" cm="1">
        <f t="array" ref="K1:M1">TRANSPOSE(_xlfn._xlws.SORT((_xlfn.UNIQUE(Tablo1[YEAR]))))</f>
        <v>2018</v>
      </c>
      <c r="L1">
        <v>2019</v>
      </c>
      <c r="M1">
        <v>2020</v>
      </c>
      <c r="N1" t="s">
        <v>175</v>
      </c>
    </row>
    <row r="2" spans="1:21" x14ac:dyDescent="0.3">
      <c r="A2" t="str">
        <v>Alabama</v>
      </c>
      <c r="B2" s="7">
        <f>SUMIFS(DATA!$E:$E,DATA!$B:$B,Parameters!$A2,DATA!$H:$H,$C$1)</f>
        <v>2636273</v>
      </c>
      <c r="D2">
        <v>2019</v>
      </c>
      <c r="G2" t="str">
        <v>BMW</v>
      </c>
      <c r="H2" s="16">
        <f>SUMIFS(DATA!$E:$E,DATA!$D:$D,Parameters!$G2,DATA!$H:$H,Parameters!$C$1)</f>
        <v>17788458</v>
      </c>
      <c r="J2" t="str" cm="1">
        <f t="array" ref="J2:J6">_xlfn.UNIQUE(Tablo1[PRODUCTS])</f>
        <v>MERCEDES</v>
      </c>
      <c r="K2">
        <f>SUMIFS(DATA!$E:$E,DATA!$D:$D,Parameters!$J2,DATA!$H:$H,Parameters!K$1)</f>
        <v>11651494.895999998</v>
      </c>
      <c r="L2">
        <f>SUMIFS(DATA!$E:$E,DATA!$D:$D,Parameters!$J2,DATA!$H:$H,Parameters!L$1)</f>
        <v>17119042.839000005</v>
      </c>
      <c r="M2">
        <f>SUMIFS(DATA!$E:$E,DATA!$D:$D,Parameters!$J2,DATA!$H:$H,Parameters!M$1)</f>
        <v>30171771</v>
      </c>
      <c r="N2">
        <f>SUM(K2:M2)</f>
        <v>58942308.734999999</v>
      </c>
      <c r="Q2" t="str">
        <f>Dashboard!W1</f>
        <v>Arkansas</v>
      </c>
    </row>
    <row r="3" spans="1:21" x14ac:dyDescent="0.3">
      <c r="A3" t="str">
        <v>Arkansas</v>
      </c>
      <c r="B3" s="7">
        <f>SUMIFS(DATA!$E:$E,DATA!$B:$B,Parameters!$A3,DATA!$H:$H,$C$1)</f>
        <v>1831950</v>
      </c>
      <c r="D3">
        <v>2018</v>
      </c>
      <c r="G3" t="str">
        <v>FORD</v>
      </c>
      <c r="H3" s="16">
        <f>SUMIFS(DATA!$E:$E,DATA!$D:$D,Parameters!$G3,DATA!$H:$H,Parameters!$C$1)</f>
        <v>38563077</v>
      </c>
      <c r="J3" t="str">
        <v>BMW</v>
      </c>
      <c r="K3">
        <f>SUMIFS(DATA!$E:$E,DATA!$D:$D,Parameters!$J3,DATA!$H:$H,Parameters!K$1)</f>
        <v>7830346.9702500002</v>
      </c>
      <c r="L3">
        <f>SUMIFS(DATA!$E:$E,DATA!$D:$D,Parameters!$J3,DATA!$H:$H,Parameters!L$1)</f>
        <v>9696997.8989999983</v>
      </c>
      <c r="M3">
        <f>SUMIFS(DATA!$E:$E,DATA!$D:$D,Parameters!$J3,DATA!$H:$H,Parameters!M$1)</f>
        <v>17788458</v>
      </c>
      <c r="N3">
        <f t="shared" ref="N3:N6" si="0">SUM(K3:M3)</f>
        <v>35315802.86925</v>
      </c>
      <c r="Q3" t="str" cm="1">
        <f t="array" ref="Q3">_xlfn.UNIQUE(_xlfn._xlws.FILTER(Tablo1[SALERS],Tablo1[STATE]=Q2))</f>
        <v>Alex Funning</v>
      </c>
    </row>
    <row r="4" spans="1:21" x14ac:dyDescent="0.3">
      <c r="A4" t="str">
        <v>Arizona</v>
      </c>
      <c r="B4" s="7">
        <f>SUMIFS(DATA!$E:$E,DATA!$B:$B,Parameters!$A4,DATA!$H:$H,$C$1)</f>
        <v>2526149</v>
      </c>
      <c r="G4" t="str">
        <v>MAZDA</v>
      </c>
      <c r="H4" s="16">
        <f>SUMIFS(DATA!$E:$E,DATA!$D:$D,Parameters!$G4,DATA!$H:$H,Parameters!$C$1)</f>
        <v>22939296</v>
      </c>
      <c r="J4" t="str">
        <v>FORD</v>
      </c>
      <c r="K4">
        <f>SUMIFS(DATA!$E:$E,DATA!$D:$D,Parameters!$J4,DATA!$H:$H,Parameters!K$1)</f>
        <v>16905078.695250001</v>
      </c>
      <c r="L4">
        <f>SUMIFS(DATA!$E:$E,DATA!$D:$D,Parameters!$J4,DATA!$H:$H,Parameters!L$1)</f>
        <v>21034718.774999991</v>
      </c>
      <c r="M4">
        <f>SUMIFS(DATA!$E:$E,DATA!$D:$D,Parameters!$J4,DATA!$H:$H,Parameters!M$1)</f>
        <v>38563077</v>
      </c>
      <c r="N4">
        <f t="shared" si="0"/>
        <v>76502874.470249996</v>
      </c>
    </row>
    <row r="5" spans="1:21" x14ac:dyDescent="0.3">
      <c r="A5" t="str">
        <v>California</v>
      </c>
      <c r="B5" s="7">
        <f>SUMIFS(DATA!$E:$E,DATA!$B:$B,Parameters!$A5,DATA!$H:$H,$C$1)</f>
        <v>10972323</v>
      </c>
      <c r="G5" t="str">
        <v>CHEVROLET</v>
      </c>
      <c r="H5" s="16">
        <f>SUMIFS(DATA!$E:$E,DATA!$D:$D,Parameters!$G5,DATA!$H:$H,Parameters!$C$1)</f>
        <v>35219513</v>
      </c>
      <c r="J5" t="str">
        <v>MAZDA</v>
      </c>
      <c r="K5">
        <f>SUMIFS(DATA!$E:$E,DATA!$D:$D,Parameters!$J5,DATA!$H:$H,Parameters!K$1)</f>
        <v>10361173.481999997</v>
      </c>
      <c r="L5">
        <f>SUMIFS(DATA!$E:$E,DATA!$D:$D,Parameters!$J5,DATA!$H:$H,Parameters!L$1)</f>
        <v>12920499.387000004</v>
      </c>
      <c r="M5">
        <f>SUMIFS(DATA!$E:$E,DATA!$D:$D,Parameters!$J5,DATA!$H:$H,Parameters!M$1)</f>
        <v>22939296</v>
      </c>
      <c r="N5">
        <f t="shared" si="0"/>
        <v>46220968.869000003</v>
      </c>
    </row>
    <row r="6" spans="1:21" x14ac:dyDescent="0.3">
      <c r="A6" t="str">
        <v>Colorado</v>
      </c>
      <c r="B6" s="7">
        <f>SUMIFS(DATA!$E:$E,DATA!$B:$B,Parameters!$A6,DATA!$H:$H,$C$1)</f>
        <v>888256</v>
      </c>
      <c r="J6" t="str">
        <v>CHEVROLET</v>
      </c>
      <c r="K6">
        <f>SUMIFS(DATA!$E:$E,DATA!$D:$D,Parameters!$J6,DATA!$H:$H,Parameters!K$1)</f>
        <v>15846811.008750001</v>
      </c>
      <c r="L6">
        <f>SUMIFS(DATA!$E:$E,DATA!$D:$D,Parameters!$J6,DATA!$H:$H,Parameters!L$1)</f>
        <v>20032255.052999999</v>
      </c>
      <c r="M6">
        <f>SUMIFS(DATA!$E:$E,DATA!$D:$D,Parameters!$J6,DATA!$H:$H,Parameters!M$1)</f>
        <v>35219513</v>
      </c>
      <c r="N6">
        <f t="shared" si="0"/>
        <v>71098579.061749995</v>
      </c>
    </row>
    <row r="7" spans="1:21" x14ac:dyDescent="0.3">
      <c r="A7" t="str">
        <v>Connecticut</v>
      </c>
      <c r="B7" s="7">
        <f>SUMIFS(DATA!$E:$E,DATA!$B:$B,Parameters!$A7,DATA!$H:$H,$C$1)</f>
        <v>3035829</v>
      </c>
    </row>
    <row r="8" spans="1:21" x14ac:dyDescent="0.3">
      <c r="A8" t="str">
        <v>Delaware</v>
      </c>
      <c r="B8" s="7">
        <f>SUMIFS(DATA!$E:$E,DATA!$B:$B,Parameters!$A8,DATA!$H:$H,$C$1)</f>
        <v>2206928</v>
      </c>
    </row>
    <row r="9" spans="1:21" x14ac:dyDescent="0.3">
      <c r="A9" t="str">
        <v>Florida</v>
      </c>
      <c r="B9" s="7">
        <f>SUMIFS(DATA!$E:$E,DATA!$B:$B,Parameters!$A9,DATA!$H:$H,$C$1)</f>
        <v>4542661</v>
      </c>
      <c r="I9" t="str">
        <f>Dashboard!X1</f>
        <v>Arizona</v>
      </c>
    </row>
    <row r="10" spans="1:21" x14ac:dyDescent="0.3">
      <c r="A10" t="str">
        <v>Georgia</v>
      </c>
      <c r="B10" s="7">
        <f>SUMIFS(DATA!$E:$E,DATA!$B:$B,Parameters!$A10,DATA!$H:$H,$C$1)</f>
        <v>3258445</v>
      </c>
      <c r="I10" t="str">
        <f>Dashboard!X2</f>
        <v>2019</v>
      </c>
      <c r="L10" s="27"/>
      <c r="M10" s="27"/>
      <c r="N10" s="27"/>
      <c r="O10" s="27"/>
      <c r="P10" s="27"/>
      <c r="Q10" s="27"/>
      <c r="R10" s="27"/>
      <c r="S10" s="27"/>
      <c r="T10" s="27"/>
      <c r="U10" s="27"/>
    </row>
    <row r="11" spans="1:21" x14ac:dyDescent="0.3">
      <c r="A11" t="str">
        <v>Hawaii</v>
      </c>
      <c r="B11" s="7">
        <f>SUMIFS(DATA!$E:$E,DATA!$B:$B,Parameters!$A11,DATA!$H:$H,$C$1)</f>
        <v>3871160</v>
      </c>
      <c r="I11" s="21" t="s">
        <v>176</v>
      </c>
      <c r="J11" s="21" t="s">
        <v>177</v>
      </c>
      <c r="K11" s="22" t="s">
        <v>178</v>
      </c>
      <c r="L11" s="27"/>
      <c r="M11" s="27"/>
      <c r="N11" s="27"/>
      <c r="O11" s="27"/>
      <c r="P11" s="27"/>
      <c r="Q11" s="27"/>
      <c r="R11" s="27"/>
      <c r="S11" s="27"/>
      <c r="T11" s="27"/>
      <c r="U11" s="27"/>
    </row>
    <row r="12" spans="1:21" x14ac:dyDescent="0.3">
      <c r="A12" t="str">
        <v>Iowa</v>
      </c>
      <c r="B12" s="7">
        <f>SUMIFS(DATA!$E:$E,DATA!$B:$B,Parameters!$A12,DATA!$H:$H,$C$1)</f>
        <v>1994189</v>
      </c>
      <c r="E12" t="s">
        <v>172</v>
      </c>
      <c r="F12" s="18">
        <f>SUMIFS(DATA!$E:$E,DATA!$H:$H,Parameters!$C$1)</f>
        <v>144682115</v>
      </c>
      <c r="H12" s="20" t="str" cm="1">
        <f t="array" ref="H12:H16">_xlfn.UNIQUE(Tablo1[PRODUCTS])</f>
        <v>MERCEDES</v>
      </c>
      <c r="I12" s="20">
        <f>SUMIFS(DATA!E:E,Bölgeler,Parameters!$I$9,DATA!H:H,Parameters!$I$10,DATA!D:D,Parameters!H12)</f>
        <v>761522.32799999998</v>
      </c>
      <c r="J12" s="20">
        <f>SUMIFS(DATA!$F:$F,DATA!$H:$H,Parameters!$I$10,Bölgeler,Parameters!$I$9,DATA!$D:$D,Parameters!H12)</f>
        <v>466238.16</v>
      </c>
      <c r="K12" s="23">
        <f>J12/I12</f>
        <v>0.61224489795918369</v>
      </c>
      <c r="L12" s="27"/>
      <c r="M12" s="27"/>
      <c r="N12" s="27"/>
      <c r="O12" s="27"/>
      <c r="P12" s="27"/>
      <c r="Q12" s="27"/>
      <c r="R12" s="27"/>
      <c r="S12" s="27"/>
      <c r="T12" s="27"/>
      <c r="U12" s="27"/>
    </row>
    <row r="13" spans="1:21" x14ac:dyDescent="0.3">
      <c r="A13" t="str">
        <v>Idaho</v>
      </c>
      <c r="B13" s="7">
        <f>SUMIFS(DATA!$E:$E,DATA!$B:$B,Parameters!$A13,DATA!$H:$H,$C$1)</f>
        <v>2706888</v>
      </c>
      <c r="E13" t="s">
        <v>173</v>
      </c>
      <c r="F13" s="18">
        <f>SUMIFS(DATA!$F:$F,DATA!$H:$H,Parameters!$C$1)</f>
        <v>110504039.55000001</v>
      </c>
      <c r="H13" s="21" t="str">
        <v>BMW</v>
      </c>
      <c r="I13" s="21">
        <f>SUMIFS(DATA!E:E,Bölgeler,Parameters!$I$9,DATA!H:H,Parameters!$I$10,DATA!D:D,Parameters!H13)</f>
        <v>13320.269999999999</v>
      </c>
      <c r="J13" s="21">
        <f>SUMIFS(DATA!$F:$F,DATA!$H:$H,Parameters!$I$10,Bölgeler,Parameters!$I$9,DATA!$D:$D,Parameters!H13)</f>
        <v>32875.56</v>
      </c>
      <c r="K13" s="22">
        <f t="shared" ref="K13:K16" si="1">J13/I13</f>
        <v>2.4680851063829787</v>
      </c>
      <c r="L13" s="27"/>
      <c r="M13" s="27"/>
      <c r="N13" s="27"/>
      <c r="O13" s="27"/>
      <c r="P13" s="27"/>
      <c r="Q13" s="27"/>
      <c r="R13" s="27"/>
      <c r="S13" s="27"/>
      <c r="T13" s="27"/>
      <c r="U13" s="27"/>
    </row>
    <row r="14" spans="1:21" x14ac:dyDescent="0.3">
      <c r="A14" t="str">
        <v>Illinois</v>
      </c>
      <c r="B14" s="7">
        <f>SUMIFS(DATA!$E:$E,DATA!$B:$B,Parameters!$A14,DATA!$H:$H,$C$1)</f>
        <v>4966333</v>
      </c>
      <c r="F14" s="17">
        <f>F12/F13</f>
        <v>1.3092925434145362</v>
      </c>
      <c r="H14" s="20" t="str">
        <v>FORD</v>
      </c>
      <c r="I14" s="20">
        <f>SUMIFS(DATA!E:E,Bölgeler,Parameters!$I$9,DATA!H:H,Parameters!$I$10,DATA!D:D,Parameters!H14)</f>
        <v>134103.22200000001</v>
      </c>
      <c r="J14" s="20">
        <f>SUMIFS(DATA!$F:$F,DATA!$H:$H,Parameters!$I$10,Bölgeler,Parameters!$I$9,DATA!$D:$D,Parameters!H14)</f>
        <v>62987.877</v>
      </c>
      <c r="K14" s="23">
        <f t="shared" si="1"/>
        <v>0.46969696969696967</v>
      </c>
      <c r="L14" s="27"/>
      <c r="M14" s="27"/>
      <c r="N14" s="27"/>
      <c r="O14" s="27"/>
      <c r="P14" s="27"/>
      <c r="Q14" s="27"/>
      <c r="R14" s="27"/>
      <c r="S14" s="27"/>
      <c r="T14" s="27"/>
      <c r="U14" s="27"/>
    </row>
    <row r="15" spans="1:21" x14ac:dyDescent="0.3">
      <c r="A15" t="str">
        <v>Indiana</v>
      </c>
      <c r="B15" s="7">
        <f>SUMIFS(DATA!$E:$E,DATA!$B:$B,Parameters!$A15,DATA!$H:$H,$C$1)</f>
        <v>2837341</v>
      </c>
      <c r="H15" s="21" t="str">
        <v>MAZDA</v>
      </c>
      <c r="I15" s="21">
        <f>SUMIFS(DATA!E:E,Bölgeler,Parameters!$I$9,DATA!H:H,Parameters!$I$10,DATA!D:D,Parameters!H15)</f>
        <v>260171.02799999999</v>
      </c>
      <c r="J15" s="21">
        <f>SUMIFS(DATA!$F:$F,DATA!$H:$H,Parameters!$I$10,Bölgeler,Parameters!$I$9,DATA!$D:$D,Parameters!H15)</f>
        <v>301250.66400000005</v>
      </c>
      <c r="K15" s="22">
        <f t="shared" si="1"/>
        <v>1.1578947368421055</v>
      </c>
      <c r="L15" s="27"/>
      <c r="M15" s="27"/>
      <c r="N15" s="27"/>
      <c r="O15" s="27"/>
      <c r="P15" s="27"/>
      <c r="Q15" s="27"/>
      <c r="R15" s="27"/>
      <c r="S15" s="27"/>
      <c r="T15" s="27"/>
      <c r="U15" s="27"/>
    </row>
    <row r="16" spans="1:21" x14ac:dyDescent="0.3">
      <c r="A16" t="str">
        <v>Kansas</v>
      </c>
      <c r="B16" s="7">
        <f>SUMIFS(DATA!$E:$E,DATA!$B:$B,Parameters!$A16,DATA!$H:$H,$C$1)</f>
        <v>1791519</v>
      </c>
      <c r="E16" t="s">
        <v>174</v>
      </c>
      <c r="F16" s="17">
        <f>IF(F14&gt;1,1,F14)</f>
        <v>1</v>
      </c>
      <c r="H16" s="20" t="str">
        <v>CHEVROLET</v>
      </c>
      <c r="I16" s="20">
        <f>SUMIFS(DATA!E:E,Bölgeler,Parameters!$I$9,DATA!H:H,Parameters!$I$10,DATA!D:D,Parameters!H16)</f>
        <v>396166.17599999998</v>
      </c>
      <c r="J16" s="20">
        <f>SUMIFS(DATA!$F:$F,DATA!$H:$H,Parameters!$I$10,Bölgeler,Parameters!$I$9,DATA!$D:$D,Parameters!H16)</f>
        <v>897437.66400000011</v>
      </c>
      <c r="K16" s="23">
        <f t="shared" si="1"/>
        <v>2.2653061224489801</v>
      </c>
      <c r="L16" s="27"/>
      <c r="M16" s="27"/>
      <c r="N16" s="27"/>
      <c r="O16" s="27"/>
      <c r="P16" s="27"/>
      <c r="Q16" s="27"/>
      <c r="R16" s="27"/>
      <c r="S16" s="27"/>
      <c r="T16" s="27"/>
      <c r="U16" s="27"/>
    </row>
    <row r="17" spans="1:21" x14ac:dyDescent="0.3">
      <c r="A17" t="str">
        <v>Kentucky</v>
      </c>
      <c r="B17" s="7">
        <f>SUMIFS(DATA!$E:$E,DATA!$B:$B,Parameters!$A17,DATA!$H:$H,$C$1)</f>
        <v>2677176</v>
      </c>
      <c r="L17" s="27"/>
      <c r="M17" s="27"/>
      <c r="N17" s="27"/>
      <c r="O17" s="27"/>
      <c r="P17" s="27"/>
      <c r="Q17" s="27"/>
      <c r="R17" s="27"/>
      <c r="S17" s="27"/>
      <c r="T17" s="27"/>
      <c r="U17" s="27"/>
    </row>
    <row r="18" spans="1:21" x14ac:dyDescent="0.3">
      <c r="A18" t="str">
        <v>Louisiana</v>
      </c>
      <c r="B18" s="7">
        <f>SUMIFS(DATA!$E:$E,DATA!$B:$B,Parameters!$A18,DATA!$H:$H,$C$1)</f>
        <v>1935469</v>
      </c>
      <c r="I18" t="str">
        <f>Dashboard!W2</f>
        <v>Alex Funning</v>
      </c>
      <c r="J18">
        <f>Dashboard!V6</f>
        <v>2019</v>
      </c>
    </row>
    <row r="19" spans="1:21" x14ac:dyDescent="0.3">
      <c r="A19" t="str">
        <v>Massachusetts</v>
      </c>
      <c r="B19" s="7">
        <f>SUMIFS(DATA!$E:$E,DATA!$B:$B,Parameters!$A19,DATA!$H:$H,$C$1)</f>
        <v>2301207</v>
      </c>
      <c r="I19" s="21" t="s">
        <v>180</v>
      </c>
      <c r="J19" s="21" t="s">
        <v>177</v>
      </c>
      <c r="K19" s="21" t="s">
        <v>178</v>
      </c>
      <c r="O19" t="str">
        <f>I18</f>
        <v>Alex Funning</v>
      </c>
    </row>
    <row r="20" spans="1:21" x14ac:dyDescent="0.3">
      <c r="A20" t="str">
        <v>Maryland</v>
      </c>
      <c r="B20" s="7">
        <f>SUMIFS(DATA!$E:$E,DATA!$B:$B,Parameters!$A20,DATA!$H:$H,$C$1)</f>
        <v>6207221</v>
      </c>
      <c r="H20" s="20" t="str" cm="1">
        <f t="array" ref="H20:H24">_xlfn.UNIQUE(Tablo1[PRODUCTS])</f>
        <v>MERCEDES</v>
      </c>
      <c r="I20" s="20">
        <f>SUMIFS(DATA!$E:$E,DATA!$C:$C,Parameters!$I$18,DATA!$D:$D,Parameters!$H20,DATA!H:H,Parameters!$J$18)</f>
        <v>502519.15800000005</v>
      </c>
      <c r="J20" s="20">
        <f>SUMIFS(DATA!F:F,DATA!C:C,Parameters!$I$18,DATA!$D:$D,Parameters!$H20,DATA!$H:$H,Parameters!$J$18)</f>
        <v>699710.22000000009</v>
      </c>
      <c r="K20" s="24">
        <f>J20/I20</f>
        <v>1.3924050632911393</v>
      </c>
      <c r="L20" s="25">
        <f>IF(K20&gt;1,1,K20)</f>
        <v>1</v>
      </c>
      <c r="O20" s="29">
        <v>2018</v>
      </c>
      <c r="P20" s="30"/>
      <c r="Q20" s="29">
        <v>2019</v>
      </c>
      <c r="R20" s="30"/>
      <c r="S20" s="29">
        <v>2020</v>
      </c>
      <c r="T20" s="30"/>
    </row>
    <row r="21" spans="1:21" x14ac:dyDescent="0.3">
      <c r="A21" t="str">
        <v>Maine</v>
      </c>
      <c r="B21" s="7">
        <f>SUMIFS(DATA!$E:$E,DATA!$B:$B,Parameters!$A21,DATA!$H:$H,$C$1)</f>
        <v>3021391</v>
      </c>
      <c r="H21" s="21" t="str">
        <v>BMW</v>
      </c>
      <c r="I21" s="21">
        <f>SUMIFS(DATA!$E:$E,DATA!$C:$C,Parameters!$I$18,DATA!$D:$D,Parameters!$H21)</f>
        <v>683048.88749999995</v>
      </c>
      <c r="J21" s="21">
        <f>SUMIFS(DATA!F:F,DATA!C:C,Parameters!$I$18,DATA!$D:$D,Parameters!$H21,DATA!$H:$H,Parameters!$J$18)</f>
        <v>175236.75</v>
      </c>
      <c r="K21" s="26">
        <f t="shared" ref="K21:K24" si="2">J21/I21</f>
        <v>0.2565508167964039</v>
      </c>
      <c r="L21" s="25">
        <f t="shared" ref="L21:L24" si="3">IF(K21&gt;1,1,K21)</f>
        <v>0.2565508167964039</v>
      </c>
      <c r="O21" s="33" t="s">
        <v>180</v>
      </c>
      <c r="P21" s="33" t="s">
        <v>177</v>
      </c>
      <c r="Q21" s="33" t="s">
        <v>180</v>
      </c>
      <c r="R21" s="33" t="s">
        <v>177</v>
      </c>
      <c r="S21" s="33" t="s">
        <v>180</v>
      </c>
      <c r="T21" s="33" t="s">
        <v>177</v>
      </c>
    </row>
    <row r="22" spans="1:21" x14ac:dyDescent="0.3">
      <c r="A22" t="str">
        <v>Michigan</v>
      </c>
      <c r="B22" s="7">
        <f>SUMIFS(DATA!$E:$E,DATA!$B:$B,Parameters!$A22,DATA!$H:$H,$C$1)</f>
        <v>1754451</v>
      </c>
      <c r="H22" s="20" t="str">
        <v>FORD</v>
      </c>
      <c r="I22" s="20">
        <f>SUMIFS(DATA!$E:$E,DATA!$C:$C,Parameters!$I$18,DATA!$D:$D,Parameters!$H22)</f>
        <v>473950.82474999997</v>
      </c>
      <c r="J22" s="20">
        <f>SUMIFS(DATA!F:F,DATA!C:C,Parameters!$I$18,DATA!$D:$D,Parameters!$H22,DATA!$H:$H,Parameters!$J$18)</f>
        <v>222169.31099999999</v>
      </c>
      <c r="K22" s="24">
        <f t="shared" si="2"/>
        <v>0.46876025823394246</v>
      </c>
      <c r="L22" s="25">
        <f t="shared" si="3"/>
        <v>0.46876025823394246</v>
      </c>
      <c r="N22" s="31" t="str" cm="1">
        <f t="array" ref="N22:N26">_xlfn.UNIQUE(Tablo1[PRODUCTS])</f>
        <v>MERCEDES</v>
      </c>
      <c r="O22" s="32">
        <f>SUMIFS(DATA!$E:$E,DATA!D:D,Parameters!$N22,DATA!$H:$H,Parameters!$O$20,DATA!$C:$C,Parameters!$O$19)</f>
        <v>343494.10800000001</v>
      </c>
      <c r="P22" s="32">
        <f>SUMIFS(DATA!$F:$F,DATA!D:D,Parameters!$N22,DATA!$H:$H,Parameters!$O$20,DATA!$C:$C,Parameters!$O$19)</f>
        <v>257620.58100000003</v>
      </c>
      <c r="Q22" s="31">
        <f>SUMIFS(DATA!$E:$E,DATA!D:D,Parameters!$N22,DATA!$H:$H,Parameters!$Q$20,DATA!$C:$C,Parameters!$O$19)</f>
        <v>502519.15800000005</v>
      </c>
      <c r="R22" s="31">
        <f>SUMIFS(DATA!$F:$F,DATA!D:D,Parameters!$N22,DATA!$H:$H,Parameters!$Q$20,DATA!$C:$C,Parameters!$O$19)</f>
        <v>699710.22000000009</v>
      </c>
      <c r="S22" s="31">
        <f>SUMIFS(DATA!$E:$E,DATA!D:D,Parameters!$N22,DATA!$H:$H,Parameters!$S$20,DATA!$C:$C,Parameters!$O$19)</f>
        <v>706778</v>
      </c>
      <c r="T22" s="31">
        <f>SUMIFS(DATA!$F:$F,DATA!D:D,Parameters!$N22,DATA!$H:$H,Parameters!$S$20,DATA!$C:$C,Parameters!$O$19)</f>
        <v>841065.82</v>
      </c>
    </row>
    <row r="23" spans="1:21" x14ac:dyDescent="0.3">
      <c r="A23" t="str">
        <v>Minnesota</v>
      </c>
      <c r="B23" s="7">
        <f>SUMIFS(DATA!$E:$E,DATA!$B:$B,Parameters!$A23,DATA!$H:$H,$C$1)</f>
        <v>1134946</v>
      </c>
      <c r="H23" s="21" t="str">
        <v>MAZDA</v>
      </c>
      <c r="I23" s="21">
        <f>SUMIFS(DATA!$E:$E,DATA!$C:$C,Parameters!$I$18,DATA!$D:$D,Parameters!$H23)</f>
        <v>1120484.024</v>
      </c>
      <c r="J23" s="21">
        <f>SUMIFS(DATA!F:F,DATA!C:C,Parameters!$I$18,DATA!$D:$D,Parameters!$H23,DATA!$H:$H,Parameters!$J$18)</f>
        <v>484325.85600000003</v>
      </c>
      <c r="K23" s="26">
        <f t="shared" si="2"/>
        <v>0.43224699828473417</v>
      </c>
      <c r="L23" s="25">
        <f t="shared" si="3"/>
        <v>0.43224699828473417</v>
      </c>
      <c r="N23" s="20" t="str">
        <v>BMW</v>
      </c>
      <c r="O23" s="28">
        <f>SUMIFS(DATA!$E:$E,DATA!D:D,Parameters!$N23,DATA!$H:$H,Parameters!$O$20,DATA!$C:$C,Parameters!$O$19)</f>
        <v>119295.78749999999</v>
      </c>
      <c r="P23" s="28">
        <f>SUMIFS(DATA!$F:$F,DATA!D:D,Parameters!$N23,DATA!$H:$H,Parameters!$O$20,DATA!$C:$C,Parameters!$O$19)</f>
        <v>157713.07500000001</v>
      </c>
      <c r="Q23" s="20">
        <f>SUMIFS(DATA!$E:$E,DATA!D:D,Parameters!$N23,DATA!$H:$H,Parameters!$Q$20,DATA!$C:$C,Parameters!$O$19)</f>
        <v>264203.09999999998</v>
      </c>
      <c r="R23" s="20">
        <f>SUMIFS(DATA!$F:$F,DATA!D:D,Parameters!$N23,DATA!$H:$H,Parameters!$Q$20,DATA!$C:$C,Parameters!$O$19)</f>
        <v>175236.75</v>
      </c>
      <c r="S23" s="20">
        <f>SUMIFS(DATA!$E:$E,DATA!D:D,Parameters!$N23,DATA!$H:$H,Parameters!$S$20,DATA!$C:$C,Parameters!$O$19)</f>
        <v>299550</v>
      </c>
      <c r="T23" s="20">
        <f>SUMIFS(DATA!$F:$F,DATA!D:D,Parameters!$N23,DATA!$H:$H,Parameters!$S$20,DATA!$C:$C,Parameters!$O$19)</f>
        <v>269595</v>
      </c>
    </row>
    <row r="24" spans="1:21" x14ac:dyDescent="0.3">
      <c r="A24" t="str">
        <v>Missouri</v>
      </c>
      <c r="B24" s="7">
        <f>SUMIFS(DATA!$E:$E,DATA!$B:$B,Parameters!$A24,DATA!$H:$H,$C$1)</f>
        <v>1790127</v>
      </c>
      <c r="H24" s="20" t="str">
        <v>CHEVROLET</v>
      </c>
      <c r="I24" s="20">
        <f>SUMIFS(DATA!$E:$E,DATA!$C:$C,Parameters!$I$18,DATA!$D:$D,Parameters!$H24)</f>
        <v>288582.67925000004</v>
      </c>
      <c r="J24" s="20">
        <f>SUMIFS(DATA!F:F,DATA!C:C,Parameters!$I$18,DATA!$D:$D,Parameters!$H24,DATA!$H:$H,Parameters!$J$18)</f>
        <v>44614.476000000002</v>
      </c>
      <c r="K24" s="24">
        <f t="shared" si="2"/>
        <v>0.15459859238935941</v>
      </c>
      <c r="L24" s="25">
        <f t="shared" si="3"/>
        <v>0.15459859238935941</v>
      </c>
      <c r="N24" s="31" t="str">
        <v>FORD</v>
      </c>
      <c r="O24" s="32">
        <f>SUMIFS(DATA!$E:$E,DATA!D:D,Parameters!$N24,DATA!$H:$H,Parameters!$O$20,DATA!$C:$C,Parameters!$O$19)</f>
        <v>113418.36675</v>
      </c>
      <c r="P24" s="32">
        <f>SUMIFS(DATA!$F:$F,DATA!D:D,Parameters!$N24,DATA!$H:$H,Parameters!$O$20,DATA!$C:$C,Parameters!$O$19)</f>
        <v>100816.32599999999</v>
      </c>
      <c r="Q24" s="31">
        <f>SUMIFS(DATA!$E:$E,DATA!D:D,Parameters!$N24,DATA!$H:$H,Parameters!$Q$20,DATA!$C:$C,Parameters!$O$19)</f>
        <v>153091.45799999998</v>
      </c>
      <c r="R24" s="31">
        <f>SUMIFS(DATA!$F:$F,DATA!D:D,Parameters!$N24,DATA!$H:$H,Parameters!$Q$20,DATA!$C:$C,Parameters!$O$19)</f>
        <v>222169.31099999999</v>
      </c>
      <c r="S24" s="31">
        <f>SUMIFS(DATA!$E:$E,DATA!D:D,Parameters!$N24,DATA!$H:$H,Parameters!$S$20,DATA!$C:$C,Parameters!$O$19)</f>
        <v>207441</v>
      </c>
      <c r="T24" s="31">
        <f>SUMIFS(DATA!$F:$F,DATA!D:D,Parameters!$N24,DATA!$H:$H,Parameters!$S$20,DATA!$C:$C,Parameters!$O$19)</f>
        <v>234408.33</v>
      </c>
    </row>
    <row r="25" spans="1:21" x14ac:dyDescent="0.3">
      <c r="A25" t="str">
        <v>Mississippi</v>
      </c>
      <c r="B25" s="7">
        <f>SUMIFS(DATA!$E:$E,DATA!$B:$B,Parameters!$A25,DATA!$H:$H,$C$1)</f>
        <v>3334251</v>
      </c>
      <c r="N25" s="20" t="str">
        <v>MAZDA</v>
      </c>
      <c r="O25" s="28">
        <f>SUMIFS(DATA!$E:$E,DATA!D:D,Parameters!$N25,DATA!$H:$H,Parameters!$O$20,DATA!$C:$C,Parameters!$O$19)</f>
        <v>220541.23800000001</v>
      </c>
      <c r="P25" s="28">
        <f>SUMIFS(DATA!$F:$F,DATA!D:D,Parameters!$N25,DATA!$H:$H,Parameters!$O$20,DATA!$C:$C,Parameters!$O$19)</f>
        <v>382703.91299999994</v>
      </c>
      <c r="Q25" s="20">
        <f>SUMIFS(DATA!$E:$E,DATA!D:D,Parameters!$N25,DATA!$H:$H,Parameters!$Q$20,DATA!$C:$C,Parameters!$O$19)</f>
        <v>419460.78599999996</v>
      </c>
      <c r="R25" s="20">
        <f>SUMIFS(DATA!$F:$F,DATA!D:D,Parameters!$N25,DATA!$H:$H,Parameters!$Q$20,DATA!$C:$C,Parameters!$O$19)</f>
        <v>484325.85600000003</v>
      </c>
      <c r="S25" s="20">
        <f>SUMIFS(DATA!$E:$E,DATA!D:D,Parameters!$N25,DATA!$H:$H,Parameters!$S$20,DATA!$C:$C,Parameters!$O$19)</f>
        <v>480482</v>
      </c>
      <c r="T25" s="20">
        <f>SUMIFS(DATA!$F:$F,DATA!D:D,Parameters!$N25,DATA!$H:$H,Parameters!$S$20,DATA!$C:$C,Parameters!$O$19)</f>
        <v>278679.56</v>
      </c>
    </row>
    <row r="26" spans="1:21" x14ac:dyDescent="0.3">
      <c r="A26" t="str">
        <v>Montana</v>
      </c>
      <c r="B26" s="7">
        <f>SUMIFS(DATA!$E:$E,DATA!$B:$B,Parameters!$A26,DATA!$H:$H,$C$1)</f>
        <v>2960507</v>
      </c>
      <c r="N26" s="31" t="str">
        <v>CHEVROLET</v>
      </c>
      <c r="O26" s="32">
        <f>SUMIFS(DATA!$E:$E,DATA!D:D,Parameters!$N26,DATA!$H:$H,Parameters!$O$20,DATA!$C:$C,Parameters!$O$19)</f>
        <v>82722.674250000011</v>
      </c>
      <c r="P26" s="32">
        <f>SUMIFS(DATA!$F:$F,DATA!D:D,Parameters!$N26,DATA!$H:$H,Parameters!$O$20,DATA!$C:$C,Parameters!$O$19)</f>
        <v>76216.396500000003</v>
      </c>
      <c r="Q26" s="31">
        <f>SUMIFS(DATA!$E:$E,DATA!D:D,Parameters!$N26,DATA!$H:$H,Parameters!$Q$20,DATA!$C:$C,Parameters!$O$19)</f>
        <v>68161.005000000005</v>
      </c>
      <c r="R26" s="31">
        <f>SUMIFS(DATA!$F:$F,DATA!D:D,Parameters!$N26,DATA!$H:$H,Parameters!$Q$20,DATA!$C:$C,Parameters!$O$19)</f>
        <v>44614.476000000002</v>
      </c>
      <c r="S26" s="31">
        <f>SUMIFS(DATA!$E:$E,DATA!D:D,Parameters!$N26,DATA!$H:$H,Parameters!$S$20,DATA!$C:$C,Parameters!$O$19)</f>
        <v>137699</v>
      </c>
      <c r="T26" s="31">
        <f>SUMIFS(DATA!$F:$F,DATA!D:D,Parameters!$N26,DATA!$H:$H,Parameters!$S$20,DATA!$C:$C,Parameters!$O$19)</f>
        <v>95012.31</v>
      </c>
    </row>
    <row r="27" spans="1:21" x14ac:dyDescent="0.3">
      <c r="A27" t="str">
        <v>North Carolina</v>
      </c>
      <c r="B27" s="7">
        <f>SUMIFS(DATA!$E:$E,DATA!$B:$B,Parameters!$A27,DATA!$H:$H,$C$1)</f>
        <v>1904021</v>
      </c>
    </row>
    <row r="28" spans="1:21" x14ac:dyDescent="0.3">
      <c r="A28" t="str">
        <v>North Dakota</v>
      </c>
      <c r="B28" s="7">
        <f>SUMIFS(DATA!$E:$E,DATA!$B:$B,Parameters!$A28,DATA!$H:$H,$C$1)</f>
        <v>1655540</v>
      </c>
    </row>
    <row r="29" spans="1:21" x14ac:dyDescent="0.3">
      <c r="A29" t="str">
        <v>Nebraska</v>
      </c>
      <c r="B29" s="7">
        <f>SUMIFS(DATA!$E:$E,DATA!$B:$B,Parameters!$A29,DATA!$H:$H,$C$1)</f>
        <v>1974259</v>
      </c>
    </row>
    <row r="30" spans="1:21" x14ac:dyDescent="0.3">
      <c r="A30" t="str">
        <v>New Hampshire</v>
      </c>
      <c r="B30" s="7">
        <f>SUMIFS(DATA!$E:$E,DATA!$B:$B,Parameters!$A30,DATA!$H:$H,$C$1)</f>
        <v>2672686</v>
      </c>
    </row>
    <row r="31" spans="1:21" x14ac:dyDescent="0.3">
      <c r="A31" t="str">
        <v>New Jersey</v>
      </c>
      <c r="B31" s="7">
        <f>SUMIFS(DATA!$E:$E,DATA!$B:$B,Parameters!$A31,DATA!$H:$H,$C$1)</f>
        <v>1909473</v>
      </c>
    </row>
    <row r="32" spans="1:21" x14ac:dyDescent="0.3">
      <c r="A32" t="str">
        <v>New Mexico</v>
      </c>
      <c r="B32" s="7">
        <f>SUMIFS(DATA!$E:$E,DATA!$B:$B,Parameters!$A32,DATA!$H:$H,$C$1)</f>
        <v>2318516</v>
      </c>
    </row>
    <row r="33" spans="1:2" x14ac:dyDescent="0.3">
      <c r="A33" t="str">
        <v>Nevada</v>
      </c>
      <c r="B33" s="7">
        <f>SUMIFS(DATA!$E:$E,DATA!$B:$B,Parameters!$A33,DATA!$H:$H,$C$1)</f>
        <v>3541121</v>
      </c>
    </row>
    <row r="34" spans="1:2" x14ac:dyDescent="0.3">
      <c r="A34" t="str">
        <v>New York</v>
      </c>
      <c r="B34" s="7">
        <f>SUMIFS(DATA!$E:$E,DATA!$B:$B,Parameters!$A34,DATA!$H:$H,$C$1)</f>
        <v>8179059</v>
      </c>
    </row>
    <row r="35" spans="1:2" x14ac:dyDescent="0.3">
      <c r="A35" t="str">
        <v>Ohio</v>
      </c>
      <c r="B35" s="7">
        <f>SUMIFS(DATA!$E:$E,DATA!$B:$B,Parameters!$A35,DATA!$H:$H,$C$1)</f>
        <v>2472853</v>
      </c>
    </row>
    <row r="36" spans="1:2" x14ac:dyDescent="0.3">
      <c r="A36" t="str">
        <v>Oklahoma</v>
      </c>
      <c r="B36" s="7">
        <f>SUMIFS(DATA!$E:$E,DATA!$B:$B,Parameters!$A36,DATA!$H:$H,$C$1)</f>
        <v>2081464</v>
      </c>
    </row>
    <row r="37" spans="1:2" x14ac:dyDescent="0.3">
      <c r="A37" t="str">
        <v>Oregon</v>
      </c>
      <c r="B37" s="7">
        <f>SUMIFS(DATA!$E:$E,DATA!$B:$B,Parameters!$A37,DATA!$H:$H,$C$1)</f>
        <v>1838693</v>
      </c>
    </row>
    <row r="38" spans="1:2" x14ac:dyDescent="0.3">
      <c r="A38" t="str">
        <v>Pennsylvania</v>
      </c>
      <c r="B38" s="7">
        <f>SUMIFS(DATA!$E:$E,DATA!$B:$B,Parameters!$A38,DATA!$H:$H,$C$1)</f>
        <v>3747920</v>
      </c>
    </row>
    <row r="39" spans="1:2" x14ac:dyDescent="0.3">
      <c r="A39" t="str">
        <v>Rhode Island</v>
      </c>
      <c r="B39" s="7">
        <f>SUMIFS(DATA!$E:$E,DATA!$B:$B,Parameters!$A39,DATA!$H:$H,$C$1)</f>
        <v>1827276</v>
      </c>
    </row>
    <row r="40" spans="1:2" x14ac:dyDescent="0.3">
      <c r="A40" t="str">
        <v>South Carolina</v>
      </c>
      <c r="B40" s="7">
        <f>SUMIFS(DATA!$E:$E,DATA!$B:$B,Parameters!$A40,DATA!$H:$H,$C$1)</f>
        <v>2804853</v>
      </c>
    </row>
    <row r="41" spans="1:2" x14ac:dyDescent="0.3">
      <c r="A41" t="str">
        <v>South Dakota</v>
      </c>
      <c r="B41" s="7">
        <f>SUMIFS(DATA!$E:$E,DATA!$B:$B,Parameters!$A41,DATA!$H:$H,$C$1)</f>
        <v>2289533</v>
      </c>
    </row>
    <row r="42" spans="1:2" x14ac:dyDescent="0.3">
      <c r="A42" t="str">
        <v>Tennessee</v>
      </c>
      <c r="B42" s="7">
        <f>SUMIFS(DATA!$E:$E,DATA!$B:$B,Parameters!$A42,DATA!$H:$H,$C$1)</f>
        <v>3533810</v>
      </c>
    </row>
    <row r="43" spans="1:2" x14ac:dyDescent="0.3">
      <c r="A43" t="str">
        <v>Texas</v>
      </c>
      <c r="B43" s="7">
        <f>SUMIFS(DATA!$E:$E,DATA!$B:$B,Parameters!$A43,DATA!$H:$H,$C$1)</f>
        <v>5379781</v>
      </c>
    </row>
    <row r="44" spans="1:2" x14ac:dyDescent="0.3">
      <c r="A44" t="str">
        <v>Utah</v>
      </c>
      <c r="B44" s="7">
        <f>SUMIFS(DATA!$E:$E,DATA!$B:$B,Parameters!$A44,DATA!$H:$H,$C$1)</f>
        <v>2192215</v>
      </c>
    </row>
    <row r="45" spans="1:2" x14ac:dyDescent="0.3">
      <c r="A45" t="str">
        <v>Virginia</v>
      </c>
      <c r="B45" s="7">
        <f>SUMIFS(DATA!$E:$E,DATA!$B:$B,Parameters!$A45,DATA!$H:$H,$C$1)</f>
        <v>1948100</v>
      </c>
    </row>
    <row r="46" spans="1:2" x14ac:dyDescent="0.3">
      <c r="A46" t="str">
        <v>Vermont</v>
      </c>
      <c r="B46" s="7">
        <f>SUMIFS(DATA!$E:$E,DATA!$B:$B,Parameters!$A46,DATA!$H:$H,$C$1)</f>
        <v>2059510</v>
      </c>
    </row>
    <row r="47" spans="1:2" x14ac:dyDescent="0.3">
      <c r="A47" t="str">
        <v>Washington</v>
      </c>
      <c r="B47" s="7">
        <f>SUMIFS(DATA!$E:$E,DATA!$B:$B,Parameters!$A47,DATA!$H:$H,$C$1)</f>
        <v>1858701</v>
      </c>
    </row>
    <row r="48" spans="1:2" x14ac:dyDescent="0.3">
      <c r="A48" t="str">
        <v>Wisconsin</v>
      </c>
      <c r="B48" s="7">
        <f>SUMIFS(DATA!$E:$E,DATA!$B:$B,Parameters!$A48,DATA!$H:$H,$C$1)</f>
        <v>2226269</v>
      </c>
    </row>
    <row r="49" spans="1:2" x14ac:dyDescent="0.3">
      <c r="A49" t="str">
        <v>West Virginia</v>
      </c>
      <c r="B49" s="7">
        <f>SUMIFS(DATA!$E:$E,DATA!$B:$B,Parameters!$A49,DATA!$H:$H,$C$1)</f>
        <v>1731385</v>
      </c>
    </row>
    <row r="50" spans="1:2" x14ac:dyDescent="0.3">
      <c r="A50" t="str">
        <v>Wyoming</v>
      </c>
      <c r="B50" s="7">
        <f>SUMIFS(DATA!$E:$E,DATA!$B:$B,Parameters!$A50,DATA!$H:$H,$C$1)</f>
        <v>2452951</v>
      </c>
    </row>
  </sheetData>
  <mergeCells count="3">
    <mergeCell ref="O20:P20"/>
    <mergeCell ref="Q20:R20"/>
    <mergeCell ref="S20:T20"/>
  </mergeCells>
  <conditionalFormatting sqref="Q22:Q26">
    <cfRule type="expression" dxfId="3" priority="4">
      <formula>$O22&lt;$Q22</formula>
    </cfRule>
    <cfRule type="expression" dxfId="2" priority="3">
      <formula>$O22&gt;=$Q22</formula>
    </cfRule>
  </conditionalFormatting>
  <conditionalFormatting sqref="S22:S26">
    <cfRule type="expression" dxfId="1" priority="1">
      <formula>$Q22&gt;=$S22</formula>
    </cfRule>
    <cfRule type="expression" dxfId="0" priority="2">
      <formula>$Q22&lt;$S22</formula>
    </cfRule>
  </conditionalFormatting>
  <pageMargins left="0.7" right="0.7" top="0.75" bottom="0.75" header="0.3" footer="0.3"/>
  <drawing r:id="rId1"/>
  <legacy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F6560FF9-AE44-43F6-BB04-BF9E21D85A1D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Parameters!K2:M2</xm:f>
              <xm:sqref>O2</xm:sqref>
            </x14:sparkline>
            <x14:sparkline>
              <xm:f>Parameters!K3:M3</xm:f>
              <xm:sqref>O3</xm:sqref>
            </x14:sparkline>
            <x14:sparkline>
              <xm:f>Parameters!K4:M4</xm:f>
              <xm:sqref>O4</xm:sqref>
            </x14:sparkline>
            <x14:sparkline>
              <xm:f>Parameters!K5:M5</xm:f>
              <xm:sqref>O5</xm:sqref>
            </x14:sparkline>
            <x14:sparkline>
              <xm:f>Parameters!K6:M6</xm:f>
              <xm:sqref>O6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DE3BF-BB90-45E8-BA4E-DA693C8DA88A}">
  <sheetPr codeName="Sayfa1"/>
  <dimension ref="A1:X34"/>
  <sheetViews>
    <sheetView showGridLines="0" showRowColHeaders="0" tabSelected="1" zoomScale="70" zoomScaleNormal="70" workbookViewId="0">
      <selection activeCell="V1" sqref="V1:V1048576"/>
    </sheetView>
  </sheetViews>
  <sheetFormatPr defaultColWidth="0" defaultRowHeight="14.4" zeroHeight="1" x14ac:dyDescent="0.3"/>
  <cols>
    <col min="1" max="22" width="8.88671875" customWidth="1"/>
    <col min="23" max="23" width="10" hidden="1"/>
    <col min="25" max="16384" width="8.88671875" hidden="1"/>
  </cols>
  <sheetData>
    <row r="1" spans="1:24" ht="24.6" customHeight="1" x14ac:dyDescent="0.3">
      <c r="A1" s="8">
        <v>2020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10"/>
      <c r="W1" t="s">
        <v>16</v>
      </c>
      <c r="X1" t="s">
        <v>19</v>
      </c>
    </row>
    <row r="2" spans="1:24" x14ac:dyDescent="0.3">
      <c r="A2" s="11"/>
      <c r="V2" s="12"/>
      <c r="W2" t="s">
        <v>17</v>
      </c>
      <c r="X2" t="s">
        <v>179</v>
      </c>
    </row>
    <row r="3" spans="1:24" x14ac:dyDescent="0.3">
      <c r="A3" s="11"/>
      <c r="V3" s="12"/>
    </row>
    <row r="4" spans="1:24" x14ac:dyDescent="0.3">
      <c r="A4" s="11"/>
      <c r="V4" s="12"/>
    </row>
    <row r="5" spans="1:24" x14ac:dyDescent="0.3">
      <c r="A5" s="11"/>
      <c r="V5" s="12"/>
    </row>
    <row r="6" spans="1:24" x14ac:dyDescent="0.3">
      <c r="A6" s="11"/>
      <c r="V6" s="12">
        <v>2019</v>
      </c>
    </row>
    <row r="7" spans="1:24" x14ac:dyDescent="0.3">
      <c r="A7" s="11"/>
      <c r="V7" s="12"/>
    </row>
    <row r="8" spans="1:24" x14ac:dyDescent="0.3">
      <c r="A8" s="11"/>
      <c r="V8" s="12"/>
    </row>
    <row r="9" spans="1:24" x14ac:dyDescent="0.3">
      <c r="A9" s="11"/>
      <c r="V9" s="12"/>
    </row>
    <row r="10" spans="1:24" x14ac:dyDescent="0.3">
      <c r="A10" s="11"/>
      <c r="V10" s="12"/>
    </row>
    <row r="11" spans="1:24" x14ac:dyDescent="0.3">
      <c r="A11" s="11"/>
      <c r="V11" s="12"/>
    </row>
    <row r="12" spans="1:24" x14ac:dyDescent="0.3">
      <c r="A12" s="11"/>
      <c r="V12" s="12"/>
    </row>
    <row r="13" spans="1:24" x14ac:dyDescent="0.3">
      <c r="A13" s="11"/>
      <c r="V13" s="12"/>
    </row>
    <row r="14" spans="1:24" x14ac:dyDescent="0.3">
      <c r="A14" s="11"/>
      <c r="V14" s="12"/>
    </row>
    <row r="15" spans="1:24" x14ac:dyDescent="0.3">
      <c r="A15" s="11"/>
      <c r="T15" s="19">
        <f>Parameters!F14</f>
        <v>1.3092925434145362</v>
      </c>
      <c r="V15" s="12"/>
    </row>
    <row r="16" spans="1:24" x14ac:dyDescent="0.3">
      <c r="A16" s="11"/>
      <c r="T16" s="19">
        <f>Parameters!F16</f>
        <v>1</v>
      </c>
      <c r="V16" s="12"/>
    </row>
    <row r="17" spans="1:22" x14ac:dyDescent="0.3">
      <c r="A17" s="11"/>
      <c r="V17" s="12"/>
    </row>
    <row r="18" spans="1:22" x14ac:dyDescent="0.3">
      <c r="A18" s="11"/>
      <c r="V18" s="12"/>
    </row>
    <row r="19" spans="1:22" x14ac:dyDescent="0.3">
      <c r="A19" s="11"/>
      <c r="V19" s="12"/>
    </row>
    <row r="20" spans="1:22" x14ac:dyDescent="0.3">
      <c r="A20" s="11"/>
      <c r="V20" s="12"/>
    </row>
    <row r="21" spans="1:22" x14ac:dyDescent="0.3">
      <c r="A21" s="11"/>
      <c r="V21" s="12"/>
    </row>
    <row r="22" spans="1:22" x14ac:dyDescent="0.3">
      <c r="A22" s="11"/>
      <c r="V22" s="12"/>
    </row>
    <row r="23" spans="1:22" x14ac:dyDescent="0.3">
      <c r="A23" s="11"/>
      <c r="V23" s="12"/>
    </row>
    <row r="24" spans="1:22" x14ac:dyDescent="0.3">
      <c r="A24" s="11"/>
      <c r="V24" s="12"/>
    </row>
    <row r="25" spans="1:22" x14ac:dyDescent="0.3">
      <c r="A25" s="11"/>
      <c r="V25" s="12"/>
    </row>
    <row r="26" spans="1:22" x14ac:dyDescent="0.3">
      <c r="A26" s="11"/>
      <c r="V26" s="12"/>
    </row>
    <row r="27" spans="1:22" x14ac:dyDescent="0.3">
      <c r="A27" s="11"/>
      <c r="V27" s="12"/>
    </row>
    <row r="28" spans="1:22" x14ac:dyDescent="0.3">
      <c r="A28" s="11"/>
      <c r="V28" s="12"/>
    </row>
    <row r="29" spans="1:22" x14ac:dyDescent="0.3">
      <c r="A29" s="11"/>
      <c r="V29" s="12"/>
    </row>
    <row r="30" spans="1:22" x14ac:dyDescent="0.3">
      <c r="A30" s="11"/>
      <c r="V30" s="12"/>
    </row>
    <row r="31" spans="1:22" x14ac:dyDescent="0.3">
      <c r="A31" s="11"/>
      <c r="V31" s="12"/>
    </row>
    <row r="32" spans="1:22" x14ac:dyDescent="0.3">
      <c r="A32" s="11"/>
      <c r="V32" s="12"/>
    </row>
    <row r="33" spans="1:22" x14ac:dyDescent="0.3">
      <c r="A33" s="11"/>
      <c r="V33" s="12"/>
    </row>
    <row r="34" spans="1:22" ht="15" thickBot="1" x14ac:dyDescent="0.35">
      <c r="A34" s="13"/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5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boBox2">
          <controlPr defaultSize="0" autoLine="0" linkedCell="X2" listFillRange="Dönemler" r:id="rId4">
            <anchor moveWithCells="1">
              <from>
                <xdr:col>6</xdr:col>
                <xdr:colOff>571500</xdr:colOff>
                <xdr:row>4</xdr:row>
                <xdr:rowOff>30480</xdr:rowOff>
              </from>
              <to>
                <xdr:col>9</xdr:col>
                <xdr:colOff>7620</xdr:colOff>
                <xdr:row>6</xdr:row>
                <xdr:rowOff>7620</xdr:rowOff>
              </to>
            </anchor>
          </controlPr>
        </control>
      </mc:Choice>
      <mc:Fallback>
        <control shapeId="3075" r:id="rId3" name="ComboBox2"/>
      </mc:Fallback>
    </mc:AlternateContent>
    <mc:AlternateContent xmlns:mc="http://schemas.openxmlformats.org/markup-compatibility/2006">
      <mc:Choice Requires="x14">
        <control shapeId="18" r:id="rId5" name="ComboBox1">
          <controlPr defaultSize="0" autoLine="0" linkedCell="X1" listFillRange="Bolge" r:id="rId6">
            <anchor moveWithCells="1">
              <from>
                <xdr:col>6</xdr:col>
                <xdr:colOff>571500</xdr:colOff>
                <xdr:row>1</xdr:row>
                <xdr:rowOff>152400</xdr:rowOff>
              </from>
              <to>
                <xdr:col>9</xdr:col>
                <xdr:colOff>7620</xdr:colOff>
                <xdr:row>3</xdr:row>
                <xdr:rowOff>129540</xdr:rowOff>
              </to>
            </anchor>
          </controlPr>
        </control>
      </mc:Choice>
      <mc:Fallback>
        <control shapeId="3074" r:id="rId5" name="ComboBox1"/>
      </mc:Fallback>
    </mc:AlternateContent>
    <mc:AlternateContent xmlns:mc="http://schemas.openxmlformats.org/markup-compatibility/2006">
      <mc:Choice Requires="x14">
        <control shapeId="3073" r:id="rId7" name="ListBox1">
          <controlPr defaultSize="0" autoLine="0" linkedCell="A1" listFillRange="Dönemler" r:id="rId8">
            <anchor moveWithCells="1">
              <from>
                <xdr:col>0</xdr:col>
                <xdr:colOff>15240</xdr:colOff>
                <xdr:row>1</xdr:row>
                <xdr:rowOff>30480</xdr:rowOff>
              </from>
              <to>
                <xdr:col>1</xdr:col>
                <xdr:colOff>411480</xdr:colOff>
                <xdr:row>4</xdr:row>
                <xdr:rowOff>68580</xdr:rowOff>
              </to>
            </anchor>
          </controlPr>
        </control>
      </mc:Choice>
      <mc:Fallback>
        <control shapeId="3073" r:id="rId7" name="ListBox1"/>
      </mc:Fallback>
    </mc:AlternateContent>
    <mc:AlternateContent xmlns:mc="http://schemas.openxmlformats.org/markup-compatibility/2006">
      <mc:Choice Requires="x14">
        <control shapeId="3084" r:id="rId9" name="ListBox2">
          <controlPr defaultSize="0" autoLine="0" linkedCell="W1" listFillRange="Bolge" r:id="rId10">
            <anchor moveWithCells="1">
              <from>
                <xdr:col>4</xdr:col>
                <xdr:colOff>525780</xdr:colOff>
                <xdr:row>1</xdr:row>
                <xdr:rowOff>167640</xdr:rowOff>
              </from>
              <to>
                <xdr:col>7</xdr:col>
                <xdr:colOff>137160</xdr:colOff>
                <xdr:row>21</xdr:row>
                <xdr:rowOff>53340</xdr:rowOff>
              </to>
            </anchor>
          </controlPr>
        </control>
      </mc:Choice>
      <mc:Fallback>
        <control shapeId="3084" r:id="rId9" name="ListBox2"/>
      </mc:Fallback>
    </mc:AlternateContent>
    <mc:AlternateContent xmlns:mc="http://schemas.openxmlformats.org/markup-compatibility/2006">
      <mc:Choice Requires="x14">
        <control shapeId="3086" r:id="rId11" name="ListBox3">
          <controlPr defaultSize="0" autoLine="0" linkedCell="W2" listFillRange="dinamik_satici" r:id="rId12">
            <anchor moveWithCells="1">
              <from>
                <xdr:col>4</xdr:col>
                <xdr:colOff>525780</xdr:colOff>
                <xdr:row>21</xdr:row>
                <xdr:rowOff>144780</xdr:rowOff>
              </from>
              <to>
                <xdr:col>7</xdr:col>
                <xdr:colOff>137160</xdr:colOff>
                <xdr:row>26</xdr:row>
                <xdr:rowOff>121920</xdr:rowOff>
              </to>
            </anchor>
          </controlPr>
        </control>
      </mc:Choice>
      <mc:Fallback>
        <control shapeId="3086" r:id="rId11" name="ListBox3"/>
      </mc:Fallback>
    </mc:AlternateContent>
    <mc:AlternateContent xmlns:mc="http://schemas.openxmlformats.org/markup-compatibility/2006">
      <mc:Choice Requires="x14">
        <control shapeId="3093" r:id="rId13" name="ListBox4">
          <controlPr defaultSize="0" autoLine="0" linkedCell="V6" listFillRange="Dönemler" r:id="rId14">
            <anchor moveWithCells="1">
              <from>
                <xdr:col>7</xdr:col>
                <xdr:colOff>327660</xdr:colOff>
                <xdr:row>1</xdr:row>
                <xdr:rowOff>152400</xdr:rowOff>
              </from>
              <to>
                <xdr:col>10</xdr:col>
                <xdr:colOff>22860</xdr:colOff>
                <xdr:row>4</xdr:row>
                <xdr:rowOff>114300</xdr:rowOff>
              </to>
            </anchor>
          </controlPr>
        </control>
      </mc:Choice>
      <mc:Fallback>
        <control shapeId="3093" r:id="rId13" name="ListBox4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8511B-2DB6-41CB-93FB-59D40EB322CA}">
  <sheetPr codeName="Sayfa31"/>
  <dimension ref="A1:C61"/>
  <sheetViews>
    <sheetView workbookViewId="0"/>
  </sheetViews>
  <sheetFormatPr defaultColWidth="9.109375" defaultRowHeight="99.9" customHeight="1" x14ac:dyDescent="0.3"/>
  <cols>
    <col min="1" max="1" width="4.109375" style="2" bestFit="1" customWidth="1"/>
    <col min="2" max="2" width="15.33203125" style="3" bestFit="1" customWidth="1"/>
    <col min="3" max="3" width="21" style="3" bestFit="1" customWidth="1"/>
    <col min="4" max="4" width="22.88671875" style="2" customWidth="1"/>
    <col min="5" max="16384" width="9.109375" style="2"/>
  </cols>
  <sheetData>
    <row r="1" spans="1:3" ht="15" customHeight="1" x14ac:dyDescent="0.3"/>
    <row r="2" spans="1:3" ht="15" customHeight="1" x14ac:dyDescent="0.3"/>
    <row r="3" spans="1:3" ht="99.9" customHeight="1" x14ac:dyDescent="0.3">
      <c r="A3" s="2" t="s">
        <v>8</v>
      </c>
      <c r="B3" s="3" t="s">
        <v>9</v>
      </c>
      <c r="C3" s="3" t="s">
        <v>10</v>
      </c>
    </row>
    <row r="4" spans="1:3" ht="99.9" customHeight="1" x14ac:dyDescent="0.3">
      <c r="A4" s="2" t="s">
        <v>12</v>
      </c>
      <c r="B4" s="3" t="s">
        <v>13</v>
      </c>
      <c r="C4" s="3" t="s">
        <v>14</v>
      </c>
    </row>
    <row r="5" spans="1:3" ht="99.9" customHeight="1" x14ac:dyDescent="0.3">
      <c r="A5" s="2" t="s">
        <v>15</v>
      </c>
      <c r="B5" s="3" t="s">
        <v>16</v>
      </c>
      <c r="C5" s="3" t="s">
        <v>17</v>
      </c>
    </row>
    <row r="6" spans="1:3" ht="99.9" customHeight="1" x14ac:dyDescent="0.3">
      <c r="A6" s="2" t="s">
        <v>18</v>
      </c>
      <c r="B6" s="3" t="s">
        <v>19</v>
      </c>
      <c r="C6" s="3" t="s">
        <v>20</v>
      </c>
    </row>
    <row r="7" spans="1:3" ht="99.9" customHeight="1" x14ac:dyDescent="0.3">
      <c r="A7" s="2" t="s">
        <v>21</v>
      </c>
      <c r="B7" s="3" t="s">
        <v>22</v>
      </c>
      <c r="C7" s="3" t="s">
        <v>23</v>
      </c>
    </row>
    <row r="8" spans="1:3" ht="99.9" customHeight="1" x14ac:dyDescent="0.3">
      <c r="A8" s="2" t="s">
        <v>21</v>
      </c>
      <c r="B8" s="3" t="s">
        <v>22</v>
      </c>
      <c r="C8" s="3" t="s">
        <v>24</v>
      </c>
    </row>
    <row r="9" spans="1:3" ht="99.9" customHeight="1" x14ac:dyDescent="0.3">
      <c r="A9" s="2" t="s">
        <v>21</v>
      </c>
      <c r="B9" s="3" t="s">
        <v>22</v>
      </c>
      <c r="C9" s="3" t="s">
        <v>25</v>
      </c>
    </row>
    <row r="10" spans="1:3" ht="99.9" customHeight="1" x14ac:dyDescent="0.3">
      <c r="A10" s="2" t="s">
        <v>21</v>
      </c>
      <c r="B10" s="3" t="s">
        <v>22</v>
      </c>
      <c r="C10" s="3" t="s">
        <v>26</v>
      </c>
    </row>
    <row r="11" spans="1:3" ht="99.9" customHeight="1" x14ac:dyDescent="0.3">
      <c r="A11" s="2" t="s">
        <v>27</v>
      </c>
      <c r="B11" s="3" t="s">
        <v>28</v>
      </c>
      <c r="C11" s="3" t="s">
        <v>29</v>
      </c>
    </row>
    <row r="12" spans="1:3" ht="99.9" customHeight="1" x14ac:dyDescent="0.3">
      <c r="A12" s="2" t="s">
        <v>30</v>
      </c>
      <c r="B12" s="3" t="s">
        <v>31</v>
      </c>
      <c r="C12" s="3" t="s">
        <v>32</v>
      </c>
    </row>
    <row r="13" spans="1:3" ht="99.9" customHeight="1" x14ac:dyDescent="0.3">
      <c r="A13" s="2" t="s">
        <v>33</v>
      </c>
      <c r="B13" s="3" t="s">
        <v>34</v>
      </c>
      <c r="C13" s="3" t="s">
        <v>35</v>
      </c>
    </row>
    <row r="14" spans="1:3" ht="99.9" customHeight="1" x14ac:dyDescent="0.3">
      <c r="A14" s="2" t="s">
        <v>36</v>
      </c>
      <c r="B14" s="3" t="s">
        <v>37</v>
      </c>
      <c r="C14" s="3" t="s">
        <v>38</v>
      </c>
    </row>
    <row r="15" spans="1:3" ht="99.9" customHeight="1" x14ac:dyDescent="0.3">
      <c r="A15" s="2" t="s">
        <v>36</v>
      </c>
      <c r="B15" s="3" t="s">
        <v>37</v>
      </c>
      <c r="C15" s="3" t="s">
        <v>39</v>
      </c>
    </row>
    <row r="16" spans="1:3" ht="99.9" customHeight="1" x14ac:dyDescent="0.3">
      <c r="A16" s="2" t="s">
        <v>40</v>
      </c>
      <c r="B16" s="3" t="s">
        <v>41</v>
      </c>
      <c r="C16" s="3" t="s">
        <v>42</v>
      </c>
    </row>
    <row r="17" spans="1:3" ht="99.9" customHeight="1" x14ac:dyDescent="0.3">
      <c r="A17" s="2" t="s">
        <v>43</v>
      </c>
      <c r="B17" s="3" t="s">
        <v>44</v>
      </c>
      <c r="C17" s="3" t="s">
        <v>45</v>
      </c>
    </row>
    <row r="18" spans="1:3" ht="99.9" customHeight="1" x14ac:dyDescent="0.3">
      <c r="A18" s="2" t="s">
        <v>46</v>
      </c>
      <c r="B18" s="3" t="s">
        <v>47</v>
      </c>
      <c r="C18" s="3" t="s">
        <v>48</v>
      </c>
    </row>
    <row r="19" spans="1:3" ht="99.9" customHeight="1" x14ac:dyDescent="0.3">
      <c r="A19" s="2" t="s">
        <v>49</v>
      </c>
      <c r="B19" s="3" t="s">
        <v>50</v>
      </c>
      <c r="C19" s="3" t="s">
        <v>51</v>
      </c>
    </row>
    <row r="20" spans="1:3" ht="99.9" customHeight="1" x14ac:dyDescent="0.3">
      <c r="A20" s="2" t="s">
        <v>52</v>
      </c>
      <c r="B20" s="3" t="s">
        <v>53</v>
      </c>
      <c r="C20" s="3" t="s">
        <v>54</v>
      </c>
    </row>
    <row r="21" spans="1:3" ht="99.9" customHeight="1" x14ac:dyDescent="0.3">
      <c r="A21" s="2" t="s">
        <v>52</v>
      </c>
      <c r="B21" s="3" t="s">
        <v>53</v>
      </c>
      <c r="C21" s="3" t="s">
        <v>55</v>
      </c>
    </row>
    <row r="22" spans="1:3" ht="99.9" customHeight="1" x14ac:dyDescent="0.3">
      <c r="A22" s="2" t="s">
        <v>56</v>
      </c>
      <c r="B22" s="3" t="s">
        <v>57</v>
      </c>
      <c r="C22" s="3" t="s">
        <v>58</v>
      </c>
    </row>
    <row r="23" spans="1:3" ht="99.9" customHeight="1" x14ac:dyDescent="0.3">
      <c r="A23" s="2" t="s">
        <v>59</v>
      </c>
      <c r="B23" s="3" t="s">
        <v>60</v>
      </c>
      <c r="C23" s="3" t="s">
        <v>61</v>
      </c>
    </row>
    <row r="24" spans="1:3" ht="99.9" customHeight="1" x14ac:dyDescent="0.3">
      <c r="A24" s="2" t="s">
        <v>62</v>
      </c>
      <c r="B24" s="3" t="s">
        <v>63</v>
      </c>
      <c r="C24" s="3" t="s">
        <v>64</v>
      </c>
    </row>
    <row r="25" spans="1:3" ht="99.9" customHeight="1" x14ac:dyDescent="0.3">
      <c r="A25" s="2" t="s">
        <v>65</v>
      </c>
      <c r="B25" s="3" t="s">
        <v>66</v>
      </c>
      <c r="C25" s="3" t="s">
        <v>67</v>
      </c>
    </row>
    <row r="26" spans="1:3" ht="99.9" customHeight="1" x14ac:dyDescent="0.3">
      <c r="A26" s="2" t="s">
        <v>68</v>
      </c>
      <c r="B26" s="3" t="s">
        <v>69</v>
      </c>
      <c r="C26" s="3" t="s">
        <v>70</v>
      </c>
    </row>
    <row r="27" spans="1:3" ht="99.9" customHeight="1" x14ac:dyDescent="0.3">
      <c r="A27" s="2" t="s">
        <v>71</v>
      </c>
      <c r="B27" s="3" t="s">
        <v>72</v>
      </c>
      <c r="C27" s="3" t="s">
        <v>73</v>
      </c>
    </row>
    <row r="28" spans="1:3" ht="99.9" customHeight="1" x14ac:dyDescent="0.3">
      <c r="A28" s="2" t="s">
        <v>71</v>
      </c>
      <c r="B28" s="3" t="s">
        <v>72</v>
      </c>
      <c r="C28" s="3" t="s">
        <v>74</v>
      </c>
    </row>
    <row r="29" spans="1:3" ht="99.9" customHeight="1" x14ac:dyDescent="0.3">
      <c r="A29" s="2" t="s">
        <v>75</v>
      </c>
      <c r="B29" s="3" t="s">
        <v>76</v>
      </c>
      <c r="C29" s="3" t="s">
        <v>77</v>
      </c>
    </row>
    <row r="30" spans="1:3" ht="99.9" customHeight="1" x14ac:dyDescent="0.3">
      <c r="A30" s="2" t="s">
        <v>78</v>
      </c>
      <c r="B30" s="3" t="s">
        <v>79</v>
      </c>
      <c r="C30" s="3" t="s">
        <v>80</v>
      </c>
    </row>
    <row r="31" spans="1:3" ht="99.9" customHeight="1" x14ac:dyDescent="0.3">
      <c r="A31" s="2" t="s">
        <v>81</v>
      </c>
      <c r="B31" s="3" t="s">
        <v>82</v>
      </c>
      <c r="C31" s="3" t="s">
        <v>83</v>
      </c>
    </row>
    <row r="32" spans="1:3" ht="99.9" customHeight="1" x14ac:dyDescent="0.3">
      <c r="A32" s="2" t="s">
        <v>84</v>
      </c>
      <c r="B32" s="3" t="s">
        <v>85</v>
      </c>
      <c r="C32" s="3" t="s">
        <v>86</v>
      </c>
    </row>
    <row r="33" spans="1:3" ht="99.9" customHeight="1" x14ac:dyDescent="0.3">
      <c r="A33" s="2" t="s">
        <v>87</v>
      </c>
      <c r="B33" s="3" t="s">
        <v>88</v>
      </c>
      <c r="C33" s="3" t="s">
        <v>89</v>
      </c>
    </row>
    <row r="34" spans="1:3" ht="99.9" customHeight="1" x14ac:dyDescent="0.3">
      <c r="A34" s="2" t="s">
        <v>90</v>
      </c>
      <c r="B34" s="3" t="s">
        <v>91</v>
      </c>
      <c r="C34" s="3" t="s">
        <v>92</v>
      </c>
    </row>
    <row r="35" spans="1:3" ht="99.9" customHeight="1" x14ac:dyDescent="0.3">
      <c r="A35" s="2" t="s">
        <v>93</v>
      </c>
      <c r="B35" s="3" t="s">
        <v>94</v>
      </c>
      <c r="C35" s="3" t="s">
        <v>95</v>
      </c>
    </row>
    <row r="36" spans="1:3" ht="99.9" customHeight="1" x14ac:dyDescent="0.3">
      <c r="A36" s="2" t="s">
        <v>96</v>
      </c>
      <c r="B36" s="3" t="s">
        <v>97</v>
      </c>
      <c r="C36" s="3" t="s">
        <v>98</v>
      </c>
    </row>
    <row r="37" spans="1:3" ht="99.9" customHeight="1" x14ac:dyDescent="0.3">
      <c r="A37" s="2" t="s">
        <v>99</v>
      </c>
      <c r="B37" s="3" t="s">
        <v>100</v>
      </c>
      <c r="C37" s="3" t="s">
        <v>101</v>
      </c>
    </row>
    <row r="38" spans="1:3" ht="99.9" customHeight="1" x14ac:dyDescent="0.3">
      <c r="A38" s="2" t="s">
        <v>102</v>
      </c>
      <c r="B38" s="3" t="s">
        <v>103</v>
      </c>
      <c r="C38" s="3" t="s">
        <v>104</v>
      </c>
    </row>
    <row r="39" spans="1:3" ht="99.9" customHeight="1" x14ac:dyDescent="0.3">
      <c r="A39" s="2" t="s">
        <v>105</v>
      </c>
      <c r="B39" s="3" t="s">
        <v>106</v>
      </c>
      <c r="C39" s="3" t="s">
        <v>107</v>
      </c>
    </row>
    <row r="40" spans="1:3" ht="99.9" customHeight="1" x14ac:dyDescent="0.3">
      <c r="A40" s="2" t="s">
        <v>108</v>
      </c>
      <c r="B40" s="3" t="s">
        <v>109</v>
      </c>
      <c r="C40" s="3" t="s">
        <v>110</v>
      </c>
    </row>
    <row r="41" spans="1:3" ht="99.9" customHeight="1" x14ac:dyDescent="0.3">
      <c r="A41" s="2" t="s">
        <v>111</v>
      </c>
      <c r="B41" s="3" t="s">
        <v>112</v>
      </c>
      <c r="C41" s="3" t="s">
        <v>113</v>
      </c>
    </row>
    <row r="42" spans="1:3" ht="99.9" customHeight="1" x14ac:dyDescent="0.3">
      <c r="A42" s="2" t="s">
        <v>114</v>
      </c>
      <c r="B42" s="3" t="s">
        <v>115</v>
      </c>
      <c r="C42" s="3" t="s">
        <v>116</v>
      </c>
    </row>
    <row r="43" spans="1:3" ht="99.9" customHeight="1" x14ac:dyDescent="0.3">
      <c r="A43" s="2" t="s">
        <v>114</v>
      </c>
      <c r="B43" s="3" t="s">
        <v>115</v>
      </c>
      <c r="C43" s="3" t="s">
        <v>117</v>
      </c>
    </row>
    <row r="44" spans="1:3" ht="99.9" customHeight="1" x14ac:dyDescent="0.3">
      <c r="A44" s="2" t="s">
        <v>114</v>
      </c>
      <c r="B44" s="3" t="s">
        <v>115</v>
      </c>
      <c r="C44" s="3" t="s">
        <v>118</v>
      </c>
    </row>
    <row r="45" spans="1:3" ht="99.9" customHeight="1" x14ac:dyDescent="0.3">
      <c r="A45" s="2" t="s">
        <v>119</v>
      </c>
      <c r="B45" s="3" t="s">
        <v>120</v>
      </c>
      <c r="C45" s="3" t="s">
        <v>121</v>
      </c>
    </row>
    <row r="46" spans="1:3" ht="99.9" customHeight="1" x14ac:dyDescent="0.3">
      <c r="A46" s="2" t="s">
        <v>122</v>
      </c>
      <c r="B46" s="3" t="s">
        <v>123</v>
      </c>
      <c r="C46" s="3" t="s">
        <v>124</v>
      </c>
    </row>
    <row r="47" spans="1:3" ht="99.9" customHeight="1" x14ac:dyDescent="0.3">
      <c r="A47" s="2" t="s">
        <v>125</v>
      </c>
      <c r="B47" s="3" t="s">
        <v>126</v>
      </c>
      <c r="C47" s="3" t="s">
        <v>127</v>
      </c>
    </row>
    <row r="48" spans="1:3" ht="99.9" customHeight="1" x14ac:dyDescent="0.3">
      <c r="A48" s="2" t="s">
        <v>128</v>
      </c>
      <c r="B48" s="3" t="s">
        <v>129</v>
      </c>
      <c r="C48" s="3" t="s">
        <v>130</v>
      </c>
    </row>
    <row r="49" spans="1:3" ht="99.9" customHeight="1" x14ac:dyDescent="0.3">
      <c r="A49" s="2" t="s">
        <v>131</v>
      </c>
      <c r="B49" s="3" t="s">
        <v>132</v>
      </c>
      <c r="C49" s="3" t="s">
        <v>133</v>
      </c>
    </row>
    <row r="50" spans="1:3" ht="99.9" customHeight="1" x14ac:dyDescent="0.3">
      <c r="A50" s="2" t="s">
        <v>134</v>
      </c>
      <c r="B50" s="3" t="s">
        <v>135</v>
      </c>
      <c r="C50" s="3" t="s">
        <v>136</v>
      </c>
    </row>
    <row r="51" spans="1:3" ht="99.9" customHeight="1" x14ac:dyDescent="0.3">
      <c r="A51" s="2" t="s">
        <v>137</v>
      </c>
      <c r="B51" s="3" t="s">
        <v>138</v>
      </c>
      <c r="C51" s="3" t="s">
        <v>139</v>
      </c>
    </row>
    <row r="52" spans="1:3" ht="99.9" customHeight="1" x14ac:dyDescent="0.3">
      <c r="A52" s="2" t="s">
        <v>140</v>
      </c>
      <c r="B52" s="3" t="s">
        <v>141</v>
      </c>
      <c r="C52" s="3" t="s">
        <v>142</v>
      </c>
    </row>
    <row r="53" spans="1:3" ht="99.9" customHeight="1" x14ac:dyDescent="0.3">
      <c r="A53" s="2" t="s">
        <v>143</v>
      </c>
      <c r="B53" s="3" t="s">
        <v>144</v>
      </c>
      <c r="C53" s="3" t="s">
        <v>145</v>
      </c>
    </row>
    <row r="54" spans="1:3" ht="99.9" customHeight="1" x14ac:dyDescent="0.3">
      <c r="A54" s="2" t="s">
        <v>143</v>
      </c>
      <c r="B54" s="3" t="s">
        <v>144</v>
      </c>
      <c r="C54" s="3" t="s">
        <v>146</v>
      </c>
    </row>
    <row r="55" spans="1:3" ht="99.9" customHeight="1" x14ac:dyDescent="0.3">
      <c r="A55" s="2" t="s">
        <v>147</v>
      </c>
      <c r="B55" s="3" t="s">
        <v>148</v>
      </c>
      <c r="C55" s="3" t="s">
        <v>149</v>
      </c>
    </row>
    <row r="56" spans="1:3" ht="99.9" customHeight="1" x14ac:dyDescent="0.3">
      <c r="A56" s="2" t="s">
        <v>150</v>
      </c>
      <c r="B56" s="3" t="s">
        <v>151</v>
      </c>
      <c r="C56" s="3" t="s">
        <v>152</v>
      </c>
    </row>
    <row r="57" spans="1:3" ht="99.9" customHeight="1" x14ac:dyDescent="0.3">
      <c r="A57" s="2" t="s">
        <v>153</v>
      </c>
      <c r="B57" s="3" t="s">
        <v>154</v>
      </c>
      <c r="C57" s="3" t="s">
        <v>155</v>
      </c>
    </row>
    <row r="58" spans="1:3" ht="99.9" customHeight="1" x14ac:dyDescent="0.3">
      <c r="A58" s="2" t="s">
        <v>156</v>
      </c>
      <c r="B58" s="3" t="s">
        <v>157</v>
      </c>
      <c r="C58" s="3" t="s">
        <v>158</v>
      </c>
    </row>
    <row r="59" spans="1:3" ht="99.9" customHeight="1" x14ac:dyDescent="0.3">
      <c r="A59" s="2" t="s">
        <v>159</v>
      </c>
      <c r="B59" s="3" t="s">
        <v>160</v>
      </c>
      <c r="C59" s="3" t="s">
        <v>161</v>
      </c>
    </row>
    <row r="60" spans="1:3" ht="99.9" customHeight="1" x14ac:dyDescent="0.3">
      <c r="A60" s="2" t="s">
        <v>162</v>
      </c>
      <c r="B60" s="3" t="s">
        <v>163</v>
      </c>
      <c r="C60" s="3" t="s">
        <v>164</v>
      </c>
    </row>
    <row r="61" spans="1:3" ht="99.9" customHeight="1" x14ac:dyDescent="0.3">
      <c r="A61" s="2" t="s">
        <v>165</v>
      </c>
      <c r="B61" s="3" t="s">
        <v>166</v>
      </c>
      <c r="C61" s="3" t="s">
        <v>167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051DB-5E43-4430-AA3D-B23CFB765ECD}">
  <sheetPr codeName="Sayfa4"/>
  <dimension ref="A1"/>
  <sheetViews>
    <sheetView workbookViewId="0">
      <selection sqref="A1:H15"/>
    </sheetView>
  </sheetViews>
  <sheetFormatPr defaultColWidth="9.109375" defaultRowHeight="14.4" x14ac:dyDescent="0.3"/>
  <cols>
    <col min="1" max="16384" width="9.109375" style="1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5</vt:i4>
      </vt:variant>
      <vt:variant>
        <vt:lpstr>Adlandırılmış Aralıklar</vt:lpstr>
      </vt:variant>
      <vt:variant>
        <vt:i4>3</vt:i4>
      </vt:variant>
    </vt:vector>
  </HeadingPairs>
  <TitlesOfParts>
    <vt:vector size="8" baseType="lpstr">
      <vt:lpstr>DATA</vt:lpstr>
      <vt:lpstr>Parameters</vt:lpstr>
      <vt:lpstr>Dashboard</vt:lpstr>
      <vt:lpstr>Sellers</vt:lpstr>
      <vt:lpstr>images</vt:lpstr>
      <vt:lpstr>Bolge</vt:lpstr>
      <vt:lpstr>Bölgeler</vt:lpstr>
      <vt:lpstr>Dönemler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CAGAN DEMİR</dc:creator>
  <cp:lastModifiedBy>CAGAN DEMİR</cp:lastModifiedBy>
  <dcterms:created xsi:type="dcterms:W3CDTF">2024-09-07T15:01:24Z</dcterms:created>
  <dcterms:modified xsi:type="dcterms:W3CDTF">2024-09-11T13:20:30Z</dcterms:modified>
</cp:coreProperties>
</file>