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kasaur_microsoft_com/Documents/cage-vldb/"/>
    </mc:Choice>
  </mc:AlternateContent>
  <xr:revisionPtr revIDLastSave="3" documentId="8_{CA25D24C-115E-5945-A4D7-167B4B1AFCB0}" xr6:coauthVersionLast="47" xr6:coauthVersionMax="47" xr10:uidLastSave="{9D5B89A3-BDCC-BD4C-A925-70224D327043}"/>
  <bookViews>
    <workbookView xWindow="33020" yWindow="-4660" windowWidth="26240" windowHeight="15940" activeTab="6" xr2:uid="{495B3CB4-5118-6149-B43A-1EA49FF94B88}"/>
  </bookViews>
  <sheets>
    <sheet name="tab2" sheetId="1" r:id="rId1"/>
    <sheet name="fig3" sheetId="3" r:id="rId2"/>
    <sheet name="fig4" sheetId="4" r:id="rId3"/>
    <sheet name="fig5" sheetId="13" r:id="rId4"/>
    <sheet name="fig6" sheetId="8" r:id="rId5"/>
    <sheet name="fig8" sheetId="9" r:id="rId6"/>
    <sheet name="fig9" sheetId="11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0" i="13" l="1"/>
  <c r="J20" i="13" s="1"/>
  <c r="Q21" i="13"/>
  <c r="Q22" i="13"/>
  <c r="P22" i="13"/>
  <c r="J22" i="13" s="1"/>
  <c r="P21" i="13"/>
  <c r="P20" i="13"/>
  <c r="S20" i="13"/>
  <c r="S21" i="13"/>
  <c r="S22" i="13"/>
  <c r="R21" i="13"/>
  <c r="K20" i="13"/>
  <c r="R22" i="13"/>
  <c r="R20" i="13"/>
  <c r="U22" i="13"/>
  <c r="U21" i="13"/>
  <c r="U20" i="13"/>
  <c r="T22" i="13"/>
  <c r="T21" i="13"/>
  <c r="T20" i="13"/>
  <c r="F8" i="4"/>
  <c r="F7" i="4"/>
  <c r="F6" i="4"/>
  <c r="F5" i="4"/>
  <c r="F4" i="4"/>
  <c r="F3" i="4"/>
  <c r="J21" i="13" l="1"/>
  <c r="K22" i="13"/>
  <c r="K21" i="13"/>
  <c r="L22" i="13"/>
  <c r="L21" i="13"/>
  <c r="L20" i="13"/>
  <c r="M15" i="3"/>
  <c r="L15" i="3"/>
  <c r="K15" i="3"/>
  <c r="M14" i="3"/>
  <c r="L14" i="3"/>
  <c r="K14" i="3"/>
  <c r="M13" i="3"/>
  <c r="L13" i="3"/>
  <c r="K13" i="3"/>
  <c r="F32" i="11"/>
  <c r="F31" i="11"/>
  <c r="F30" i="11"/>
  <c r="E30" i="11"/>
  <c r="E31" i="11"/>
  <c r="E32" i="11"/>
  <c r="C31" i="11"/>
  <c r="C30" i="11"/>
  <c r="C32" i="11"/>
  <c r="K12" i="3"/>
  <c r="M12" i="3"/>
  <c r="L12" i="3"/>
  <c r="J31" i="9"/>
  <c r="J34" i="9"/>
  <c r="I34" i="9"/>
  <c r="I31" i="9"/>
  <c r="G34" i="9"/>
  <c r="J33" i="9"/>
  <c r="J30" i="9"/>
  <c r="I33" i="9"/>
  <c r="I30" i="9"/>
  <c r="G33" i="9"/>
  <c r="G31" i="9"/>
  <c r="G30" i="9"/>
  <c r="H46" i="8"/>
  <c r="H48" i="8"/>
  <c r="H50" i="8"/>
  <c r="H52" i="8"/>
  <c r="F53" i="8"/>
  <c r="F52" i="8"/>
  <c r="K16" i="8"/>
  <c r="F45" i="8" s="1"/>
  <c r="J16" i="8"/>
  <c r="F44" i="8" s="1"/>
  <c r="I16" i="8"/>
  <c r="F47" i="8" s="1"/>
  <c r="H16" i="8"/>
  <c r="G16" i="8"/>
  <c r="F49" i="8" s="1"/>
  <c r="F16" i="8"/>
  <c r="F48" i="8" s="1"/>
  <c r="E16" i="8"/>
  <c r="D16" i="8"/>
  <c r="F50" i="8" s="1"/>
  <c r="K11" i="3"/>
  <c r="M11" i="3"/>
  <c r="L11" i="3"/>
  <c r="G52" i="8" l="1"/>
  <c r="G48" i="8"/>
  <c r="G44" i="8"/>
  <c r="F46" i="8"/>
  <c r="G46" i="8" s="1"/>
  <c r="F51" i="8"/>
  <c r="G50" i="8" s="1"/>
  <c r="L10" i="3" l="1"/>
  <c r="K10" i="3"/>
  <c r="M10" i="3"/>
  <c r="C4" i="1"/>
  <c r="B4" i="1"/>
  <c r="B2" i="1"/>
  <c r="C2" i="1"/>
  <c r="C6" i="1"/>
  <c r="B6" i="1"/>
  <c r="C3" i="1"/>
  <c r="B3" i="1"/>
  <c r="C5" i="1"/>
  <c r="B5" i="1"/>
</calcChain>
</file>

<file path=xl/sharedStrings.xml><?xml version="1.0" encoding="utf-8"?>
<sst xmlns="http://schemas.openxmlformats.org/spreadsheetml/2006/main" count="308" uniqueCount="158">
  <si>
    <t>Parquet</t>
  </si>
  <si>
    <t>Sockets</t>
  </si>
  <si>
    <t>Arrow Flight</t>
  </si>
  <si>
    <t>Web Server</t>
  </si>
  <si>
    <t>Mlflow</t>
  </si>
  <si>
    <t>docker run</t>
  </si>
  <si>
    <t>udf init</t>
  </si>
  <si>
    <t>Note: if desired, you can see image size by running "docker images"</t>
  </si>
  <si>
    <t>Rows appear out of order. In this file, they are Row 1, Row 4, Row 2, Row 5, Row 3</t>
  </si>
  <si>
    <t>docker run --rm -d -v /mnt/data/:/workdir/data -e PARQ=2 cagegsl.azurecr.io/bench/parq:010522</t>
  </si>
  <si>
    <t>docker run --rm -d -p 127.0.0.1:80:8080/tcp cagegsl.azurecr.io/bench/pullexp:afiv1.0.1</t>
  </si>
  <si>
    <t>docker run --rm -d -p 9898:9898 cagegsl.azurecr.io/bench/sockets_pyslim:prespin</t>
  </si>
  <si>
    <t>docker run --rm -d -p 5001:5001 cagegsl.azurecr.io/bench/mlflow:aml</t>
  </si>
  <si>
    <t>docker run --rm -d -p 8815:8815 cagegsl.azurecr.io/bench/arrowflight:paperversion</t>
  </si>
  <si>
    <t xml:space="preserve">docker run: </t>
  </si>
  <si>
    <t>init</t>
  </si>
  <si>
    <t xml:space="preserve">Remote </t>
  </si>
  <si>
    <t xml:space="preserve">Local </t>
  </si>
  <si>
    <t>No Container</t>
  </si>
  <si>
    <t>Primes</t>
  </si>
  <si>
    <t>Scoring</t>
  </si>
  <si>
    <t>10m</t>
  </si>
  <si>
    <t>1m</t>
  </si>
  <si>
    <t>100k</t>
  </si>
  <si>
    <t xml:space="preserve">100k </t>
  </si>
  <si>
    <t>PASTE wn5-spark3.txt output  ON TOP of EXAMPLE below exactly as below to populate table</t>
  </si>
  <si>
    <t>&lt;- table with formulas</t>
  </si>
  <si>
    <t>three lines and three lines.  (no container solid, local is dashed, remote is dotted) scoring is black. primes is green.</t>
  </si>
  <si>
    <t>no container. rows = alphabet10m</t>
  </si>
  <si>
    <t>no container. rows = alphabet1m</t>
  </si>
  <si>
    <t>no container. rows = alphabet</t>
  </si>
  <si>
    <t>(table _alphabet_ has 100k rows)</t>
  </si>
  <si>
    <t>PASTE FILES HERE!</t>
  </si>
  <si>
    <t>(alphabet)</t>
  </si>
  <si>
    <t>ArrowFlight</t>
  </si>
  <si>
    <t>MLFlow</t>
  </si>
  <si>
    <t>REST/JSON</t>
  </si>
  <si>
    <t>prespun. rows = alphabet100m</t>
  </si>
  <si>
    <t>prespun. rows = alphabet10m</t>
  </si>
  <si>
    <t>prespun. rows = alphabet1m</t>
  </si>
  <si>
    <t>prespun. rows = alphabet</t>
  </si>
  <si>
    <t>100m</t>
  </si>
  <si>
    <t>scoring local:</t>
  </si>
  <si>
    <t>remote AF rows alphabet10m</t>
  </si>
  <si>
    <t>cat results-rest.txt</t>
  </si>
  <si>
    <t>cold</t>
  </si>
  <si>
    <t>warm</t>
  </si>
  <si>
    <t>1b</t>
  </si>
  <si>
    <t>avg</t>
  </si>
  <si>
    <t>diff</t>
  </si>
  <si>
    <t>For the parquet container.</t>
  </si>
  <si>
    <t>Paruet container</t>
  </si>
  <si>
    <t xml:space="preserve"> </t>
  </si>
  <si>
    <t>expected diff</t>
  </si>
  <si>
    <t xml:space="preserve">10k </t>
  </si>
  <si>
    <t>Cold Start</t>
  </si>
  <si>
    <t>Pre-spun</t>
  </si>
  <si>
    <t>Cold</t>
  </si>
  <si>
    <t>3 tasks</t>
  </si>
  <si>
    <t>Warm</t>
  </si>
  <si>
    <t xml:space="preserve">1m </t>
  </si>
  <si>
    <t>10 tasks</t>
  </si>
  <si>
    <t xml:space="preserve">10m </t>
  </si>
  <si>
    <t>12 tasks</t>
  </si>
  <si>
    <t>13 tasks</t>
  </si>
  <si>
    <t>30 tasks</t>
  </si>
  <si>
    <t>cat results-1-score-nocontainer.txt</t>
  </si>
  <si>
    <t>cat results-2-score-local.txt</t>
  </si>
  <si>
    <t>simple graph</t>
  </si>
  <si>
    <t>Paste your data here:</t>
  </si>
  <si>
    <t>paste here!</t>
  </si>
  <si>
    <t>Spark cluster is slow to warm up.  Re run first script if results look off.</t>
  </si>
  <si>
    <t>Pull</t>
  </si>
  <si>
    <t>Run</t>
  </si>
  <si>
    <t>Build</t>
  </si>
  <si>
    <t>Push</t>
  </si>
  <si>
    <t>Slow Disk</t>
  </si>
  <si>
    <t>Fast Disk</t>
  </si>
  <si>
    <t>original</t>
  </si>
  <si>
    <t>inecremental</t>
  </si>
  <si>
    <t>remote AF rows alphabet1m</t>
  </si>
  <si>
    <t>remote AF rows alphabet</t>
  </si>
  <si>
    <t>cat build.txt</t>
  </si>
  <si>
    <t>{</t>
  </si>
  <si>
    <t xml:space="preserve">        "data-root": "/mnt"</t>
  </si>
  <si>
    <t>}</t>
  </si>
  <si>
    <t>cagegsl.azurecr.io/bench/pullexp:DTstgnovenv</t>
  </si>
  <si>
    <t>cagegsl.azurecr.io/bench/pullexp:GBRstgnovenv</t>
  </si>
  <si>
    <t>cat pull.txt</t>
  </si>
  <si>
    <t>cat run.txt</t>
  </si>
  <si>
    <t xml:space="preserve"> (FAST DISK has /mnt)</t>
  </si>
  <si>
    <t>CAN't Rerun. Can't give 'push' perms</t>
  </si>
  <si>
    <t>SLOW</t>
  </si>
  <si>
    <t xml:space="preserve"> cat pull.txt</t>
  </si>
  <si>
    <t>Paste your files here!</t>
  </si>
  <si>
    <t>cat results-3-score-rest.txt</t>
  </si>
  <si>
    <t>cat results-4-nocontainer.txt</t>
  </si>
  <si>
    <t>no container lpf rows = L10nums10m</t>
  </si>
  <si>
    <t>longer graph (uncomment 1b in script)</t>
  </si>
  <si>
    <t>(optional)</t>
  </si>
  <si>
    <t>(AF)</t>
  </si>
  <si>
    <t>MLflow-Local</t>
  </si>
  <si>
    <t>MLflow-Remote</t>
  </si>
  <si>
    <t>WebServ-Local</t>
  </si>
  <si>
    <t>WebServ-Remote</t>
  </si>
  <si>
    <t>###MLflow-remote</t>
  </si>
  <si>
    <t>Replicating this experiment is not possible because we used custom settings in</t>
  </si>
  <si>
    <t>the remote instance that we no longer have access to. (We requested special</t>
  </si>
  <si>
    <t>quota for the experiment that has now expired).</t>
  </si>
  <si>
    <t>cat results-mlflow.txt</t>
  </si>
  <si>
    <t>PASTE HERE</t>
  </si>
  <si>
    <t>cat results-rest-remote.txt</t>
  </si>
  <si>
    <t>No container</t>
  </si>
  <si>
    <t>Local AF</t>
  </si>
  <si>
    <t>Compute intensive</t>
  </si>
  <si>
    <t>Data intensive</t>
  </si>
  <si>
    <t>Compute + data intensive</t>
  </si>
  <si>
    <t>LPF</t>
  </si>
  <si>
    <t>LPF 28</t>
  </si>
  <si>
    <t> </t>
  </si>
  <si>
    <t>Data-intensive LPF</t>
  </si>
  <si>
    <t>cold start. rows = alphabet</t>
  </si>
  <si>
    <t>cold start. rows = alphabet1b</t>
  </si>
  <si>
    <t>prespun. rows = alphabet1b</t>
  </si>
  <si>
    <t>cold start. rows = alphabet100m</t>
  </si>
  <si>
    <t>cold start. rows = alphabet10m</t>
  </si>
  <si>
    <t>cold start. rows = alphabet1m</t>
  </si>
  <si>
    <t>no container lpf rows = L10nums1m</t>
  </si>
  <si>
    <t>no container lpf rows =  L10nums100k</t>
  </si>
  <si>
    <t>cat results-5-local.txt</t>
  </si>
  <si>
    <t>primes local:</t>
  </si>
  <si>
    <t>prespun. rows = L10nums10m</t>
  </si>
  <si>
    <t>prespun. rows = L10nums1m</t>
  </si>
  <si>
    <t>prespun. rows =  L10nums100k</t>
  </si>
  <si>
    <t>cat results-6-rest.txt</t>
  </si>
  <si>
    <t>remote AF lpf rows = L10nums10m</t>
  </si>
  <si>
    <t>remote AF lpf rows = L10nums1m</t>
  </si>
  <si>
    <t>remote AF lpf rows =  L10nums100k</t>
  </si>
  <si>
    <t>Ratio = Local AF / no container</t>
  </si>
  <si>
    <t>cat results-nocontainer.txt</t>
  </si>
  <si>
    <t>cat results-pyarrow.txt</t>
  </si>
  <si>
    <t>cat results-sockets.txt</t>
  </si>
  <si>
    <t>sockets. rows = alphabet10m</t>
  </si>
  <si>
    <t>cat results-parq.txt</t>
  </si>
  <si>
    <t>prespun AZF container rows = alphabet10m</t>
  </si>
  <si>
    <t>cat results_1nocontainer.txt</t>
  </si>
  <si>
    <t>data intensive</t>
  </si>
  <si>
    <t>cat results-2rest.txt</t>
  </si>
  <si>
    <t>prespun AZF container rows = alphabet1m</t>
  </si>
  <si>
    <t>prespun AZF container rows = alphabet</t>
  </si>
  <si>
    <t>Compute/data-intensive</t>
  </si>
  <si>
    <t>cat results_3nocontainer.txt</t>
  </si>
  <si>
    <t>cat results-4rest.txt</t>
  </si>
  <si>
    <t>results_5nocontainer.txt</t>
  </si>
  <si>
    <t>results-6rest.txt</t>
  </si>
  <si>
    <t>compute intensive</t>
  </si>
  <si>
    <t>Remote (azure functions, which we have no control over) is often failing. :( We wrote retries into the script, but if it fails. rerun</t>
  </si>
  <si>
    <t>The "rest / remote" results rely on an external service, azure functions, which we can't control unfortunately.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</si>
</sst>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.0"/>
  </numFmts>
  <fonts count="2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242424"/>
      <name val="Segoe UI"/>
      <family val="2"/>
    </font>
    <font>
      <i/>
      <sz val="12"/>
      <color theme="0" tint="-0.34998626667073579"/>
      <name val="Calibri"/>
      <family val="2"/>
      <scheme val="minor"/>
    </font>
    <font>
      <sz val="12"/>
      <color rgb="FF000000"/>
      <name val="Calibri"/>
      <family val="2"/>
    </font>
    <font>
      <sz val="17"/>
      <color theme="1"/>
      <name val="Arial"/>
      <family val="2"/>
    </font>
    <font>
      <i/>
      <sz val="14"/>
      <color theme="0" tint="-0.34998626667073579"/>
      <name val="Courier New"/>
      <family val="1"/>
    </font>
    <font>
      <sz val="14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4"/>
      <color theme="0" tint="-0.249977111117893"/>
      <name val="Courier New"/>
      <family val="1"/>
    </font>
    <font>
      <sz val="12"/>
      <color rgb="FFFF0000"/>
      <name val="Calibri (Body)"/>
    </font>
    <font>
      <b/>
      <sz val="20"/>
      <color theme="1"/>
      <name val="Calibri (Body)"/>
    </font>
    <font>
      <sz val="12"/>
      <color rgb="FF000000"/>
      <name val="Menlo"/>
      <family val="2"/>
    </font>
    <font>
      <sz val="11"/>
      <color rgb="FF444444"/>
      <name val="Calibri"/>
      <family val="2"/>
    </font>
    <font>
      <sz val="15"/>
      <color rgb="FF000000"/>
      <name val="Menlo"/>
      <family val="2"/>
    </font>
    <font>
      <sz val="10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25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2" borderId="0" xfId="0" applyFont="1" applyFill="1"/>
    <xf numFmtId="0" fontId="0" fillId="2" borderId="0" xfId="0" applyFill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3"/>
    </xf>
    <xf numFmtId="0" fontId="6" fillId="0" borderId="0" xfId="0" applyFont="1"/>
    <xf numFmtId="164" fontId="0" fillId="0" borderId="0" xfId="0" applyNumberFormat="1"/>
    <xf numFmtId="0" fontId="0" fillId="0" borderId="9" xfId="0" applyBorder="1"/>
    <xf numFmtId="0" fontId="0" fillId="0" borderId="10" xfId="0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4" fillId="0" borderId="0" xfId="0" applyNumberFormat="1" applyFont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0" xfId="0" applyFont="1"/>
    <xf numFmtId="0" fontId="2" fillId="0" borderId="12" xfId="0" applyFont="1" applyBorder="1"/>
    <xf numFmtId="0" fontId="2" fillId="0" borderId="14" xfId="0" applyFont="1" applyBorder="1"/>
    <xf numFmtId="0" fontId="8" fillId="0" borderId="0" xfId="0" applyFont="1"/>
    <xf numFmtId="2" fontId="0" fillId="0" borderId="9" xfId="0" applyNumberFormat="1" applyBorder="1"/>
    <xf numFmtId="2" fontId="0" fillId="0" borderId="10" xfId="0" applyNumberFormat="1" applyBorder="1"/>
    <xf numFmtId="164" fontId="0" fillId="0" borderId="10" xfId="0" applyNumberFormat="1" applyBorder="1"/>
    <xf numFmtId="164" fontId="0" fillId="0" borderId="9" xfId="0" applyNumberFormat="1" applyBorder="1"/>
    <xf numFmtId="2" fontId="8" fillId="0" borderId="9" xfId="0" applyNumberFormat="1" applyFont="1" applyBorder="1"/>
    <xf numFmtId="2" fontId="0" fillId="0" borderId="11" xfId="0" applyNumberFormat="1" applyBorder="1"/>
    <xf numFmtId="2" fontId="0" fillId="0" borderId="16" xfId="0" applyNumberFormat="1" applyBorder="1"/>
    <xf numFmtId="164" fontId="0" fillId="0" borderId="11" xfId="0" applyNumberFormat="1" applyBorder="1"/>
    <xf numFmtId="164" fontId="0" fillId="0" borderId="16" xfId="0" applyNumberFormat="1" applyBorder="1"/>
    <xf numFmtId="0" fontId="0" fillId="3" borderId="0" xfId="0" applyFill="1"/>
    <xf numFmtId="164" fontId="1" fillId="0" borderId="0" xfId="0" applyNumberFormat="1" applyFont="1"/>
    <xf numFmtId="0" fontId="9" fillId="0" borderId="0" xfId="0" applyFont="1"/>
    <xf numFmtId="0" fontId="7" fillId="3" borderId="0" xfId="0" applyFont="1" applyFill="1"/>
    <xf numFmtId="164" fontId="10" fillId="0" borderId="0" xfId="0" applyNumberFormat="1" applyFont="1"/>
    <xf numFmtId="164" fontId="7" fillId="3" borderId="17" xfId="0" applyNumberFormat="1" applyFont="1" applyFill="1" applyBorder="1"/>
    <xf numFmtId="164" fontId="7" fillId="0" borderId="0" xfId="0" applyNumberFormat="1" applyFont="1"/>
    <xf numFmtId="0" fontId="7" fillId="0" borderId="0" xfId="0" applyFont="1"/>
    <xf numFmtId="164" fontId="7" fillId="3" borderId="18" xfId="0" applyNumberFormat="1" applyFont="1" applyFill="1" applyBorder="1"/>
    <xf numFmtId="0" fontId="0" fillId="3" borderId="12" xfId="0" applyFill="1" applyBorder="1"/>
    <xf numFmtId="164" fontId="3" fillId="0" borderId="13" xfId="0" applyNumberFormat="1" applyFont="1" applyBorder="1"/>
    <xf numFmtId="164" fontId="0" fillId="3" borderId="17" xfId="0" applyNumberFormat="1" applyFill="1" applyBorder="1"/>
    <xf numFmtId="0" fontId="0" fillId="3" borderId="10" xfId="0" applyFill="1" applyBorder="1"/>
    <xf numFmtId="164" fontId="3" fillId="0" borderId="0" xfId="0" applyNumberFormat="1" applyFont="1"/>
    <xf numFmtId="164" fontId="0" fillId="3" borderId="18" xfId="0" applyNumberFormat="1" applyFill="1" applyBorder="1"/>
    <xf numFmtId="0" fontId="0" fillId="3" borderId="13" xfId="0" applyFill="1" applyBorder="1"/>
    <xf numFmtId="0" fontId="0" fillId="3" borderId="15" xfId="0" applyFill="1" applyBorder="1"/>
    <xf numFmtId="164" fontId="3" fillId="0" borderId="15" xfId="0" applyNumberFormat="1" applyFont="1" applyBorder="1"/>
    <xf numFmtId="164" fontId="0" fillId="3" borderId="19" xfId="0" applyNumberFormat="1" applyFill="1" applyBorder="1"/>
    <xf numFmtId="1" fontId="3" fillId="0" borderId="0" xfId="0" applyNumberFormat="1" applyFont="1"/>
    <xf numFmtId="164" fontId="0" fillId="2" borderId="0" xfId="0" applyNumberFormat="1" applyFill="1"/>
    <xf numFmtId="0" fontId="11" fillId="0" borderId="0" xfId="0" applyFont="1"/>
    <xf numFmtId="165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65" fontId="1" fillId="0" borderId="0" xfId="0" applyNumberFormat="1" applyFont="1"/>
    <xf numFmtId="0" fontId="12" fillId="2" borderId="0" xfId="0" applyFont="1" applyFill="1"/>
    <xf numFmtId="0" fontId="13" fillId="0" borderId="0" xfId="0" applyFont="1"/>
    <xf numFmtId="164" fontId="14" fillId="0" borderId="0" xfId="0" applyNumberFormat="1" applyFont="1"/>
    <xf numFmtId="0" fontId="2" fillId="0" borderId="15" xfId="0" applyFont="1" applyBorder="1"/>
    <xf numFmtId="164" fontId="0" fillId="0" borderId="15" xfId="0" applyNumberFormat="1" applyBorder="1"/>
    <xf numFmtId="2" fontId="0" fillId="0" borderId="15" xfId="0" applyNumberFormat="1" applyBorder="1"/>
    <xf numFmtId="0" fontId="8" fillId="0" borderId="15" xfId="0" applyFont="1" applyBorder="1"/>
    <xf numFmtId="0" fontId="2" fillId="0" borderId="22" xfId="0" applyFont="1" applyBorder="1"/>
    <xf numFmtId="164" fontId="0" fillId="0" borderId="22" xfId="0" applyNumberFormat="1" applyBorder="1"/>
    <xf numFmtId="164" fontId="3" fillId="0" borderId="22" xfId="0" applyNumberFormat="1" applyFont="1" applyBorder="1"/>
    <xf numFmtId="2" fontId="0" fillId="0" borderId="22" xfId="0" applyNumberFormat="1" applyBorder="1"/>
    <xf numFmtId="0" fontId="8" fillId="0" borderId="22" xfId="0" applyFont="1" applyBorder="1"/>
    <xf numFmtId="0" fontId="15" fillId="0" borderId="0" xfId="0" applyFont="1"/>
    <xf numFmtId="164" fontId="15" fillId="0" borderId="20" xfId="0" applyNumberFormat="1" applyFont="1" applyBorder="1" applyAlignment="1">
      <alignment horizontal="right" vertical="top" wrapText="1"/>
    </xf>
    <xf numFmtId="164" fontId="15" fillId="0" borderId="21" xfId="0" applyNumberFormat="1" applyFont="1" applyBorder="1" applyAlignment="1">
      <alignment horizontal="right" vertical="top" wrapText="1"/>
    </xf>
    <xf numFmtId="164" fontId="15" fillId="0" borderId="23" xfId="0" applyNumberFormat="1" applyFont="1" applyBorder="1" applyAlignment="1">
      <alignment horizontal="right" vertical="top" wrapText="1"/>
    </xf>
    <xf numFmtId="0" fontId="16" fillId="2" borderId="0" xfId="0" applyFont="1" applyFill="1"/>
    <xf numFmtId="0" fontId="17" fillId="0" borderId="0" xfId="0" applyFont="1"/>
    <xf numFmtId="0" fontId="8" fillId="0" borderId="24" xfId="0" applyFont="1" applyBorder="1"/>
    <xf numFmtId="0" fontId="8" fillId="0" borderId="25" xfId="0" applyFont="1" applyBorder="1"/>
    <xf numFmtId="0" fontId="8" fillId="0" borderId="26" xfId="0" applyFont="1" applyBorder="1" applyAlignment="1">
      <alignment wrapText="1"/>
    </xf>
    <xf numFmtId="0" fontId="8" fillId="0" borderId="27" xfId="0" applyFont="1" applyBorder="1"/>
    <xf numFmtId="0" fontId="8" fillId="0" borderId="28" xfId="0" applyFont="1" applyBorder="1"/>
    <xf numFmtId="0" fontId="8" fillId="0" borderId="16" xfId="0" applyFont="1" applyBorder="1"/>
    <xf numFmtId="0" fontId="18" fillId="0" borderId="0" xfId="0" applyFont="1"/>
    <xf numFmtId="0" fontId="19" fillId="0" borderId="0" xfId="0" applyFont="1"/>
    <xf numFmtId="9" fontId="0" fillId="0" borderId="0" xfId="0" applyNumberFormat="1"/>
    <xf numFmtId="0" fontId="20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/>
    <xf numFmtId="0" fontId="22" fillId="0" borderId="0" xfId="0" applyFont="1"/>
    <xf numFmtId="0" fontId="8" fillId="0" borderId="17" xfId="0" applyFont="1" applyBorder="1"/>
    <xf numFmtId="0" fontId="8" fillId="0" borderId="29" xfId="0" applyFont="1" applyBorder="1"/>
    <xf numFmtId="0" fontId="8" fillId="0" borderId="30" xfId="0" applyFont="1" applyBorder="1"/>
    <xf numFmtId="0" fontId="8" fillId="0" borderId="9" xfId="0" applyFont="1" applyBorder="1"/>
    <xf numFmtId="0" fontId="8" fillId="0" borderId="18" xfId="0" applyFont="1" applyBorder="1"/>
    <xf numFmtId="0" fontId="8" fillId="0" borderId="26" xfId="0" applyFont="1" applyBorder="1"/>
    <xf numFmtId="0" fontId="23" fillId="0" borderId="0" xfId="0" applyFont="1"/>
    <xf numFmtId="2" fontId="0" fillId="2" borderId="0" xfId="0" applyNumberFormat="1" applyFill="1"/>
    <xf numFmtId="164" fontId="12" fillId="2" borderId="0" xfId="0" applyNumberFormat="1" applyFont="1" applyFill="1"/>
    <xf numFmtId="0" fontId="0" fillId="0" borderId="0" xfId="0" applyAlignment="1">
      <alignment horizontal="center"/>
    </xf>
    <xf numFmtId="0" fontId="8" fillId="0" borderId="1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6828712473117"/>
          <c:y val="0.19471348820653142"/>
          <c:w val="0.82637346497490927"/>
          <c:h val="0.63898066108393314"/>
        </c:manualLayout>
      </c:layout>
      <c:lineChart>
        <c:grouping val="standard"/>
        <c:varyColors val="0"/>
        <c:ser>
          <c:idx val="0"/>
          <c:order val="0"/>
          <c:tx>
            <c:strRef>
              <c:f>'fig3'!$J$10</c:f>
              <c:strCache>
                <c:ptCount val="1"/>
                <c:pt idx="0">
                  <c:v>No Container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'fig3'!$K$9:$M$9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10m</c:v>
                </c:pt>
              </c:strCache>
            </c:strRef>
          </c:cat>
          <c:val>
            <c:numRef>
              <c:f>'fig3'!$K$10:$M$10</c:f>
              <c:numCache>
                <c:formatCode>0.00</c:formatCode>
                <c:ptCount val="3"/>
                <c:pt idx="0">
                  <c:v>1.8982071399688643</c:v>
                </c:pt>
                <c:pt idx="1">
                  <c:v>3.046781253814693</c:v>
                </c:pt>
                <c:pt idx="2">
                  <c:v>16.311320352554279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4C42-9186-E10500049CEB}"/>
            </c:ext>
          </c:extLst>
        </c:ser>
        <c:ser>
          <c:idx val="1"/>
          <c:order val="1"/>
          <c:tx>
            <c:strRef>
              <c:f>'fig3'!$J$11</c:f>
              <c:strCache>
                <c:ptCount val="1"/>
                <c:pt idx="0">
                  <c:v>Local 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'fig3'!$K$9:$M$9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10m</c:v>
                </c:pt>
              </c:strCache>
            </c:strRef>
          </c:cat>
          <c:val>
            <c:numRef>
              <c:f>'fig3'!$K$11:$M$11</c:f>
              <c:numCache>
                <c:formatCode>0.00</c:formatCode>
                <c:ptCount val="3"/>
                <c:pt idx="0">
                  <c:v>2.10812835693359</c:v>
                </c:pt>
                <c:pt idx="1">
                  <c:v>4.0283157825469909</c:v>
                </c:pt>
                <c:pt idx="2">
                  <c:v>16.869764471053994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7-4C42-9186-E10500049CEB}"/>
            </c:ext>
          </c:extLst>
        </c:ser>
        <c:ser>
          <c:idx val="2"/>
          <c:order val="2"/>
          <c:tx>
            <c:strRef>
              <c:f>'fig3'!$J$12</c:f>
              <c:strCache>
                <c:ptCount val="1"/>
                <c:pt idx="0">
                  <c:v>Remote 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'fig3'!$K$9:$M$9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10m</c:v>
                </c:pt>
              </c:strCache>
            </c:strRef>
          </c:cat>
          <c:val>
            <c:numRef>
              <c:f>'fig3'!$K$12:$M$12</c:f>
              <c:numCache>
                <c:formatCode>0.00</c:formatCode>
                <c:ptCount val="3"/>
                <c:pt idx="0">
                  <c:v>3.8982506275176938</c:v>
                </c:pt>
                <c:pt idx="1">
                  <c:v>8.8857388496398855</c:v>
                </c:pt>
                <c:pt idx="2">
                  <c:v>54.513779878616262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7-4C42-9186-E10500049CEB}"/>
            </c:ext>
          </c:extLst>
        </c:ser>
        <c:ser>
          <c:idx val="3"/>
          <c:order val="3"/>
          <c:tx>
            <c:strRef>
              <c:f>'fig3'!$J$13</c:f>
              <c:strCache>
                <c:ptCount val="1"/>
                <c:pt idx="0">
                  <c:v>No Container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'fig3'!$K$9:$M$9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10m</c:v>
                </c:pt>
              </c:strCache>
            </c:strRef>
          </c:cat>
          <c:val>
            <c:numRef>
              <c:f>'fig3'!$K$13:$M$13</c:f>
              <c:numCache>
                <c:formatCode>0.00</c:formatCode>
                <c:ptCount val="3"/>
                <c:pt idx="0">
                  <c:v>12.854845666885335</c:v>
                </c:pt>
                <c:pt idx="1">
                  <c:v>111.216461229324</c:v>
                </c:pt>
                <c:pt idx="2">
                  <c:v>1089.9675534725141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7-4C42-9186-E10500049CEB}"/>
            </c:ext>
          </c:extLst>
        </c:ser>
        <c:ser>
          <c:idx val="4"/>
          <c:order val="4"/>
          <c:tx>
            <c:strRef>
              <c:f>'fig3'!$J$14</c:f>
              <c:strCache>
                <c:ptCount val="1"/>
                <c:pt idx="0">
                  <c:v>Local 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'fig3'!$K$9:$M$9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10m</c:v>
                </c:pt>
              </c:strCache>
            </c:strRef>
          </c:cat>
          <c:val>
            <c:numRef>
              <c:f>'fig3'!$K$14:$M$14</c:f>
              <c:numCache>
                <c:formatCode>0.00</c:formatCode>
                <c:ptCount val="3"/>
                <c:pt idx="0">
                  <c:v>14.306026220321598</c:v>
                </c:pt>
                <c:pt idx="1">
                  <c:v>123.52582173347419</c:v>
                </c:pt>
                <c:pt idx="2">
                  <c:v>1207.172199392312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67-4C42-9186-E10500049CEB}"/>
            </c:ext>
          </c:extLst>
        </c:ser>
        <c:ser>
          <c:idx val="5"/>
          <c:order val="5"/>
          <c:tx>
            <c:strRef>
              <c:f>'fig3'!$J$15</c:f>
              <c:strCache>
                <c:ptCount val="1"/>
                <c:pt idx="0">
                  <c:v>Remote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'fig3'!$K$9:$M$9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10m</c:v>
                </c:pt>
              </c:strCache>
            </c:strRef>
          </c:cat>
          <c:val>
            <c:numRef>
              <c:f>'fig3'!$K$15:$M$15</c:f>
              <c:numCache>
                <c:formatCode>0.00</c:formatCode>
                <c:ptCount val="3"/>
                <c:pt idx="0">
                  <c:v>50.461611127853345</c:v>
                </c:pt>
                <c:pt idx="1">
                  <c:v>266.78345289230259</c:v>
                </c:pt>
                <c:pt idx="2">
                  <c:v>2297.0125694751678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67-4C42-9186-E1050004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663375"/>
        <c:axId val="1934130415"/>
      </c:lineChart>
      <c:catAx>
        <c:axId val="193366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rows</a:t>
                </a:r>
              </a:p>
            </c:rich>
          </c:tx>
          <c:layout>
            <c:manualLayout>
              <c:xMode val="edge"/>
              <c:yMode val="edge"/>
              <c:x val="0.45270495079339507"/>
              <c:y val="0.91167797644818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30415"/>
        <c:crosses val="autoZero"/>
        <c:auto val="1"/>
        <c:lblAlgn val="ctr"/>
        <c:lblOffset val="100"/>
        <c:noMultiLvlLbl val="0"/>
      </c:catAx>
      <c:valAx>
        <c:axId val="1934130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End-to-end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time (s) log scale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21715626854494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6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01919856254913"/>
          <c:y val="3.5364670711054216E-2"/>
          <c:w val="0.86797954031984126"/>
          <c:h val="0.1580439847023558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803932082753608E-2"/>
          <c:y val="5.268056985510735E-2"/>
          <c:w val="0.91444073626050559"/>
          <c:h val="0.89424857001190172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31750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'fig4'!$F$2</c:f>
              <c:strCache>
                <c:ptCount val="1"/>
                <c:pt idx="0">
                  <c:v>10m</c:v>
                </c:pt>
              </c:strCache>
            </c:strRef>
          </c:cat>
          <c:val>
            <c:numRef>
              <c:f>'fig4'!$F$3</c:f>
              <c:numCache>
                <c:formatCode>0.0</c:formatCode>
                <c:ptCount val="1"/>
                <c:pt idx="0">
                  <c:v>12.982480144500681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'fig4'!#REF!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380-FE41-AFD6-9BCF00BB876B}"/>
            </c:ext>
          </c:extLst>
        </c:ser>
        <c:ser>
          <c:idx val="1"/>
          <c:order val="1"/>
          <c:spPr>
            <a:noFill/>
            <a:ln w="31750"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'fig4'!$F$2</c:f>
              <c:strCache>
                <c:ptCount val="1"/>
                <c:pt idx="0">
                  <c:v>10m</c:v>
                </c:pt>
              </c:strCache>
            </c:strRef>
          </c:cat>
          <c:val>
            <c:numRef>
              <c:f>'fig4'!$F$4</c:f>
              <c:numCache>
                <c:formatCode>0.0</c:formatCode>
                <c:ptCount val="1"/>
                <c:pt idx="0">
                  <c:v>16.866430330276437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'fig4'!#REF!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380-FE41-AFD6-9BCF00BB876B}"/>
            </c:ext>
          </c:extLst>
        </c:ser>
        <c:ser>
          <c:idx val="2"/>
          <c:order val="2"/>
          <c:spPr>
            <a:noFill/>
            <a:ln w="31750">
              <a:solidFill>
                <a:schemeClr val="accent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'fig4'!$F$2</c:f>
              <c:strCache>
                <c:ptCount val="1"/>
                <c:pt idx="0">
                  <c:v>10m</c:v>
                </c:pt>
              </c:strCache>
            </c:strRef>
          </c:cat>
          <c:val>
            <c:numRef>
              <c:f>'fig4'!$F$5</c:f>
              <c:numCache>
                <c:formatCode>0.0</c:formatCode>
                <c:ptCount val="1"/>
                <c:pt idx="0">
                  <c:v>18.252141046523999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'fig4'!#REF!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380-FE41-AFD6-9BCF00BB876B}"/>
            </c:ext>
          </c:extLst>
        </c:ser>
        <c:ser>
          <c:idx val="3"/>
          <c:order val="3"/>
          <c:spPr>
            <a:noFill/>
            <a:ln w="31750"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'fig4'!$F$2</c:f>
              <c:strCache>
                <c:ptCount val="1"/>
                <c:pt idx="0">
                  <c:v>10m</c:v>
                </c:pt>
              </c:strCache>
            </c:strRef>
          </c:cat>
          <c:val>
            <c:numRef>
              <c:f>'fig4'!$F$6</c:f>
              <c:numCache>
                <c:formatCode>0.0</c:formatCode>
                <c:ptCount val="1"/>
                <c:pt idx="0">
                  <c:v>21.952871656417798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'fig4'!#REF!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380-FE41-AFD6-9BCF00BB876B}"/>
            </c:ext>
          </c:extLst>
        </c:ser>
        <c:ser>
          <c:idx val="4"/>
          <c:order val="4"/>
          <c:spPr>
            <a:noFill/>
            <a:ln w="31750">
              <a:solidFill>
                <a:srgbClr val="7030A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576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'fig4'!$F$2</c:f>
              <c:strCache>
                <c:ptCount val="1"/>
                <c:pt idx="0">
                  <c:v>10m</c:v>
                </c:pt>
              </c:strCache>
            </c:strRef>
          </c:cat>
          <c:val>
            <c:numRef>
              <c:f>'fig4'!$F$7</c:f>
              <c:numCache>
                <c:formatCode>0.0</c:formatCode>
                <c:ptCount val="1"/>
                <c:pt idx="0">
                  <c:v>26.967449617385835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'fig4'!#REF!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D380-FE41-AFD6-9BCF00BB876B}"/>
            </c:ext>
          </c:extLst>
        </c:ser>
        <c:ser>
          <c:idx val="5"/>
          <c:order val="5"/>
          <c:spPr>
            <a:noFill/>
            <a:ln w="31750"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576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'fig4'!$F$2</c:f>
              <c:strCache>
                <c:ptCount val="1"/>
                <c:pt idx="0">
                  <c:v>10m</c:v>
                </c:pt>
              </c:strCache>
            </c:strRef>
          </c:cat>
          <c:val>
            <c:numRef>
              <c:f>'fig4'!$F$8</c:f>
              <c:numCache>
                <c:formatCode>0.0</c:formatCode>
                <c:ptCount val="1"/>
                <c:pt idx="0">
                  <c:v>44.575842735728742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'fig4'!#REF!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380-FE41-AFD6-9BCF00BB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98847"/>
        <c:axId val="730854383"/>
      </c:barChart>
      <c:catAx>
        <c:axId val="729898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730854383"/>
        <c:crosses val="autoZero"/>
        <c:auto val="1"/>
        <c:lblAlgn val="ctr"/>
        <c:lblOffset val="100"/>
        <c:noMultiLvlLbl val="0"/>
      </c:catAx>
      <c:valAx>
        <c:axId val="7308543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>
                    <a:solidFill>
                      <a:schemeClr val="tx1"/>
                    </a:solidFill>
                  </a:rPr>
                  <a:t>End-to-end</a:t>
                </a:r>
                <a:r>
                  <a:rPr lang="en-US" sz="1500" b="0" baseline="0">
                    <a:solidFill>
                      <a:schemeClr val="tx1"/>
                    </a:solidFill>
                  </a:rPr>
                  <a:t> time (s) </a:t>
                </a:r>
                <a:br>
                  <a:rPr lang="en-US" sz="1500" b="0" baseline="0">
                    <a:solidFill>
                      <a:schemeClr val="tx1"/>
                    </a:solidFill>
                  </a:rPr>
                </a:br>
                <a:r>
                  <a:rPr lang="en-US" sz="1500" b="0" baseline="0">
                    <a:solidFill>
                      <a:schemeClr val="tx1"/>
                    </a:solidFill>
                  </a:rPr>
                  <a:t>for scoring 10m rows</a:t>
                </a:r>
                <a:endParaRPr lang="en-US" sz="15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786965743101895E-3"/>
              <c:y val="0.15878900379375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crossAx val="7298988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Compute-intensive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'fig5'!$I$20:$I$22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10m</c:v>
                </c:pt>
              </c:strCache>
            </c:strRef>
          </c:cat>
          <c:val>
            <c:numRef>
              <c:f>'fig5'!$J$20:$J$22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7-3248-BDF5-9AE43DB1BC7E}"/>
            </c:ext>
          </c:extLst>
        </c:ser>
        <c:ser>
          <c:idx val="1"/>
          <c:order val="1"/>
          <c:tx>
            <c:v>Compute/data-intensive</c:v>
          </c:tx>
          <c:spPr>
            <a:pattFill prst="dkHorz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rgbClr val="FFC000"/>
              </a:solidFill>
              <a:prstDash val="solid"/>
            </a:ln>
            <a:effectLst/>
          </c:spPr>
          <c:invertIfNegative val="0"/>
          <c:cat>
            <c:strRef>
              <c:f>'fig5'!$I$20:$I$22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10m</c:v>
                </c:pt>
              </c:strCache>
            </c:strRef>
          </c:cat>
          <c:val>
            <c:numRef>
              <c:f>'fig5'!$K$20:$K$22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7-3248-BDF5-9AE43DB1BC7E}"/>
            </c:ext>
          </c:extLst>
        </c:ser>
        <c:ser>
          <c:idx val="2"/>
          <c:order val="2"/>
          <c:tx>
            <c:v>Data-intensive</c:v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rgbClr val="70AD47"/>
              </a:solidFill>
              <a:prstDash val="solid"/>
            </a:ln>
            <a:effectLst/>
          </c:spPr>
          <c:invertIfNegative val="0"/>
          <c:cat>
            <c:strRef>
              <c:f>'fig5'!$I$20:$I$22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10m</c:v>
                </c:pt>
              </c:strCache>
            </c:strRef>
          </c:cat>
          <c:val>
            <c:numRef>
              <c:f>'fig5'!$L$20:$L$22</c:f>
              <c:numCache>
                <c:formatCode>General</c:formatCode>
                <c:ptCount val="3"/>
                <c:pt idx="0">
                  <c:v>1.8189034931810695</c:v>
                </c:pt>
                <c:pt idx="1">
                  <c:v>2.1318139143820263</c:v>
                </c:pt>
                <c:pt idx="2">
                  <c:v>3.3747017767105425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7-3248-BDF5-9AE43DB1B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718304"/>
        <c:axId val="456736672"/>
      </c:barChart>
      <c:scatterChart>
        <c:scatterStyle val="lineMarker"/>
        <c:varyColors val="0"/>
        <c:ser>
          <c:idx val="4"/>
          <c:order val="3"/>
          <c:tx>
            <c:v>err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3"/>
            <c:spPr>
              <a:noFill/>
              <a:ln w="9525" cap="flat" cmpd="sng" algn="ctr">
                <a:solidFill>
                  <a:srgbClr val="FF0000"/>
                </a:solidFill>
                <a:prstDash val="lg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0.47499999999999998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6F7-3248-BDF5-9AE43DB1B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18304"/>
        <c:axId val="456736672"/>
      </c:scatterChart>
      <c:catAx>
        <c:axId val="4567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36672"/>
        <c:crosses val="autoZero"/>
        <c:auto val="1"/>
        <c:lblAlgn val="ctr"/>
        <c:lblOffset val="100"/>
        <c:noMultiLvlLbl val="0"/>
      </c:catAx>
      <c:valAx>
        <c:axId val="4567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Runtime ratio</a:t>
                </a:r>
              </a:p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 (Web</a:t>
                </a:r>
                <a:r>
                  <a:rPr lang="en-US" sz="1600" b="0" baseline="0">
                    <a:solidFill>
                      <a:schemeClr val="tx1"/>
                    </a:solidFill>
                  </a:rPr>
                  <a:t> Server</a:t>
                </a:r>
                <a:r>
                  <a:rPr lang="en-US" sz="1600" b="0">
                    <a:solidFill>
                      <a:schemeClr val="tx1"/>
                    </a:solidFill>
                  </a:rPr>
                  <a:t> / no container)</a:t>
                </a:r>
              </a:p>
            </c:rich>
          </c:tx>
          <c:layout>
            <c:manualLayout>
              <c:xMode val="edge"/>
              <c:yMode val="edge"/>
              <c:x val="9.2432599150912582E-3"/>
              <c:y val="0.18198140486676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delete val="1"/>
      </c:legendEntry>
      <c:layout>
        <c:manualLayout>
          <c:xMode val="edge"/>
          <c:yMode val="edge"/>
          <c:x val="0.16909894346347587"/>
          <c:y val="0.14347633247093916"/>
          <c:w val="0.44707333927369936"/>
          <c:h val="0.26064013494053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9396325459317"/>
          <c:y val="3.8803149606299214E-2"/>
          <c:w val="0.83615048118985125"/>
          <c:h val="0.7060868160710680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5-B547-BEFF-FB3706ADC06C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5-B547-BEFF-FB3706ADC06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5-B547-BEFF-FB3706ADC06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15-B547-BEFF-FB3706ADC06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15-B547-BEFF-FB3706ADC06C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15-B547-BEFF-FB3706ADC06C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715-B547-BEFF-FB3706ADC06C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7030A0"/>
                </a:fgClr>
                <a:bgClr>
                  <a:schemeClr val="bg1"/>
                </a:bgClr>
              </a:patt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715-B547-BEFF-FB3706ADC06C}"/>
              </c:ext>
            </c:extLst>
          </c:dPt>
          <c:cat>
            <c:multiLvlStrRef>
              <c:f>'fig6'!$D$44:$E$51</c:f>
              <c:multiLvlStrCache>
                <c:ptCount val="8"/>
                <c:lvl>
                  <c:pt idx="0">
                    <c:v>Cold</c:v>
                  </c:pt>
                  <c:pt idx="1">
                    <c:v>Warm</c:v>
                  </c:pt>
                  <c:pt idx="2">
                    <c:v>Cold</c:v>
                  </c:pt>
                  <c:pt idx="3">
                    <c:v>Warm</c:v>
                  </c:pt>
                  <c:pt idx="4">
                    <c:v>Cold</c:v>
                  </c:pt>
                  <c:pt idx="5">
                    <c:v>Warm</c:v>
                  </c:pt>
                  <c:pt idx="6">
                    <c:v>Cold</c:v>
                  </c:pt>
                  <c:pt idx="7">
                    <c:v>Warm</c:v>
                  </c:pt>
                </c:lvl>
                <c:lvl>
                  <c:pt idx="0">
                    <c:v>100k </c:v>
                  </c:pt>
                  <c:pt idx="2">
                    <c:v>1m </c:v>
                  </c:pt>
                  <c:pt idx="4">
                    <c:v>10m </c:v>
                  </c:pt>
                  <c:pt idx="6">
                    <c:v>100m</c:v>
                  </c:pt>
                </c:lvl>
              </c:multiLvlStrCache>
            </c:multiLvlStrRef>
          </c:cat>
          <c:val>
            <c:numRef>
              <c:f>'fig6'!$F$44:$F$51</c:f>
              <c:numCache>
                <c:formatCode>0.0</c:formatCode>
                <c:ptCount val="8"/>
                <c:pt idx="0">
                  <c:v>4.3000400543212853</c:v>
                </c:pt>
                <c:pt idx="1">
                  <c:v>3.1701059341430624</c:v>
                </c:pt>
                <c:pt idx="2">
                  <c:v>7.2425683498382556</c:v>
                </c:pt>
                <c:pt idx="3">
                  <c:v>5.5780014991760201</c:v>
                </c:pt>
                <c:pt idx="4">
                  <c:v>24.783503341674781</c:v>
                </c:pt>
                <c:pt idx="5">
                  <c:v>23.103839063644376</c:v>
                </c:pt>
                <c:pt idx="6">
                  <c:v>216.06953878402661</c:v>
                </c:pt>
                <c:pt idx="7">
                  <c:v>213.94234104156445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715-B547-BEFF-FB3706ADC06C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715-B547-BEFF-FB3706ADC06C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715-B547-BEFF-FB3706ADC06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715-B547-BEFF-FB3706ADC06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715-B547-BEFF-FB3706ADC06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715-B547-BEFF-FB3706ADC06C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715-B547-BEFF-FB3706ADC06C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715-B547-BEFF-FB3706ADC06C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7030A0"/>
                </a:fgClr>
                <a:bgClr>
                  <a:schemeClr val="bg1"/>
                </a:bgClr>
              </a:patt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6715-B547-BEFF-FB3706ADC0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'fig6'!$D$44:$E$51</c:f>
              <c:multiLvlStrCache>
                <c:ptCount val="8"/>
                <c:lvl>
                  <c:pt idx="0">
                    <c:v>Cold</c:v>
                  </c:pt>
                  <c:pt idx="1">
                    <c:v>Warm</c:v>
                  </c:pt>
                  <c:pt idx="2">
                    <c:v>Cold</c:v>
                  </c:pt>
                  <c:pt idx="3">
                    <c:v>Warm</c:v>
                  </c:pt>
                  <c:pt idx="4">
                    <c:v>Cold</c:v>
                  </c:pt>
                  <c:pt idx="5">
                    <c:v>Warm</c:v>
                  </c:pt>
                  <c:pt idx="6">
                    <c:v>Cold</c:v>
                  </c:pt>
                  <c:pt idx="7">
                    <c:v>Warm</c:v>
                  </c:pt>
                </c:lvl>
                <c:lvl>
                  <c:pt idx="0">
                    <c:v>100k </c:v>
                  </c:pt>
                  <c:pt idx="2">
                    <c:v>1m </c:v>
                  </c:pt>
                  <c:pt idx="4">
                    <c:v>10m </c:v>
                  </c:pt>
                  <c:pt idx="6">
                    <c:v>100m</c:v>
                  </c:pt>
                </c:lvl>
              </c:multiLvlStrCache>
            </c:multiLvlStrRef>
          </c:cat>
          <c:val>
            <c:numRef>
              <c:f>'fig6'!$F$44:$F$51</c:f>
              <c:numCache>
                <c:formatCode>0.0</c:formatCode>
                <c:ptCount val="8"/>
                <c:pt idx="0">
                  <c:v>4.3000400543212853</c:v>
                </c:pt>
                <c:pt idx="1">
                  <c:v>3.1701059341430624</c:v>
                </c:pt>
                <c:pt idx="2">
                  <c:v>7.2425683498382556</c:v>
                </c:pt>
                <c:pt idx="3">
                  <c:v>5.5780014991760201</c:v>
                </c:pt>
                <c:pt idx="4">
                  <c:v>24.783503341674781</c:v>
                </c:pt>
                <c:pt idx="5">
                  <c:v>23.103839063644376</c:v>
                </c:pt>
                <c:pt idx="6">
                  <c:v>216.06953878402661</c:v>
                </c:pt>
                <c:pt idx="7">
                  <c:v>213.94234104156445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715-B547-BEFF-FB3706AD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96"/>
        <c:axId val="765501247"/>
        <c:axId val="654670127"/>
      </c:barChart>
      <c:catAx>
        <c:axId val="76550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70127"/>
        <c:crosses val="autoZero"/>
        <c:auto val="1"/>
        <c:lblAlgn val="ctr"/>
        <c:lblOffset val="100"/>
        <c:noMultiLvlLbl val="0"/>
      </c:catAx>
      <c:valAx>
        <c:axId val="654670127"/>
        <c:scaling>
          <c:logBase val="10"/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50" b="0" i="0" baseline="0">
                    <a:solidFill>
                      <a:schemeClr val="tx1"/>
                    </a:solidFill>
                    <a:effectLst/>
                  </a:rPr>
                  <a:t>End-to-end time (s) log scale</a:t>
                </a:r>
                <a:endParaRPr lang="en-US" sz="115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8.0990813648293969E-3"/>
              <c:y val="5.09999999999999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012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9396325459317"/>
          <c:y val="9.1360899406290802E-2"/>
          <c:w val="0.82226159230096241"/>
          <c:h val="0.6943826997701841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82-4A4E-B3CC-CA7B9F51C43C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82-4A4E-B3CC-CA7B9F51C43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82-4A4E-B3CC-CA7B9F51C43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82-4A4E-B3CC-CA7B9F51C43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82-4A4E-B3CC-CA7B9F51C43C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82-4A4E-B3CC-CA7B9F51C43C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82-4A4E-B3CC-CA7B9F51C43C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7030A0"/>
                </a:fgClr>
                <a:bgClr>
                  <a:schemeClr val="bg1"/>
                </a:bgClr>
              </a:patt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82-4A4E-B3CC-CA7B9F51C43C}"/>
              </c:ext>
            </c:extLst>
          </c:dPt>
          <c:cat>
            <c:multiLvlStrRef>
              <c:f>'fig6'!$D$44:$E$53</c:f>
              <c:multiLvlStrCache>
                <c:ptCount val="10"/>
                <c:lvl>
                  <c:pt idx="0">
                    <c:v>Cold</c:v>
                  </c:pt>
                  <c:pt idx="1">
                    <c:v>Warm</c:v>
                  </c:pt>
                  <c:pt idx="2">
                    <c:v>Cold</c:v>
                  </c:pt>
                  <c:pt idx="3">
                    <c:v>Warm</c:v>
                  </c:pt>
                  <c:pt idx="4">
                    <c:v>Cold</c:v>
                  </c:pt>
                  <c:pt idx="5">
                    <c:v>Warm</c:v>
                  </c:pt>
                  <c:pt idx="6">
                    <c:v>Cold</c:v>
                  </c:pt>
                  <c:pt idx="7">
                    <c:v>Warm</c:v>
                  </c:pt>
                  <c:pt idx="8">
                    <c:v>Cold</c:v>
                  </c:pt>
                  <c:pt idx="9">
                    <c:v>Warm</c:v>
                  </c:pt>
                </c:lvl>
                <c:lvl>
                  <c:pt idx="0">
                    <c:v>100k </c:v>
                  </c:pt>
                  <c:pt idx="2">
                    <c:v>1m </c:v>
                  </c:pt>
                  <c:pt idx="4">
                    <c:v>10m </c:v>
                  </c:pt>
                  <c:pt idx="6">
                    <c:v>100m</c:v>
                  </c:pt>
                  <c:pt idx="8">
                    <c:v>1b</c:v>
                  </c:pt>
                </c:lvl>
              </c:multiLvlStrCache>
            </c:multiLvlStrRef>
          </c:cat>
          <c:val>
            <c:numRef>
              <c:f>'fig6'!$F$44:$F$53</c:f>
              <c:numCache>
                <c:formatCode>0.0</c:formatCode>
                <c:ptCount val="10"/>
                <c:pt idx="0">
                  <c:v>4.3000400543212853</c:v>
                </c:pt>
                <c:pt idx="1">
                  <c:v>3.1701059341430624</c:v>
                </c:pt>
                <c:pt idx="2">
                  <c:v>7.2425683498382556</c:v>
                </c:pt>
                <c:pt idx="3">
                  <c:v>5.5780014991760201</c:v>
                </c:pt>
                <c:pt idx="4">
                  <c:v>24.783503341674781</c:v>
                </c:pt>
                <c:pt idx="5">
                  <c:v>23.103839063644376</c:v>
                </c:pt>
                <c:pt idx="6">
                  <c:v>216.06953878402661</c:v>
                </c:pt>
                <c:pt idx="7">
                  <c:v>213.94234104156445</c:v>
                </c:pt>
                <c:pt idx="8" formatCode="0">
                  <c:v>0</c:v>
                </c:pt>
                <c:pt idx="9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82-4A4E-B3CC-CA7B9F51C43C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582-4A4E-B3CC-CA7B9F51C43C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582-4A4E-B3CC-CA7B9F51C43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582-4A4E-B3CC-CA7B9F51C43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582-4A4E-B3CC-CA7B9F51C43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582-4A4E-B3CC-CA7B9F51C43C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582-4A4E-B3CC-CA7B9F51C43C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582-4A4E-B3CC-CA7B9F51C43C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7030A0"/>
                </a:fgClr>
                <a:bgClr>
                  <a:schemeClr val="bg1"/>
                </a:bgClr>
              </a:patt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1582-4A4E-B3CC-CA7B9F51C43C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chemeClr val="accent1"/>
                </a:fgClr>
                <a:bgClr>
                  <a:schemeClr val="bg1"/>
                </a:bgClr>
              </a:pattFill>
              <a:ln w="158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1582-4A4E-B3CC-CA7B9F51C43C}"/>
              </c:ext>
            </c:extLst>
          </c:dPt>
          <c:dLbls>
            <c:dLbl>
              <c:idx val="6"/>
              <c:layout>
                <c:manualLayout>
                  <c:x val="-1.388888888888899E-2"/>
                  <c:y val="4.1493775933610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582-4A4E-B3CC-CA7B9F51C43C}"/>
                </c:ext>
              </c:extLst>
            </c:dLbl>
            <c:dLbl>
              <c:idx val="7"/>
              <c:layout>
                <c:manualLayout>
                  <c:x val="8.3333333333332309E-3"/>
                  <c:y val="4.14937759336099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582-4A4E-B3CC-CA7B9F51C4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'fig6'!$D$44:$E$53</c:f>
              <c:multiLvlStrCache>
                <c:ptCount val="10"/>
                <c:lvl>
                  <c:pt idx="0">
                    <c:v>Cold</c:v>
                  </c:pt>
                  <c:pt idx="1">
                    <c:v>Warm</c:v>
                  </c:pt>
                  <c:pt idx="2">
                    <c:v>Cold</c:v>
                  </c:pt>
                  <c:pt idx="3">
                    <c:v>Warm</c:v>
                  </c:pt>
                  <c:pt idx="4">
                    <c:v>Cold</c:v>
                  </c:pt>
                  <c:pt idx="5">
                    <c:v>Warm</c:v>
                  </c:pt>
                  <c:pt idx="6">
                    <c:v>Cold</c:v>
                  </c:pt>
                  <c:pt idx="7">
                    <c:v>Warm</c:v>
                  </c:pt>
                  <c:pt idx="8">
                    <c:v>Cold</c:v>
                  </c:pt>
                  <c:pt idx="9">
                    <c:v>Warm</c:v>
                  </c:pt>
                </c:lvl>
                <c:lvl>
                  <c:pt idx="0">
                    <c:v>100k </c:v>
                  </c:pt>
                  <c:pt idx="2">
                    <c:v>1m </c:v>
                  </c:pt>
                  <c:pt idx="4">
                    <c:v>10m </c:v>
                  </c:pt>
                  <c:pt idx="6">
                    <c:v>100m</c:v>
                  </c:pt>
                  <c:pt idx="8">
                    <c:v>1b</c:v>
                  </c:pt>
                </c:lvl>
              </c:multiLvlStrCache>
            </c:multiLvlStrRef>
          </c:cat>
          <c:val>
            <c:numRef>
              <c:f>'fig6'!$F$44:$F$53</c:f>
              <c:numCache>
                <c:formatCode>0.0</c:formatCode>
                <c:ptCount val="10"/>
                <c:pt idx="0">
                  <c:v>4.3000400543212853</c:v>
                </c:pt>
                <c:pt idx="1">
                  <c:v>3.1701059341430624</c:v>
                </c:pt>
                <c:pt idx="2">
                  <c:v>7.2425683498382556</c:v>
                </c:pt>
                <c:pt idx="3">
                  <c:v>5.5780014991760201</c:v>
                </c:pt>
                <c:pt idx="4">
                  <c:v>24.783503341674781</c:v>
                </c:pt>
                <c:pt idx="5">
                  <c:v>23.103839063644376</c:v>
                </c:pt>
                <c:pt idx="6">
                  <c:v>216.06953878402661</c:v>
                </c:pt>
                <c:pt idx="7">
                  <c:v>213.94234104156445</c:v>
                </c:pt>
                <c:pt idx="8" formatCode="0">
                  <c:v>0</c:v>
                </c:pt>
                <c:pt idx="9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582-4A4E-B3CC-CA7B9F51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96"/>
        <c:axId val="765501247"/>
        <c:axId val="654670127"/>
      </c:barChart>
      <c:catAx>
        <c:axId val="76550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70127"/>
        <c:crosses val="autoZero"/>
        <c:auto val="1"/>
        <c:lblAlgn val="ctr"/>
        <c:lblOffset val="100"/>
        <c:noMultiLvlLbl val="0"/>
      </c:catAx>
      <c:valAx>
        <c:axId val="654670127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End-to-end time (s) log scale</a:t>
                </a:r>
                <a:endParaRPr lang="en-US" sz="12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2.5435258092738407E-3"/>
              <c:y val="0.15470588235294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012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20540907104522"/>
          <c:y val="0.12184306778094169"/>
          <c:w val="0.38609527113141784"/>
          <c:h val="0.6348158385352415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'fig8'!$G$29</c:f>
              <c:strCache>
                <c:ptCount val="1"/>
                <c:pt idx="0">
                  <c:v>Build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'fig8'!$F$30:$F$31</c:f>
              <c:strCache>
                <c:ptCount val="2"/>
                <c:pt idx="0">
                  <c:v>Fast Disk</c:v>
                </c:pt>
                <c:pt idx="1">
                  <c:v>Slow Disk</c:v>
                </c:pt>
              </c:strCache>
            </c:strRef>
          </c:cat>
          <c:val>
            <c:numRef>
              <c:f>'fig8'!$G$30:$G$31</c:f>
              <c:numCache>
                <c:formatCode>0</c:formatCode>
                <c:ptCount val="2"/>
                <c:pt idx="0">
                  <c:v>33.854421619333344</c:v>
                </c:pt>
                <c:pt idx="1">
                  <c:v>43.509956744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4-7C4C-A919-81207E76C699}"/>
            </c:ext>
          </c:extLst>
        </c:ser>
        <c:ser>
          <c:idx val="1"/>
          <c:order val="1"/>
          <c:tx>
            <c:strRef>
              <c:f>'fig8'!$H$29</c:f>
              <c:strCache>
                <c:ptCount val="1"/>
                <c:pt idx="0">
                  <c:v>Push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'fig8'!$F$30:$F$31</c:f>
              <c:strCache>
                <c:ptCount val="2"/>
                <c:pt idx="0">
                  <c:v>Fast Disk</c:v>
                </c:pt>
                <c:pt idx="1">
                  <c:v>Slow Disk</c:v>
                </c:pt>
              </c:strCache>
            </c:strRef>
          </c:cat>
          <c:val>
            <c:numRef>
              <c:f>'fig8'!$H$30:$H$31</c:f>
              <c:numCache>
                <c:formatCode>0</c:formatCode>
                <c:ptCount val="2"/>
                <c:pt idx="0">
                  <c:v>20.543057028666666</c:v>
                </c:pt>
                <c:pt idx="1">
                  <c:v>21.110148580999997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4-7C4C-A919-81207E76C699}"/>
            </c:ext>
          </c:extLst>
        </c:ser>
        <c:ser>
          <c:idx val="2"/>
          <c:order val="2"/>
          <c:tx>
            <c:strRef>
              <c:f>'fig8'!$I$29</c:f>
              <c:strCache>
                <c:ptCount val="1"/>
                <c:pt idx="0">
                  <c:v>Pull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'fig8'!$F$30:$F$31</c:f>
              <c:strCache>
                <c:ptCount val="2"/>
                <c:pt idx="0">
                  <c:v>Fast Disk</c:v>
                </c:pt>
                <c:pt idx="1">
                  <c:v>Slow Disk</c:v>
                </c:pt>
              </c:strCache>
            </c:strRef>
          </c:cat>
          <c:val>
            <c:numRef>
              <c:f>'fig8'!$I$30:$I$31</c:f>
              <c:numCache>
                <c:formatCode>0</c:formatCode>
                <c:ptCount val="2"/>
                <c:pt idx="0">
                  <c:v>9.2728342386666665</c:v>
                </c:pt>
                <c:pt idx="1">
                  <c:v>14.621594320000002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4-7C4C-A919-81207E76C699}"/>
            </c:ext>
          </c:extLst>
        </c:ser>
        <c:ser>
          <c:idx val="3"/>
          <c:order val="3"/>
          <c:tx>
            <c:strRef>
              <c:f>'fig8'!$J$29</c:f>
              <c:strCache>
                <c:ptCount val="1"/>
                <c:pt idx="0">
                  <c:v>Run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9370619990661585E-2"/>
                  <c:y val="-5.5647652501588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B4-7C4C-A919-81207E76C699}"/>
                </c:ext>
              </c:extLst>
            </c:dLbl>
            <c:dLbl>
              <c:idx val="1"/>
              <c:layout>
                <c:manualLayout>
                  <c:x val="1.7622371994396917E-2"/>
                  <c:y val="-0.117478377503353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B4-7C4C-A919-81207E76C6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'fig8'!$F$30:$F$31</c:f>
              <c:strCache>
                <c:ptCount val="2"/>
                <c:pt idx="0">
                  <c:v>Fast Disk</c:v>
                </c:pt>
                <c:pt idx="1">
                  <c:v>Slow Disk</c:v>
                </c:pt>
              </c:strCache>
            </c:strRef>
          </c:cat>
          <c:val>
            <c:numRef>
              <c:f>'fig8'!$J$30:$J$31</c:f>
              <c:numCache>
                <c:formatCode>.0</c:formatCode>
                <c:ptCount val="2"/>
                <c:pt idx="0">
                  <c:v>0.43831633566666667</c:v>
                </c:pt>
                <c:pt idx="1">
                  <c:v>2.2383112326666668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B4-7C4C-A919-81207E76C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568103376"/>
        <c:axId val="1222897024"/>
      </c:barChart>
      <c:catAx>
        <c:axId val="15681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7024"/>
        <c:crosses val="autoZero"/>
        <c:auto val="1"/>
        <c:lblAlgn val="ctr"/>
        <c:lblOffset val="100"/>
        <c:noMultiLvlLbl val="0"/>
      </c:catAx>
      <c:valAx>
        <c:axId val="122289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 Image (s)</a:t>
                </a:r>
              </a:p>
            </c:rich>
          </c:tx>
          <c:layout>
            <c:manualLayout>
              <c:xMode val="edge"/>
              <c:yMode val="edge"/>
              <c:x val="0.21631572285555639"/>
              <c:y val="0.88059324942261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10337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830936272077771E-2"/>
          <c:y val="5.5002643466001318E-3"/>
          <c:w val="0.93877405581024598"/>
          <c:h val="0.12828663163903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10811452628276E-2"/>
          <c:y val="2.6907713893024859E-2"/>
          <c:w val="0.88169825043777028"/>
          <c:h val="0.73167234566487238"/>
        </c:manualLayout>
      </c:layout>
      <c:barChart>
        <c:barDir val="bar"/>
        <c:grouping val="stacked"/>
        <c:varyColors val="0"/>
        <c:ser>
          <c:idx val="0"/>
          <c:order val="0"/>
          <c:tx>
            <c:v>Build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'fig8'!$F$33:$F$34</c:f>
              <c:strCache>
                <c:ptCount val="2"/>
                <c:pt idx="0">
                  <c:v>Fast Disk</c:v>
                </c:pt>
                <c:pt idx="1">
                  <c:v>Slow Disk</c:v>
                </c:pt>
              </c:strCache>
            </c:strRef>
          </c:cat>
          <c:val>
            <c:numRef>
              <c:f>'fig8'!$G$33:$G$34</c:f>
              <c:numCache>
                <c:formatCode>.0</c:formatCode>
                <c:ptCount val="2"/>
                <c:pt idx="0">
                  <c:v>0.40261328833333337</c:v>
                </c:pt>
                <c:pt idx="1">
                  <c:v>0.56054602899999983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3-3A49-9372-1889E28C834F}"/>
            </c:ext>
          </c:extLst>
        </c:ser>
        <c:ser>
          <c:idx val="1"/>
          <c:order val="1"/>
          <c:tx>
            <c:v>Push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'fig8'!$F$33:$F$34</c:f>
              <c:strCache>
                <c:ptCount val="2"/>
                <c:pt idx="0">
                  <c:v>Fast Disk</c:v>
                </c:pt>
                <c:pt idx="1">
                  <c:v>Slow Disk</c:v>
                </c:pt>
              </c:strCache>
            </c:strRef>
          </c:cat>
          <c:val>
            <c:numRef>
              <c:f>'fig8'!$H$33:$H$34</c:f>
              <c:numCache>
                <c:formatCode>.0</c:formatCode>
                <c:ptCount val="2"/>
                <c:pt idx="0">
                  <c:v>0.99059760000000019</c:v>
                </c:pt>
                <c:pt idx="1">
                  <c:v>1.1357365430000004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3-3A49-9372-1889E28C834F}"/>
            </c:ext>
          </c:extLst>
        </c:ser>
        <c:ser>
          <c:idx val="2"/>
          <c:order val="2"/>
          <c:tx>
            <c:v>Pull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'fig8'!$F$33:$F$34</c:f>
              <c:strCache>
                <c:ptCount val="2"/>
                <c:pt idx="0">
                  <c:v>Fast Disk</c:v>
                </c:pt>
                <c:pt idx="1">
                  <c:v>Slow Disk</c:v>
                </c:pt>
              </c:strCache>
            </c:strRef>
          </c:cat>
          <c:val>
            <c:numRef>
              <c:f>'fig8'!$I$33:$I$34</c:f>
              <c:numCache>
                <c:formatCode>.0</c:formatCode>
                <c:ptCount val="2"/>
                <c:pt idx="0">
                  <c:v>0.28390318233333334</c:v>
                </c:pt>
                <c:pt idx="1">
                  <c:v>0.54320471400000014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3-3A49-9372-1889E28C834F}"/>
            </c:ext>
          </c:extLst>
        </c:ser>
        <c:ser>
          <c:idx val="3"/>
          <c:order val="3"/>
          <c:tx>
            <c:v>Run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'fig8'!$F$33:$F$34</c:f>
              <c:strCache>
                <c:ptCount val="2"/>
                <c:pt idx="0">
                  <c:v>Fast Disk</c:v>
                </c:pt>
                <c:pt idx="1">
                  <c:v>Slow Disk</c:v>
                </c:pt>
              </c:strCache>
            </c:strRef>
          </c:cat>
          <c:val>
            <c:numRef>
              <c:f>'fig8'!$J$33:$J$34</c:f>
              <c:numCache>
                <c:formatCode>.0</c:formatCode>
                <c:ptCount val="2"/>
                <c:pt idx="0">
                  <c:v>0.4546430079999999</c:v>
                </c:pt>
                <c:pt idx="1">
                  <c:v>0.59726038233333323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3-3A49-9372-1889E28C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897782272"/>
        <c:axId val="898189328"/>
      </c:barChart>
      <c:catAx>
        <c:axId val="89778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8189328"/>
        <c:crosses val="autoZero"/>
        <c:auto val="1"/>
        <c:lblAlgn val="ctr"/>
        <c:lblOffset val="100"/>
        <c:noMultiLvlLbl val="0"/>
      </c:catAx>
      <c:valAx>
        <c:axId val="898189328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2272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503707588063"/>
          <c:y val="5.5845192516073096E-2"/>
          <c:w val="0.83731601659613031"/>
          <c:h val="0.7718959040670374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'fig9'!$C$27</c:f>
              <c:strCache>
                <c:ptCount val="1"/>
                <c:pt idx="0">
                  <c:v>MLflow-Local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'[1]AF+ALL'!$S$22:$S$24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10m</c:v>
                </c:pt>
              </c:strCache>
            </c:strRef>
          </c:cat>
          <c:val>
            <c:numRef>
              <c:f>'fig9'!$C$30:$C$32</c:f>
              <c:numCache>
                <c:formatCode>0.0</c:formatCode>
                <c:ptCount val="3"/>
                <c:pt idx="0">
                  <c:v>3.8651033103434238</c:v>
                </c:pt>
                <c:pt idx="1">
                  <c:v>6.9766665169805862</c:v>
                </c:pt>
                <c:pt idx="2">
                  <c:v>34.009361664454104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7-594D-9CEB-D9827AD40895}"/>
            </c:ext>
          </c:extLst>
        </c:ser>
        <c:ser>
          <c:idx val="3"/>
          <c:order val="1"/>
          <c:tx>
            <c:strRef>
              <c:f>'fig9'!$D$27</c:f>
              <c:strCache>
                <c:ptCount val="1"/>
                <c:pt idx="0">
                  <c:v>MLflow-Remote</c:v>
                </c:pt>
              </c:strCache>
            </c:strRef>
          </c:tx>
          <c:spPr>
            <a:pattFill prst="dk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'[1]AF+ALL'!$S$22:$S$24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10m</c:v>
                </c:pt>
              </c:strCache>
            </c:strRef>
          </c:cat>
          <c:val>
            <c:numRef>
              <c:f>'fig9'!$D$30:$D$32</c:f>
              <c:numCache>
                <c:formatCode>0.0</c:formatCode>
                <c:ptCount val="3"/>
                <c:pt idx="0">
                  <c:v>3.57</c:v>
                </c:pt>
                <c:pt idx="1">
                  <c:v>7.8</c:v>
                </c:pt>
                <c:pt idx="2">
                  <c:v>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7-594D-9CEB-D9827AD40895}"/>
            </c:ext>
          </c:extLst>
        </c:ser>
        <c:ser>
          <c:idx val="4"/>
          <c:order val="2"/>
          <c:tx>
            <c:strRef>
              <c:f>'fig9'!$E$27</c:f>
              <c:strCache>
                <c:ptCount val="1"/>
                <c:pt idx="0">
                  <c:v>WebServ-Local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'[1]AF+ALL'!$S$22:$S$24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10m</c:v>
                </c:pt>
              </c:strCache>
            </c:strRef>
          </c:cat>
          <c:val>
            <c:numRef>
              <c:f>'fig9'!$E$30:$E$32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7-594D-9CEB-D9827AD40895}"/>
            </c:ext>
          </c:extLst>
        </c:ser>
        <c:ser>
          <c:idx val="5"/>
          <c:order val="3"/>
          <c:tx>
            <c:strRef>
              <c:f>'fig9'!$F$27</c:f>
              <c:strCache>
                <c:ptCount val="1"/>
                <c:pt idx="0">
                  <c:v>WebServ-Remote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 w="15875">
              <a:solidFill>
                <a:schemeClr val="accent4"/>
              </a:solidFill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E7-594D-9CEB-D9827AD4089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E7-594D-9CEB-D9827AD40895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E7-594D-9CEB-D9827AD4089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'[1]AF+ALL'!$S$22:$S$24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10m</c:v>
                </c:pt>
              </c:strCache>
            </c:strRef>
          </c:cat>
          <c:val>
            <c:numRef>
              <c:f>'fig9'!$F$30:$F$32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E7-594D-9CEB-D9827AD40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274640"/>
        <c:axId val="430476992"/>
      </c:barChart>
      <c:catAx>
        <c:axId val="93027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>
                    <a:solidFill>
                      <a:schemeClr val="tx1"/>
                    </a:solidFill>
                  </a:rPr>
                  <a:t>Number</a:t>
                </a:r>
                <a:r>
                  <a:rPr lang="en-US" sz="1500" b="0" baseline="0">
                    <a:solidFill>
                      <a:schemeClr val="tx1"/>
                    </a:solidFill>
                  </a:rPr>
                  <a:t> of rows</a:t>
                </a:r>
              </a:p>
            </c:rich>
          </c:tx>
          <c:layout>
            <c:manualLayout>
              <c:xMode val="edge"/>
              <c:yMode val="edge"/>
              <c:x val="0.45039238981703772"/>
              <c:y val="0.9022477064220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76992"/>
        <c:crosses val="autoZero"/>
        <c:auto val="1"/>
        <c:lblAlgn val="ctr"/>
        <c:lblOffset val="100"/>
        <c:noMultiLvlLbl val="0"/>
      </c:catAx>
      <c:valAx>
        <c:axId val="430476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50" b="0" i="0" baseline="0">
                    <a:effectLst/>
                  </a:rPr>
                  <a:t>End-to-end time (s) log scale</a:t>
                </a:r>
                <a:endParaRPr lang="en-US" sz="145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50" b="0" i="1" u="none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74640"/>
        <c:crosses val="autoZero"/>
        <c:crossBetween val="between"/>
        <c:majorUnit val="1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6.9017985909656035E-2"/>
          <c:y val="7.0100772953839485E-2"/>
          <c:w val="0.65726974034593233"/>
          <c:h val="0.22118696599095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438861</xdr:colOff>
      <xdr:row>19</xdr:row>
      <xdr:rowOff>85176</xdr:rowOff>
    </xdr:from>
    <xdr:to>
      <xdr:col>10</xdr:col>
      <xdr:colOff>561098</xdr:colOff>
      <xdr:row>30</xdr:row>
      <xdr:rowOff>117951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1BB09-EA93-CF4B-AA70-C882B44E3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661965</xdr:colOff>
      <xdr:row>19</xdr:row>
      <xdr:rowOff>145406</xdr:rowOff>
    </xdr:from>
    <xdr:ext cx="1953459" cy="411565"/>
    <xdr:pic>
      <xdr:nvPicPr>
        <xdr:cNvPr id="3" name="Picture 2">
          <a:extLst>
            <a:ext uri="{FF2B5EF4-FFF2-40B4-BE49-F238E27FC236}">
              <a16:creationId xmlns:a16="http://schemas.microsoft.com/office/drawing/2014/main" id="{C4F31307-AC79-6F49-9D7F-6566236C2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4174" y="4132615"/>
          <a:ext cx="1953459" cy="411565"/>
        </a:xfrm>
        <a:prstGeom prst="rect">
          <a:avLst/>
        </a:prstGeom>
      </xdr:spPr>
    </xdr:pic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0.85691</cdr:y>
    </cdr:from>
    <cdr:to>
      <cdr:x>0.97963</cdr:x>
      <cdr:y>0.96557</cdr:y>
    </cdr:to>
    <cdr:sp macro="" textlink="">
      <cdr:nvSpPr>
        <cdr:cNvPr id="2" name="TextBox 9">
          <a:extLst xmlns:a="http://schemas.openxmlformats.org/drawingml/2006/main">
            <a:ext uri="{FF2B5EF4-FFF2-40B4-BE49-F238E27FC236}">
              <a16:creationId xmlns:a16="http://schemas.microsoft.com/office/drawing/2014/main" id="{39F91177-0A6E-DB4B-A6AC-17673E94A84C}"/>
            </a:ext>
          </a:extLst>
        </cdr:cNvPr>
        <cdr:cNvSpPr txBox="1"/>
      </cdr:nvSpPr>
      <cdr:spPr>
        <a:xfrm xmlns:a="http://schemas.openxmlformats.org/drawingml/2006/main">
          <a:off x="0" y="1197066"/>
          <a:ext cx="1699604" cy="1517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Incremental Image (s)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4</xdr:row>
      <xdr:rowOff>50800</xdr:rowOff>
    </xdr:from>
    <xdr:to>
      <xdr:col>10</xdr:col>
      <xdr:colOff>368300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E2ACF-3A66-1D4A-8E20-E21D66063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0.75823</cdr:x>
      <cdr:y>0.12463</cdr:y>
    </cdr:from>
    <cdr:to>
      <cdr:x>0.97843</cdr:x>
      <cdr:y>0.53447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924AE0-451E-E34B-946E-4C3448D1CEAB}"/>
            </a:ext>
          </a:extLst>
        </cdr:cNvPr>
        <cdr:cNvSpPr txBox="1"/>
      </cdr:nvSpPr>
      <cdr:spPr>
        <a:xfrm xmlns:a="http://schemas.openxmlformats.org/drawingml/2006/main">
          <a:off x="3210128" y="341008"/>
          <a:ext cx="932234" cy="1121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0.13151</cdr:x>
      <cdr:y>0.0228</cdr:y>
    </cdr:from>
    <cdr:to>
      <cdr:x>0.25343</cdr:x>
      <cdr:y>0.17915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BAB97470-1BB9-594E-8264-4DBC7B5FD5AF}"/>
            </a:ext>
          </a:extLst>
        </cdr:cNvPr>
        <cdr:cNvSpPr/>
      </cdr:nvSpPr>
      <cdr:spPr>
        <a:xfrm xmlns:a="http://schemas.openxmlformats.org/drawingml/2006/main">
          <a:off x="565610" y="57354"/>
          <a:ext cx="524387" cy="39329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0.09178</cdr:x>
      <cdr:y>0</cdr:y>
    </cdr:from>
    <cdr:to>
      <cdr:x>0.27208</cdr:x>
      <cdr:y>0.26459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8AB5DB2-9115-3148-91EE-14FD36DE665A}"/>
            </a:ext>
          </a:extLst>
        </cdr:cNvPr>
        <cdr:cNvSpPr txBox="1"/>
      </cdr:nvSpPr>
      <cdr:spPr>
        <a:xfrm xmlns:a="http://schemas.openxmlformats.org/drawingml/2006/main">
          <a:off x="394749" y="0"/>
          <a:ext cx="775440" cy="665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Scoring</a:t>
          </a:r>
          <a:br>
            <a:rPr lang="en-US" sz="1400"/>
          </a:br>
          <a:r>
            <a:rPr lang="en-US" sz="1400">
              <a:solidFill>
                <a:schemeClr val="accent6"/>
              </a:solidFill>
            </a:rPr>
            <a:t>Primes</a:t>
          </a:r>
          <a:endParaRPr lang="en-US" sz="1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365097</xdr:colOff>
      <xdr:row>4</xdr:row>
      <xdr:rowOff>167104</xdr:rowOff>
    </xdr:from>
    <xdr:to>
      <xdr:col>14</xdr:col>
      <xdr:colOff>21943</xdr:colOff>
      <xdr:row>16</xdr:row>
      <xdr:rowOff>187789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6C29081E-C4E7-A80E-4CD3-2F2150FB6193}"/>
            </a:ext>
          </a:extLst>
        </xdr:cNvPr>
        <xdr:cNvGrpSpPr/>
      </xdr:nvGrpSpPr>
      <xdr:grpSpPr>
        <a:xfrm>
          <a:off x="7400229" y="985920"/>
          <a:ext cx="4670003" cy="2577395"/>
          <a:chOff x="7400229" y="985920"/>
          <a:chExt cx="4670003" cy="244371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F07A8AEA-095B-9141-9802-6DF4CB47E787}"/>
              </a:ext>
            </a:extLst>
          </xdr:cNvPr>
          <xdr:cNvGraphicFramePr>
            <a:graphicFrameLocks/>
          </xdr:cNvGraphicFramePr>
        </xdr:nvGraphicFramePr>
        <xdr:xfrm>
          <a:off x="7400229" y="985920"/>
          <a:ext cx="4670003" cy="24437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7" name="Picture 6">
            <a:extLst>
              <a:ext uri="{FF2B5EF4-FFF2-40B4-BE49-F238E27FC236}">
                <a16:creationId xmlns:a16="http://schemas.microsoft.com/office/drawing/2014/main" id="{576389EC-C52F-B14B-A482-B1FB097696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677726" y="1024403"/>
            <a:ext cx="519546" cy="2367833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0.14545</cdr:x>
      <cdr:y>0.4102</cdr:y>
    </cdr:from>
    <cdr:to>
      <cdr:x>0.3303</cdr:x>
      <cdr:y>0.4981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64E6CBC-C369-9B43-ABA2-E998DB315C5C}"/>
            </a:ext>
          </a:extLst>
        </cdr:cNvPr>
        <cdr:cNvSpPr txBox="1"/>
      </cdr:nvSpPr>
      <cdr:spPr>
        <a:xfrm xmlns:a="http://schemas.openxmlformats.org/drawingml/2006/main">
          <a:off x="677334" y="987778"/>
          <a:ext cx="860778" cy="211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0.17088</cdr:x>
      <cdr:y>0.52367</cdr:y>
    </cdr:from>
    <cdr:to>
      <cdr:x>0.31871</cdr:x>
      <cdr:y>0.9796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E4B62F1-8147-6F4B-81BC-E2B8FA05B98D}"/>
            </a:ext>
          </a:extLst>
        </cdr:cNvPr>
        <cdr:cNvSpPr txBox="1"/>
      </cdr:nvSpPr>
      <cdr:spPr>
        <a:xfrm xmlns:a="http://schemas.openxmlformats.org/drawingml/2006/main" rot="16200000">
          <a:off x="584206" y="1504624"/>
          <a:ext cx="1122464" cy="691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300"/>
            <a:t>No </a:t>
          </a:r>
          <a:br>
            <a:rPr lang="en-US" sz="1300"/>
          </a:br>
          <a:r>
            <a:rPr lang="en-US" sz="1200"/>
            <a:t>Container</a:t>
          </a:r>
        </a:p>
      </cdr:txBody>
    </cdr:sp>
  </cdr:relSizeAnchor>
  <cdr:relSizeAnchor xmlns:cdr="http://schemas.openxmlformats.org/drawingml/2006/chartDrawing">
    <cdr:from>
      <cdr:x>0.28667</cdr:x>
      <cdr:y>0.58599</cdr:y>
    </cdr:from>
    <cdr:to>
      <cdr:x>0.39091</cdr:x>
      <cdr:y>0.9499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A625893-C3D4-5349-B2ED-5A485E0A79D8}"/>
            </a:ext>
          </a:extLst>
        </cdr:cNvPr>
        <cdr:cNvSpPr txBox="1"/>
      </cdr:nvSpPr>
      <cdr:spPr>
        <a:xfrm xmlns:a="http://schemas.openxmlformats.org/drawingml/2006/main" rot="16200000">
          <a:off x="1137275" y="1646750"/>
          <a:ext cx="895925" cy="487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500"/>
            <a:t>Arrow </a:t>
          </a:r>
          <a:br>
            <a:rPr lang="en-US" sz="1500"/>
          </a:br>
          <a:r>
            <a:rPr lang="en-US" sz="1500"/>
            <a:t>Flight</a:t>
          </a:r>
        </a:p>
      </cdr:txBody>
    </cdr:sp>
  </cdr:relSizeAnchor>
  <cdr:relSizeAnchor xmlns:cdr="http://schemas.openxmlformats.org/drawingml/2006/chartDrawing">
    <cdr:from>
      <cdr:x>0.42909</cdr:x>
      <cdr:y>0.60943</cdr:y>
    </cdr:from>
    <cdr:to>
      <cdr:x>0.48485</cdr:x>
      <cdr:y>0.9499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AC1652F-A214-7744-867E-9F8E978D5332}"/>
            </a:ext>
          </a:extLst>
        </cdr:cNvPr>
        <cdr:cNvSpPr txBox="1"/>
      </cdr:nvSpPr>
      <cdr:spPr>
        <a:xfrm xmlns:a="http://schemas.openxmlformats.org/drawingml/2006/main" rot="16200000">
          <a:off x="1719108" y="1789045"/>
          <a:ext cx="838217" cy="2609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500"/>
            <a:t>Sockets</a:t>
          </a:r>
        </a:p>
      </cdr:txBody>
    </cdr:sp>
  </cdr:relSizeAnchor>
  <cdr:relSizeAnchor xmlns:cdr="http://schemas.openxmlformats.org/drawingml/2006/chartDrawing">
    <cdr:from>
      <cdr:x>0.5503</cdr:x>
      <cdr:y>0.58013</cdr:y>
    </cdr:from>
    <cdr:to>
      <cdr:x>0.60303</cdr:x>
      <cdr:y>0.94404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AC1652F-A214-7744-867E-9F8E978D5332}"/>
            </a:ext>
          </a:extLst>
        </cdr:cNvPr>
        <cdr:cNvSpPr txBox="1"/>
      </cdr:nvSpPr>
      <cdr:spPr>
        <a:xfrm xmlns:a="http://schemas.openxmlformats.org/drawingml/2006/main" rot="16200000">
          <a:off x="2247196" y="1712382"/>
          <a:ext cx="876301" cy="245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500"/>
            <a:t>Parquet</a:t>
          </a:r>
        </a:p>
      </cdr:txBody>
    </cdr:sp>
  </cdr:relSizeAnchor>
  <cdr:relSizeAnchor xmlns:cdr="http://schemas.openxmlformats.org/drawingml/2006/chartDrawing">
    <cdr:from>
      <cdr:x>0.67758</cdr:x>
      <cdr:y>0.60943</cdr:y>
    </cdr:from>
    <cdr:to>
      <cdr:x>0.73636</cdr:x>
      <cdr:y>0.9499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AC1652F-A214-7744-867E-9F8E978D5332}"/>
            </a:ext>
          </a:extLst>
        </cdr:cNvPr>
        <cdr:cNvSpPr txBox="1"/>
      </cdr:nvSpPr>
      <cdr:spPr>
        <a:xfrm xmlns:a="http://schemas.openxmlformats.org/drawingml/2006/main" rot="16200000">
          <a:off x="2882196" y="1740605"/>
          <a:ext cx="819856" cy="273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500"/>
            <a:t>MLFlow</a:t>
          </a:r>
        </a:p>
      </cdr:txBody>
    </cdr:sp>
  </cdr:relSizeAnchor>
  <cdr:relSizeAnchor xmlns:cdr="http://schemas.openxmlformats.org/drawingml/2006/chartDrawing">
    <cdr:from>
      <cdr:x>0.8</cdr:x>
      <cdr:y>0.46294</cdr:y>
    </cdr:from>
    <cdr:to>
      <cdr:x>0.84849</cdr:x>
      <cdr:y>0.9499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AC1652F-A214-7744-867E-9F8E978D5332}"/>
            </a:ext>
          </a:extLst>
        </cdr:cNvPr>
        <cdr:cNvSpPr txBox="1"/>
      </cdr:nvSpPr>
      <cdr:spPr>
        <a:xfrm xmlns:a="http://schemas.openxmlformats.org/drawingml/2006/main" rot="16200000">
          <a:off x="3251907" y="1588204"/>
          <a:ext cx="1172633" cy="225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500"/>
            <a:t>Web Server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54157</xdr:colOff>
      <xdr:row>25</xdr:row>
      <xdr:rowOff>143496</xdr:rowOff>
    </xdr:from>
    <xdr:to>
      <xdr:col>16</xdr:col>
      <xdr:colOff>530625</xdr:colOff>
      <xdr:row>44</xdr:row>
      <xdr:rowOff>165721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059DD21-70AD-534A-8DBA-0CAEE7C01AA7}"/>
            </a:ext>
            <a:ext uri="{147F2762-F138-4A5C-976F-8EAC2B608ADB}">
              <a16:predDERef xmlns:a16="http://schemas.microsoft.com/office/drawing/2014/main" pred="{25B98B75-DA57-4339-8415-936AB91AD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21</xdr:row>
      <xdr:rowOff>76200</xdr:rowOff>
    </xdr:from>
    <xdr:to>
      <xdr:col>10</xdr:col>
      <xdr:colOff>692150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F75F9-72E0-DD47-811D-8EDEFA0B8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749300</xdr:colOff>
      <xdr:row>19</xdr:row>
      <xdr:rowOff>165100</xdr:rowOff>
    </xdr:from>
    <xdr:to>
      <xdr:col>18</xdr:col>
      <xdr:colOff>292100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3195E4-65B1-D248-BDC6-42A005ADD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</cdr:x>
      <cdr:y>0.42252</cdr:y>
    </cdr:from>
    <cdr:to>
      <cdr:x>0.29444</cdr:x>
      <cdr:y>0.50551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20905B-51E5-1843-1945-11693547027B}"/>
            </a:ext>
          </a:extLst>
        </cdr:cNvPr>
        <cdr:cNvSpPr txBox="1"/>
      </cdr:nvSpPr>
      <cdr:spPr>
        <a:xfrm xmlns:a="http://schemas.openxmlformats.org/drawingml/2006/main">
          <a:off x="685800" y="1121497"/>
          <a:ext cx="660400" cy="220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>
              <a:solidFill>
                <a:schemeClr val="tx1">
                  <a:lumMod val="65000"/>
                  <a:lumOff val="35000"/>
                </a:schemeClr>
              </a:solidFill>
            </a:rPr>
            <a:t>3 tasks</a:t>
          </a:r>
        </a:p>
      </cdr:txBody>
    </cdr:sp>
  </cdr:relSizeAnchor>
  <cdr:relSizeAnchor xmlns:cdr="http://schemas.openxmlformats.org/drawingml/2006/chartDrawing">
    <cdr:from>
      <cdr:x>0.31111</cdr:x>
      <cdr:y>0.36181</cdr:y>
    </cdr:from>
    <cdr:to>
      <cdr:x>0.45556</cdr:x>
      <cdr:y>0.4448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9B5634B-AF31-1B25-B3A7-CB8336A5C4E7}"/>
            </a:ext>
          </a:extLst>
        </cdr:cNvPr>
        <cdr:cNvSpPr txBox="1"/>
      </cdr:nvSpPr>
      <cdr:spPr>
        <a:xfrm xmlns:a="http://schemas.openxmlformats.org/drawingml/2006/main">
          <a:off x="1422400" y="960346"/>
          <a:ext cx="660400" cy="220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solidFill>
                <a:schemeClr val="tx1">
                  <a:lumMod val="65000"/>
                  <a:lumOff val="35000"/>
                </a:schemeClr>
              </a:solidFill>
            </a:rPr>
            <a:t>10 tasks</a:t>
          </a:r>
        </a:p>
      </cdr:txBody>
    </cdr:sp>
  </cdr:relSizeAnchor>
  <cdr:relSizeAnchor xmlns:cdr="http://schemas.openxmlformats.org/drawingml/2006/chartDrawing">
    <cdr:from>
      <cdr:x>0.46389</cdr:x>
      <cdr:y>0.28952</cdr:y>
    </cdr:from>
    <cdr:to>
      <cdr:x>0.60833</cdr:x>
      <cdr:y>0.3725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E9ADD59-9CFF-EC41-A704-2AB3B6442584}"/>
            </a:ext>
          </a:extLst>
        </cdr:cNvPr>
        <cdr:cNvSpPr txBox="1"/>
      </cdr:nvSpPr>
      <cdr:spPr>
        <a:xfrm xmlns:a="http://schemas.openxmlformats.org/drawingml/2006/main">
          <a:off x="2120900" y="768460"/>
          <a:ext cx="660400" cy="220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solidFill>
                <a:schemeClr val="tx1">
                  <a:lumMod val="65000"/>
                  <a:lumOff val="35000"/>
                </a:schemeClr>
              </a:solidFill>
            </a:rPr>
            <a:t>12 tasks</a:t>
          </a:r>
        </a:p>
      </cdr:txBody>
    </cdr:sp>
  </cdr:relSizeAnchor>
  <cdr:relSizeAnchor xmlns:cdr="http://schemas.openxmlformats.org/drawingml/2006/chartDrawing">
    <cdr:from>
      <cdr:x>0.63889</cdr:x>
      <cdr:y>0.14526</cdr:y>
    </cdr:from>
    <cdr:to>
      <cdr:x>0.78333</cdr:x>
      <cdr:y>0.22825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3DA7A64-5FE5-F8AE-D58D-75C2028A8D51}"/>
            </a:ext>
          </a:extLst>
        </cdr:cNvPr>
        <cdr:cNvSpPr txBox="1"/>
      </cdr:nvSpPr>
      <cdr:spPr>
        <a:xfrm xmlns:a="http://schemas.openxmlformats.org/drawingml/2006/main">
          <a:off x="2921000" y="385563"/>
          <a:ext cx="660400" cy="220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solidFill>
                <a:schemeClr val="tx1">
                  <a:lumMod val="65000"/>
                  <a:lumOff val="35000"/>
                </a:schemeClr>
              </a:solidFill>
            </a:rPr>
            <a:t>13 tasks</a:t>
          </a:r>
        </a:p>
      </cdr:txBody>
    </cdr:sp>
  </cdr:relSizeAnchor>
  <cdr:relSizeAnchor xmlns:cdr="http://schemas.openxmlformats.org/drawingml/2006/chartDrawing">
    <cdr:from>
      <cdr:x>0.82222</cdr:x>
      <cdr:y>0</cdr:y>
    </cdr:from>
    <cdr:to>
      <cdr:x>0.96667</cdr:x>
      <cdr:y>0.08299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3DA7A64-5FE5-F8AE-D58D-75C2028A8D51}"/>
            </a:ext>
          </a:extLst>
        </cdr:cNvPr>
        <cdr:cNvSpPr txBox="1"/>
      </cdr:nvSpPr>
      <cdr:spPr>
        <a:xfrm xmlns:a="http://schemas.openxmlformats.org/drawingml/2006/main">
          <a:off x="3759200" y="0"/>
          <a:ext cx="660400" cy="1970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solidFill>
                <a:schemeClr val="tx1">
                  <a:lumMod val="65000"/>
                  <a:lumOff val="35000"/>
                </a:schemeClr>
              </a:solidFill>
            </a:rPr>
            <a:t>30 tasks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480822</xdr:colOff>
      <xdr:row>11</xdr:row>
      <xdr:rowOff>36584</xdr:rowOff>
    </xdr:from>
    <xdr:to>
      <xdr:col>12</xdr:col>
      <xdr:colOff>615513</xdr:colOff>
      <xdr:row>11</xdr:row>
      <xdr:rowOff>180162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DEF0964A-591C-B041-9CE9-465BD72EAB77}"/>
            </a:ext>
          </a:extLst>
        </xdr:cNvPr>
        <xdr:cNvSpPr txBox="1"/>
      </xdr:nvSpPr>
      <xdr:spPr>
        <a:xfrm rot="416796">
          <a:off x="15292197" y="2306709"/>
          <a:ext cx="134691" cy="14357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900">
              <a:solidFill>
                <a:schemeClr val="bg1">
                  <a:lumMod val="65000"/>
                </a:schemeClr>
              </a:solidFill>
            </a:rPr>
            <a:t>/</a:t>
          </a:r>
        </a:p>
      </xdr:txBody>
    </xdr:sp>
    <xdr:clientData/>
  </xdr:twoCellAnchor>
  <xdr:twoCellAnchor>
    <xdr:from>
      <xdr:col>12</xdr:col>
      <xdr:colOff>240410</xdr:colOff>
      <xdr:row>12</xdr:row>
      <xdr:rowOff>172468</xdr:rowOff>
    </xdr:from>
    <xdr:to>
      <xdr:col>12</xdr:col>
      <xdr:colOff>375101</xdr:colOff>
      <xdr:row>13</xdr:row>
      <xdr:rowOff>112219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6C1FB8BF-6DE9-904B-8EDB-792D6FA16B7D}"/>
            </a:ext>
          </a:extLst>
        </xdr:cNvPr>
        <xdr:cNvSpPr txBox="1"/>
      </xdr:nvSpPr>
      <xdr:spPr>
        <a:xfrm rot="1063542">
          <a:off x="15051785" y="2648968"/>
          <a:ext cx="134691" cy="146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900">
              <a:solidFill>
                <a:schemeClr val="bg1">
                  <a:lumMod val="65000"/>
                </a:schemeClr>
              </a:solidFill>
            </a:rPr>
            <a:t>/</a:t>
          </a:r>
        </a:p>
      </xdr:txBody>
    </xdr:sp>
    <xdr:clientData/>
  </xdr:twoCellAnchor>
  <xdr:twoCellAnchor>
    <xdr:from>
      <xdr:col>12</xdr:col>
      <xdr:colOff>209053</xdr:colOff>
      <xdr:row>14</xdr:row>
      <xdr:rowOff>130659</xdr:rowOff>
    </xdr:from>
    <xdr:to>
      <xdr:col>12</xdr:col>
      <xdr:colOff>343744</xdr:colOff>
      <xdr:row>15</xdr:row>
      <xdr:rowOff>70409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32195A3-89D0-D542-9CB9-590EA4593C55}"/>
            </a:ext>
          </a:extLst>
        </xdr:cNvPr>
        <xdr:cNvSpPr txBox="1"/>
      </xdr:nvSpPr>
      <xdr:spPr>
        <a:xfrm rot="416796">
          <a:off x="15020428" y="3019909"/>
          <a:ext cx="134691" cy="1461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900">
              <a:solidFill>
                <a:schemeClr val="bg1">
                  <a:lumMod val="65000"/>
                </a:schemeClr>
              </a:solidFill>
            </a:rPr>
            <a:t>/</a:t>
          </a:r>
        </a:p>
      </xdr:txBody>
    </xdr:sp>
    <xdr:clientData/>
  </xdr:twoCellAnchor>
  <xdr:twoCellAnchor>
    <xdr:from>
      <xdr:col>12</xdr:col>
      <xdr:colOff>475596</xdr:colOff>
      <xdr:row>9</xdr:row>
      <xdr:rowOff>104527</xdr:rowOff>
    </xdr:from>
    <xdr:to>
      <xdr:col>12</xdr:col>
      <xdr:colOff>610287</xdr:colOff>
      <xdr:row>10</xdr:row>
      <xdr:rowOff>44278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AC62794E-6CCA-6248-98FA-5FCE71307D7A}"/>
            </a:ext>
          </a:extLst>
        </xdr:cNvPr>
        <xdr:cNvSpPr txBox="1"/>
      </xdr:nvSpPr>
      <xdr:spPr>
        <a:xfrm rot="416796">
          <a:off x="15286971" y="1961902"/>
          <a:ext cx="134691" cy="146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900">
              <a:solidFill>
                <a:schemeClr val="bg1">
                  <a:lumMod val="65000"/>
                </a:schemeClr>
              </a:solidFill>
            </a:rPr>
            <a:t>/</a:t>
          </a:r>
        </a:p>
      </xdr:txBody>
    </xdr:sp>
    <xdr:clientData/>
  </xdr:twoCellAnchor>
  <xdr:twoCellAnchor>
    <xdr:from>
      <xdr:col>4</xdr:col>
      <xdr:colOff>0</xdr:colOff>
      <xdr:row>7</xdr:row>
      <xdr:rowOff>201007</xdr:rowOff>
    </xdr:from>
    <xdr:to>
      <xdr:col>9</xdr:col>
      <xdr:colOff>126591</xdr:colOff>
      <xdr:row>16</xdr:row>
      <xdr:rowOff>9137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D3219AA-2496-4341-906E-9D6CFD0EC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27411</xdr:colOff>
      <xdr:row>8</xdr:row>
      <xdr:rowOff>165414</xdr:rowOff>
    </xdr:from>
    <xdr:to>
      <xdr:col>9</xdr:col>
      <xdr:colOff>81198</xdr:colOff>
      <xdr:row>15</xdr:row>
      <xdr:rowOff>155323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A68D0B-5B15-4F44-A6D5-3A98A870C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0.58616</cdr:x>
      <cdr:y>0.12486</cdr:y>
    </cdr:from>
    <cdr:to>
      <cdr:x>0.5864</cdr:x>
      <cdr:y>0.98419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A59B1DC-D8D6-4044-A1BF-82B8B94385F3}"/>
            </a:ext>
          </a:extLst>
        </cdr:cNvPr>
        <cdr:cNvCxnSpPr/>
      </cdr:nvCxnSpPr>
      <cdr:spPr>
        <a:xfrm xmlns:a="http://schemas.openxmlformats.org/drawingml/2006/main" flipV="1">
          <a:off x="2537746" y="201929"/>
          <a:ext cx="1049" cy="1389692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0.45359</cdr:x>
      <cdr:y>0.53065</cdr:y>
    </cdr:from>
    <cdr:to>
      <cdr:x>0.48474</cdr:x>
      <cdr:y>0.59913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C04A27C-27A4-CB41-A305-5E4C18B9165B}"/>
            </a:ext>
          </a:extLst>
        </cdr:cNvPr>
        <cdr:cNvSpPr txBox="1"/>
      </cdr:nvSpPr>
      <cdr:spPr>
        <a:xfrm xmlns:a="http://schemas.openxmlformats.org/drawingml/2006/main" rot="416796">
          <a:off x="1963795" y="858164"/>
          <a:ext cx="134859" cy="1107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65000"/>
                </a:schemeClr>
              </a:solidFill>
            </a:rPr>
            <a:t>/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crosoft.sharepoint.com/teams/CISLGSLSONNX/Shared%20Documents/CAGE/data/cag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y_first_numbers"/>
      <sheetName val="socket"/>
      <sheetName val="acr"/>
      <sheetName val="acrpull"/>
      <sheetName val="Push_old"/>
      <sheetName val="Push_novenv"/>
      <sheetName val="buildpushpullrun-multi"/>
      <sheetName val="buildpushpullrun"/>
      <sheetName val="acrdelta_unused"/>
      <sheetName val="acr-ephemeral"/>
      <sheetName val="AF+ALL"/>
      <sheetName val="criteo"/>
      <sheetName val="transport_redo"/>
      <sheetName val="opening_graph"/>
      <sheetName val="ratios"/>
      <sheetName val="mlflow"/>
      <sheetName val="sql-mdcs"/>
      <sheetName val="coldvswarmstart"/>
      <sheetName val="coldvswarmstart-redo"/>
      <sheetName val="flight"/>
      <sheetName val="start_times"/>
      <sheetName val="aml"/>
      <sheetName val="LFP"/>
      <sheetName val="tax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2">
          <cell r="S22" t="str">
            <v>100k</v>
          </cell>
        </row>
        <row r="23">
          <cell r="S23" t="str">
            <v>1m</v>
          </cell>
        </row>
        <row r="24">
          <cell r="S24" t="str">
            <v>10m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CABD-0318-4E43-8DBA-2D8CC4F271C8}">
  <dimension ref="A1:L43"/>
  <sheetViews>
    <sheetView workbookViewId="0">
      <selection activeCell="C3" sqref="C3"/>
    </sheetView>
  </sheetViews>
  <sheetFormatPr baseColWidth="10" defaultRowHeight="16" x14ac:dyDescent="0.2"/>
  <cols>
    <col min="2" max="2" width="12.1640625" bestFit="1" customWidth="1"/>
    <col min="3" max="3" width="11.33203125" customWidth="1"/>
    <col min="8" max="8" width="45.6640625" customWidth="1"/>
  </cols>
  <sheetData>
    <row r="1" spans="1:12" x14ac:dyDescent="0.2">
      <c r="A1" s="2"/>
      <c r="B1" s="3" t="s">
        <v>5</v>
      </c>
      <c r="C1" s="4" t="s">
        <v>6</v>
      </c>
      <c r="H1" s="7" t="s">
        <v>25</v>
      </c>
      <c r="I1" s="8"/>
      <c r="J1" s="7"/>
    </row>
    <row r="2" spans="1:12" x14ac:dyDescent="0.2">
      <c r="A2" s="5" t="s">
        <v>0</v>
      </c>
      <c r="B2" s="10">
        <f>(SUM(L7:L11)-MAX(L7:L11)-MIN(L7:L11))/3</f>
        <v>0.46849967300000012</v>
      </c>
      <c r="C2" s="22">
        <f>(SUM(L8:L12)-MAX(L7:L10)-MIN(L6:L10))/3</f>
        <v>0.31834502966666672</v>
      </c>
      <c r="D2" t="s">
        <v>26</v>
      </c>
    </row>
    <row r="3" spans="1:12" x14ac:dyDescent="0.2">
      <c r="A3" s="5" t="s">
        <v>1</v>
      </c>
      <c r="B3" s="10">
        <f>(SUM(I23:I27)-MAX(I23:I27)-MIN(I23:I27))/3</f>
        <v>0.62400149066666655</v>
      </c>
      <c r="C3" s="22">
        <f>(SUM(L23:L27)-MAX(L23:L27)-MIN(L23:L27))/3</f>
        <v>0.16816053566666667</v>
      </c>
      <c r="H3" t="s">
        <v>8</v>
      </c>
    </row>
    <row r="4" spans="1:12" x14ac:dyDescent="0.2">
      <c r="A4" s="5" t="s">
        <v>2</v>
      </c>
      <c r="B4" s="10">
        <f>(SUM(I39:I43)-MAX(I39:I43)-MIN(I39:I43))/3</f>
        <v>0.60407190366666674</v>
      </c>
      <c r="C4" s="22">
        <f>(SUM(L39:L43)-MAX(L39:L43)-MIN(L39:L43))/3</f>
        <v>6.9137706233333332E-2</v>
      </c>
    </row>
    <row r="5" spans="1:12" x14ac:dyDescent="0.2">
      <c r="A5" s="5" t="s">
        <v>3</v>
      </c>
      <c r="B5" s="10">
        <f>(SUM(I15:I19)-MAX(I15:I19)-MIN(I15:I19))/3</f>
        <v>0.62233436066666659</v>
      </c>
      <c r="C5" s="22">
        <f>(SUM(L15:L19)-MAX(L15:L19)-MIN(L15:L19))/3</f>
        <v>3.2027779276666664</v>
      </c>
    </row>
    <row r="6" spans="1:12" ht="17" thickBot="1" x14ac:dyDescent="0.25">
      <c r="A6" s="6" t="s">
        <v>4</v>
      </c>
      <c r="B6" s="23">
        <f>(SUM(I31:I35)-MAX(I31:I35)-MIN(I31:I35))/3</f>
        <v>0.6239872786666667</v>
      </c>
      <c r="C6" s="24">
        <f>(SUM(L31:L35)-MAX(L31:L35)-MIN(L31:L35))/3</f>
        <v>7.0690213133333328</v>
      </c>
      <c r="H6" t="s">
        <v>9</v>
      </c>
    </row>
    <row r="7" spans="1:12" x14ac:dyDescent="0.2">
      <c r="H7" t="s">
        <v>14</v>
      </c>
      <c r="I7">
        <v>0.55952564599999999</v>
      </c>
      <c r="J7" t="s">
        <v>15</v>
      </c>
      <c r="L7">
        <v>0.45046393000000001</v>
      </c>
    </row>
    <row r="8" spans="1:12" x14ac:dyDescent="0.2">
      <c r="H8" t="s">
        <v>14</v>
      </c>
      <c r="I8">
        <v>0.62328771400000005</v>
      </c>
      <c r="J8" t="s">
        <v>15</v>
      </c>
      <c r="L8">
        <v>0.47839546700000002</v>
      </c>
    </row>
    <row r="9" spans="1:12" x14ac:dyDescent="0.2">
      <c r="H9" t="s">
        <v>14</v>
      </c>
      <c r="I9">
        <v>0.56595913200000003</v>
      </c>
      <c r="J9" t="s">
        <v>15</v>
      </c>
      <c r="L9">
        <v>0.46092016400000002</v>
      </c>
    </row>
    <row r="10" spans="1:12" x14ac:dyDescent="0.2">
      <c r="A10" s="1" t="s">
        <v>7</v>
      </c>
      <c r="H10" t="s">
        <v>14</v>
      </c>
      <c r="I10">
        <v>0.63779662299999995</v>
      </c>
      <c r="J10" t="s">
        <v>15</v>
      </c>
      <c r="L10">
        <v>0.54753547999999996</v>
      </c>
    </row>
    <row r="11" spans="1:12" x14ac:dyDescent="0.2">
      <c r="H11" t="s">
        <v>14</v>
      </c>
      <c r="I11">
        <v>0.60373456599999997</v>
      </c>
      <c r="J11" t="s">
        <v>15</v>
      </c>
      <c r="L11">
        <v>0.46618338799999998</v>
      </c>
    </row>
    <row r="14" spans="1:12" x14ac:dyDescent="0.2">
      <c r="H14" t="s">
        <v>10</v>
      </c>
    </row>
    <row r="15" spans="1:12" x14ac:dyDescent="0.2">
      <c r="H15" t="s">
        <v>14</v>
      </c>
      <c r="I15">
        <v>0.67048658800000005</v>
      </c>
      <c r="J15" t="s">
        <v>15</v>
      </c>
      <c r="L15">
        <v>3.195685143</v>
      </c>
    </row>
    <row r="16" spans="1:12" x14ac:dyDescent="0.2">
      <c r="H16" t="s">
        <v>14</v>
      </c>
      <c r="I16">
        <v>0.58236818899999998</v>
      </c>
      <c r="J16" t="s">
        <v>15</v>
      </c>
      <c r="L16">
        <v>1.94045844</v>
      </c>
    </row>
    <row r="17" spans="8:12" x14ac:dyDescent="0.2">
      <c r="H17" t="s">
        <v>14</v>
      </c>
      <c r="I17">
        <v>0.58216079700000001</v>
      </c>
      <c r="J17" t="s">
        <v>15</v>
      </c>
      <c r="L17">
        <v>3.1632283000000001</v>
      </c>
    </row>
    <row r="18" spans="8:12" x14ac:dyDescent="0.2">
      <c r="H18" t="s">
        <v>14</v>
      </c>
      <c r="I18">
        <v>0.63369930399999996</v>
      </c>
      <c r="J18" t="s">
        <v>15</v>
      </c>
      <c r="L18">
        <v>3.2494203399999999</v>
      </c>
    </row>
    <row r="19" spans="8:12" x14ac:dyDescent="0.2">
      <c r="H19" t="s">
        <v>14</v>
      </c>
      <c r="I19">
        <v>0.65093558900000004</v>
      </c>
      <c r="J19" t="s">
        <v>15</v>
      </c>
      <c r="L19">
        <v>3.3039496129999999</v>
      </c>
    </row>
    <row r="22" spans="8:12" x14ac:dyDescent="0.2">
      <c r="H22" t="s">
        <v>11</v>
      </c>
    </row>
    <row r="23" spans="8:12" x14ac:dyDescent="0.2">
      <c r="H23" t="s">
        <v>14</v>
      </c>
      <c r="I23">
        <v>0.63928064399999995</v>
      </c>
      <c r="J23" t="s">
        <v>15</v>
      </c>
      <c r="L23">
        <v>0.431127643</v>
      </c>
    </row>
    <row r="24" spans="8:12" x14ac:dyDescent="0.2">
      <c r="H24" t="s">
        <v>14</v>
      </c>
      <c r="I24">
        <v>0.62890707999999995</v>
      </c>
      <c r="J24" t="s">
        <v>15</v>
      </c>
      <c r="L24">
        <v>7.0738606999999995E-2</v>
      </c>
    </row>
    <row r="25" spans="8:12" x14ac:dyDescent="0.2">
      <c r="H25" t="s">
        <v>14</v>
      </c>
      <c r="I25">
        <v>0.60372272900000001</v>
      </c>
      <c r="J25" t="s">
        <v>15</v>
      </c>
      <c r="L25">
        <v>6.2505424000000004E-2</v>
      </c>
    </row>
    <row r="26" spans="8:12" x14ac:dyDescent="0.2">
      <c r="H26" t="s">
        <v>14</v>
      </c>
      <c r="I26">
        <v>0.63409831100000003</v>
      </c>
      <c r="J26" t="s">
        <v>15</v>
      </c>
      <c r="L26">
        <v>6.8744896E-2</v>
      </c>
    </row>
    <row r="27" spans="8:12" x14ac:dyDescent="0.2">
      <c r="H27" t="s">
        <v>14</v>
      </c>
      <c r="I27">
        <v>0.608999081</v>
      </c>
      <c r="J27" t="s">
        <v>15</v>
      </c>
      <c r="L27">
        <v>0.36499810399999999</v>
      </c>
    </row>
    <row r="30" spans="8:12" x14ac:dyDescent="0.2">
      <c r="H30" t="s">
        <v>12</v>
      </c>
    </row>
    <row r="31" spans="8:12" x14ac:dyDescent="0.2">
      <c r="H31" t="s">
        <v>14</v>
      </c>
      <c r="I31">
        <v>0.65497208699999998</v>
      </c>
      <c r="J31" t="s">
        <v>15</v>
      </c>
      <c r="L31">
        <v>7.0547779149999998</v>
      </c>
    </row>
    <row r="32" spans="8:12" x14ac:dyDescent="0.2">
      <c r="H32" t="s">
        <v>14</v>
      </c>
      <c r="I32">
        <v>0.60010460200000004</v>
      </c>
      <c r="J32" t="s">
        <v>15</v>
      </c>
      <c r="L32">
        <v>7.006540244</v>
      </c>
    </row>
    <row r="33" spans="8:12" x14ac:dyDescent="0.2">
      <c r="H33" t="s">
        <v>14</v>
      </c>
      <c r="I33">
        <v>0.58877141799999999</v>
      </c>
      <c r="J33" t="s">
        <v>15</v>
      </c>
      <c r="L33">
        <v>7.0659708209999996</v>
      </c>
    </row>
    <row r="34" spans="8:12" x14ac:dyDescent="0.2">
      <c r="H34" t="s">
        <v>14</v>
      </c>
      <c r="I34">
        <v>0.63541271399999999</v>
      </c>
      <c r="J34" t="s">
        <v>15</v>
      </c>
      <c r="L34">
        <v>7.1229027929999997</v>
      </c>
    </row>
    <row r="35" spans="8:12" x14ac:dyDescent="0.2">
      <c r="H35" t="s">
        <v>14</v>
      </c>
      <c r="I35">
        <v>0.63644451999999996</v>
      </c>
      <c r="J35" t="s">
        <v>15</v>
      </c>
      <c r="L35">
        <v>7.0863152039999999</v>
      </c>
    </row>
    <row r="38" spans="8:12" x14ac:dyDescent="0.2">
      <c r="H38" t="s">
        <v>13</v>
      </c>
    </row>
    <row r="39" spans="8:12" x14ac:dyDescent="0.2">
      <c r="H39" t="s">
        <v>14</v>
      </c>
      <c r="I39">
        <v>0.61340555299999999</v>
      </c>
      <c r="J39" t="s">
        <v>15</v>
      </c>
      <c r="L39">
        <v>7.4062735000000005E-2</v>
      </c>
    </row>
    <row r="40" spans="8:12" x14ac:dyDescent="0.2">
      <c r="H40" t="s">
        <v>14</v>
      </c>
      <c r="I40">
        <v>0.609606961</v>
      </c>
      <c r="J40" t="s">
        <v>15</v>
      </c>
      <c r="L40">
        <v>6.3422715000000005E-2</v>
      </c>
    </row>
    <row r="41" spans="8:12" x14ac:dyDescent="0.2">
      <c r="H41" t="s">
        <v>14</v>
      </c>
      <c r="I41">
        <v>0.59597303499999998</v>
      </c>
      <c r="J41" t="s">
        <v>15</v>
      </c>
      <c r="L41">
        <v>6.9058382700000004E-2</v>
      </c>
    </row>
    <row r="42" spans="8:12" x14ac:dyDescent="0.2">
      <c r="H42" t="s">
        <v>14</v>
      </c>
      <c r="I42" s="11">
        <v>0.60273661999999995</v>
      </c>
      <c r="J42" t="s">
        <v>15</v>
      </c>
      <c r="L42">
        <v>8.4061529999999995E-2</v>
      </c>
    </row>
    <row r="43" spans="8:12" x14ac:dyDescent="0.2">
      <c r="H43" t="s">
        <v>14</v>
      </c>
      <c r="I43">
        <v>0.59987212999999995</v>
      </c>
      <c r="J43" t="s">
        <v>15</v>
      </c>
      <c r="L43">
        <v>6.4292001000000001E-2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7DC5-FEE7-9F4A-9CBB-6D4058A47A48}">
  <dimension ref="A1:R83"/>
  <sheetViews>
    <sheetView topLeftCell="A44" zoomScale="86" zoomScaleNormal="86" workbookViewId="0">
      <selection activeCell="D56" sqref="D56"/>
    </sheetView>
  </sheetViews>
  <sheetFormatPr baseColWidth="10" defaultColWidth="11" defaultRowHeight="16" x14ac:dyDescent="0.2"/>
  <cols>
    <col min="2" max="2" width="22.1640625" customWidth="1"/>
    <col min="3" max="3" width="33.83203125" customWidth="1"/>
    <col min="10" max="10" width="22" customWidth="1"/>
  </cols>
  <sheetData>
    <row r="1" spans="1:17" x14ac:dyDescent="0.2">
      <c r="A1" s="8" t="s">
        <v>32</v>
      </c>
      <c r="B1" s="8"/>
    </row>
    <row r="2" spans="1:17" x14ac:dyDescent="0.2">
      <c r="A2" s="7" t="s">
        <v>66</v>
      </c>
      <c r="B2" s="8"/>
      <c r="C2" s="92" t="s">
        <v>96</v>
      </c>
    </row>
    <row r="3" spans="1:17" ht="33" x14ac:dyDescent="0.4">
      <c r="A3" t="s">
        <v>28</v>
      </c>
      <c r="C3" s="93" t="s">
        <v>97</v>
      </c>
      <c r="D3" s="95" t="s">
        <v>71</v>
      </c>
    </row>
    <row r="4" spans="1:17" x14ac:dyDescent="0.2">
      <c r="A4">
        <v>38.917447090148897</v>
      </c>
      <c r="C4" s="93">
        <v>1112.5105020999899</v>
      </c>
    </row>
    <row r="5" spans="1:17" ht="19" x14ac:dyDescent="0.25">
      <c r="A5">
        <v>17.1329245567321</v>
      </c>
      <c r="C5" s="93">
        <v>1088.1641149520799</v>
      </c>
      <c r="D5" s="59" t="s">
        <v>156</v>
      </c>
    </row>
    <row r="6" spans="1:17" x14ac:dyDescent="0.2">
      <c r="A6">
        <v>15.837580919265701</v>
      </c>
      <c r="C6" s="93">
        <v>1090.1958827972401</v>
      </c>
    </row>
    <row r="7" spans="1:17" x14ac:dyDescent="0.2">
      <c r="A7">
        <v>16.127864360809301</v>
      </c>
      <c r="C7" s="93">
        <v>1093.32550835609</v>
      </c>
      <c r="K7" s="105"/>
      <c r="L7" s="105"/>
      <c r="M7" s="105"/>
      <c r="N7" s="105"/>
      <c r="O7" s="105"/>
      <c r="P7" s="105"/>
    </row>
    <row r="8" spans="1:17" x14ac:dyDescent="0.2">
      <c r="A8">
        <v>16.3848507404327</v>
      </c>
      <c r="C8" s="93">
        <v>1087.48315525054</v>
      </c>
      <c r="J8" s="12" t="s">
        <v>27</v>
      </c>
    </row>
    <row r="9" spans="1:17" x14ac:dyDescent="0.2">
      <c r="A9">
        <v>16.073381185531598</v>
      </c>
      <c r="C9" s="93">
        <v>1089.0076777935001</v>
      </c>
      <c r="K9" t="s">
        <v>23</v>
      </c>
      <c r="L9" t="s">
        <v>22</v>
      </c>
      <c r="M9" t="s">
        <v>21</v>
      </c>
    </row>
    <row r="10" spans="1:17" x14ac:dyDescent="0.2">
      <c r="A10">
        <v>13.768131494522001</v>
      </c>
      <c r="C10" s="93">
        <v>1089.14458346366</v>
      </c>
      <c r="I10" s="105" t="s">
        <v>20</v>
      </c>
      <c r="J10" t="s">
        <v>18</v>
      </c>
      <c r="K10" s="10">
        <f>(SUM(A21:A27)-MAX(A21:A27)-MIN(A21:A27))/5</f>
        <v>1.8982071399688643</v>
      </c>
      <c r="L10" s="10">
        <f>(SUM(A12:A18)-MAX(A12:A18)-MIN(A12:A18))/5</f>
        <v>3.046781253814693</v>
      </c>
      <c r="M10" s="10">
        <f>(SUM(A4:A10)-MAX(A4:A10)-MIN(A4:A10))/5</f>
        <v>16.311320352554279</v>
      </c>
    </row>
    <row r="11" spans="1:17" x14ac:dyDescent="0.2">
      <c r="A11" t="s">
        <v>29</v>
      </c>
      <c r="C11" s="93" t="s">
        <v>127</v>
      </c>
      <c r="D11" s="11"/>
      <c r="H11" t="s">
        <v>33</v>
      </c>
      <c r="I11" s="105"/>
      <c r="J11" t="s">
        <v>17</v>
      </c>
      <c r="K11" s="10">
        <f>(SUM(A48:A54)-MAX(A48:A54)-MIN(A48:A54))/5</f>
        <v>2.10812835693359</v>
      </c>
      <c r="L11" s="10">
        <f>(SUM(A39:A45)-MAX(A39:A45)-MIN(A39:A45))/5</f>
        <v>4.0283157825469909</v>
      </c>
      <c r="M11" s="10">
        <f>(SUM(A31:A37)-MAX(A31:A37)-MIN(A31:A37))/5</f>
        <v>16.869764471053994</v>
      </c>
    </row>
    <row r="12" spans="1:17" x14ac:dyDescent="0.2">
      <c r="A12">
        <v>3.8717398643493599</v>
      </c>
      <c r="C12" s="93">
        <v>110.525953292846</v>
      </c>
      <c r="D12" s="11"/>
      <c r="I12" s="105"/>
      <c r="J12" t="s">
        <v>16</v>
      </c>
      <c r="K12" s="10">
        <f>(SUM(A76:A83)-MAX(A76:A83)-MIN(A76:A83))/5</f>
        <v>3.8982506275176938</v>
      </c>
      <c r="L12" s="10">
        <f>(SUM(A66:A73)-MAX(A66:A73)-MIN(A66:A73))/5</f>
        <v>8.8857388496398855</v>
      </c>
      <c r="M12" s="10">
        <f>(SUM(A57:A64)-MAX(A57:A64)-MIN(A57:A64))/5</f>
        <v>54.513779878616262</v>
      </c>
    </row>
    <row r="13" spans="1:17" x14ac:dyDescent="0.2">
      <c r="A13">
        <v>2.9626536369323699</v>
      </c>
      <c r="C13" s="93">
        <v>110.870911836624</v>
      </c>
      <c r="D13" s="11"/>
      <c r="I13" s="105" t="s">
        <v>19</v>
      </c>
      <c r="J13" s="11" t="s">
        <v>18</v>
      </c>
      <c r="K13" s="10">
        <f>(SUM(C20:C26)-MAX(C20:C26)-MIN(C20:C26))/5</f>
        <v>12.854845666885335</v>
      </c>
      <c r="L13" s="10">
        <f>(SUM(C12:C18)-MAX(C12:C18)-MIN(C12:C18))/5</f>
        <v>111.216461229324</v>
      </c>
      <c r="M13" s="10">
        <f>(SUM(C4:C10)-MAX(C4:C10)-MIN(C4:C10))/5</f>
        <v>1089.9675534725141</v>
      </c>
    </row>
    <row r="14" spans="1:17" x14ac:dyDescent="0.2">
      <c r="A14">
        <v>2.89323854446411</v>
      </c>
      <c r="C14" s="93">
        <v>109.97808170318601</v>
      </c>
      <c r="D14" s="11"/>
      <c r="I14" s="105"/>
      <c r="J14" t="s">
        <v>17</v>
      </c>
      <c r="K14" s="10">
        <f>(SUM(C47:C53)-MAX(C47:C53)-MIN(C47:C53))/5</f>
        <v>14.306026220321598</v>
      </c>
      <c r="L14" s="10">
        <f>(SUM(C39:C45)-MAX(C39:C45)-MIN(C39:C45))/5</f>
        <v>123.52582173347419</v>
      </c>
      <c r="M14" s="10">
        <f>(SUM(C31:C37)-MAX(C31:C37)-MIN(C31:C37))/5</f>
        <v>1207.172199392312</v>
      </c>
    </row>
    <row r="15" spans="1:17" ht="21" x14ac:dyDescent="0.3">
      <c r="A15">
        <v>2.8759737014770499</v>
      </c>
      <c r="C15" s="93">
        <v>110.887942075729</v>
      </c>
      <c r="I15" s="105"/>
      <c r="J15" t="s">
        <v>16</v>
      </c>
      <c r="K15" s="10">
        <f>(SUM(C75:C82)-MAX(C75:C82)-MIN(C75:C82))/5</f>
        <v>50.461611127853345</v>
      </c>
      <c r="L15" s="10">
        <f>(SUM(C66:C73)-MAX(C66:C73)-MIN(C66:C73))/5</f>
        <v>266.78345289230259</v>
      </c>
      <c r="M15" s="10">
        <f>(SUM(C57:C64)-MAX(C57:C64)-MIN(C57:C64))/5</f>
        <v>2297.0125694751678</v>
      </c>
      <c r="Q15" s="13"/>
    </row>
    <row r="16" spans="1:17" x14ac:dyDescent="0.2">
      <c r="A16">
        <v>3.0419361591339098</v>
      </c>
      <c r="C16" s="93">
        <v>113.819417238235</v>
      </c>
      <c r="K16" s="10"/>
      <c r="L16" s="10"/>
      <c r="M16" s="10"/>
      <c r="N16" s="10"/>
      <c r="O16" s="10"/>
      <c r="P16" s="10"/>
    </row>
    <row r="17" spans="1:16" x14ac:dyDescent="0.2">
      <c r="A17">
        <v>3.1592891216278001</v>
      </c>
      <c r="C17" s="93">
        <v>122.916225910186</v>
      </c>
      <c r="K17" s="10"/>
      <c r="L17" s="10"/>
      <c r="M17" s="10"/>
      <c r="N17" s="10"/>
      <c r="O17" s="10"/>
      <c r="P17" s="10"/>
    </row>
    <row r="18" spans="1:16" x14ac:dyDescent="0.2">
      <c r="A18">
        <v>3.1767888069152801</v>
      </c>
      <c r="C18" s="93">
        <v>109.421206474304</v>
      </c>
    </row>
    <row r="19" spans="1:16" x14ac:dyDescent="0.2">
      <c r="A19" t="s">
        <v>30</v>
      </c>
      <c r="C19" s="93" t="s">
        <v>128</v>
      </c>
    </row>
    <row r="20" spans="1:16" x14ac:dyDescent="0.2">
      <c r="A20" t="s">
        <v>31</v>
      </c>
      <c r="C20" s="93">
        <v>13.819793224334701</v>
      </c>
    </row>
    <row r="21" spans="1:16" ht="19" x14ac:dyDescent="0.25">
      <c r="A21">
        <v>1.5979485511779701</v>
      </c>
      <c r="C21" s="93">
        <v>13.3969266414642</v>
      </c>
      <c r="M21" s="9"/>
      <c r="N21" s="9"/>
    </row>
    <row r="22" spans="1:16" ht="19" x14ac:dyDescent="0.25">
      <c r="A22">
        <v>1.9123675823211601</v>
      </c>
      <c r="C22" s="93">
        <v>12.400138616561801</v>
      </c>
      <c r="M22" s="9"/>
      <c r="N22" s="9"/>
    </row>
    <row r="23" spans="1:16" ht="19" x14ac:dyDescent="0.25">
      <c r="A23">
        <v>1.9010436534881501</v>
      </c>
      <c r="C23" s="93">
        <v>12.4986259937286</v>
      </c>
      <c r="M23" s="9"/>
      <c r="N23" s="9"/>
    </row>
    <row r="24" spans="1:16" ht="19" x14ac:dyDescent="0.25">
      <c r="A24">
        <v>1.94755554199218</v>
      </c>
      <c r="C24" s="93">
        <v>13.060721397399901</v>
      </c>
      <c r="M24" s="9"/>
      <c r="N24" s="9"/>
    </row>
    <row r="25" spans="1:16" ht="19" x14ac:dyDescent="0.25">
      <c r="A25">
        <v>2.2197356224060001</v>
      </c>
      <c r="C25" s="93">
        <v>12.5945048332214</v>
      </c>
      <c r="M25" s="9"/>
      <c r="N25" s="9"/>
    </row>
    <row r="26" spans="1:16" ht="19" x14ac:dyDescent="0.25">
      <c r="A26">
        <v>1.84102535247802</v>
      </c>
      <c r="C26" s="93">
        <v>12.7234494686126</v>
      </c>
      <c r="M26" s="9"/>
      <c r="N26" s="9"/>
    </row>
    <row r="27" spans="1:16" ht="19" x14ac:dyDescent="0.25">
      <c r="A27">
        <v>1.88904356956481</v>
      </c>
      <c r="L27" s="9"/>
      <c r="M27" s="9"/>
      <c r="N27" s="9"/>
    </row>
    <row r="28" spans="1:16" x14ac:dyDescent="0.2">
      <c r="A28" s="7" t="s">
        <v>67</v>
      </c>
      <c r="B28" s="7"/>
      <c r="C28" s="7" t="s">
        <v>129</v>
      </c>
    </row>
    <row r="29" spans="1:16" x14ac:dyDescent="0.2">
      <c r="A29" t="s">
        <v>42</v>
      </c>
      <c r="C29" t="s">
        <v>130</v>
      </c>
    </row>
    <row r="30" spans="1:16" x14ac:dyDescent="0.2">
      <c r="A30" t="s">
        <v>38</v>
      </c>
      <c r="C30" t="s">
        <v>131</v>
      </c>
    </row>
    <row r="31" spans="1:16" x14ac:dyDescent="0.2">
      <c r="A31">
        <v>39.150442600250202</v>
      </c>
      <c r="C31">
        <v>1212.6477932929899</v>
      </c>
    </row>
    <row r="32" spans="1:16" x14ac:dyDescent="0.2">
      <c r="A32">
        <v>16.800040960311801</v>
      </c>
      <c r="C32">
        <v>1211.9103174209499</v>
      </c>
    </row>
    <row r="33" spans="1:18" x14ac:dyDescent="0.2">
      <c r="A33">
        <v>17.185257196426299</v>
      </c>
      <c r="C33">
        <v>1201.57521605491</v>
      </c>
    </row>
    <row r="34" spans="1:18" x14ac:dyDescent="0.2">
      <c r="A34">
        <v>17.459986925125101</v>
      </c>
      <c r="C34">
        <v>1198.2225112915</v>
      </c>
    </row>
    <row r="35" spans="1:18" x14ac:dyDescent="0.2">
      <c r="A35">
        <v>17.018757820129299</v>
      </c>
      <c r="C35">
        <v>1200.6849842071499</v>
      </c>
      <c r="J35" s="12"/>
    </row>
    <row r="36" spans="1:18" x14ac:dyDescent="0.2">
      <c r="A36">
        <v>15.884779453277501</v>
      </c>
      <c r="C36">
        <v>1227.9236421584999</v>
      </c>
    </row>
    <row r="37" spans="1:18" x14ac:dyDescent="0.2">
      <c r="A37">
        <v>15.7327277660369</v>
      </c>
      <c r="C37">
        <v>1209.04268598556</v>
      </c>
    </row>
    <row r="38" spans="1:18" x14ac:dyDescent="0.2">
      <c r="A38" t="s">
        <v>39</v>
      </c>
      <c r="C38" t="s">
        <v>132</v>
      </c>
    </row>
    <row r="39" spans="1:18" x14ac:dyDescent="0.2">
      <c r="A39">
        <v>3.8940670490264799</v>
      </c>
      <c r="C39">
        <v>123.203846693038</v>
      </c>
    </row>
    <row r="40" spans="1:18" x14ac:dyDescent="0.2">
      <c r="A40">
        <v>3.9076757431030198</v>
      </c>
      <c r="C40">
        <v>124.108021974563</v>
      </c>
    </row>
    <row r="41" spans="1:18" x14ac:dyDescent="0.2">
      <c r="A41">
        <v>4.0635008811950604</v>
      </c>
      <c r="C41">
        <v>123.378793001174</v>
      </c>
    </row>
    <row r="42" spans="1:18" x14ac:dyDescent="0.2">
      <c r="A42">
        <v>4.3913674354553196</v>
      </c>
      <c r="C42">
        <v>123.237419605255</v>
      </c>
    </row>
    <row r="43" spans="1:18" x14ac:dyDescent="0.2">
      <c r="A43">
        <v>3.7586467266082701</v>
      </c>
      <c r="C43">
        <v>123.80479860305699</v>
      </c>
    </row>
    <row r="44" spans="1:18" ht="19" x14ac:dyDescent="0.25">
      <c r="A44">
        <v>4.1676082611083896</v>
      </c>
      <c r="C44">
        <v>123.503229856491</v>
      </c>
      <c r="R44" s="9"/>
    </row>
    <row r="45" spans="1:18" ht="19" x14ac:dyDescent="0.25">
      <c r="A45">
        <v>4.1087269783020002</v>
      </c>
      <c r="C45">
        <v>123.704867601394</v>
      </c>
      <c r="R45" s="9"/>
    </row>
    <row r="46" spans="1:18" ht="19" x14ac:dyDescent="0.25">
      <c r="A46" t="s">
        <v>40</v>
      </c>
      <c r="C46" t="s">
        <v>133</v>
      </c>
      <c r="R46" s="9"/>
    </row>
    <row r="47" spans="1:18" ht="19" x14ac:dyDescent="0.25">
      <c r="A47" t="s">
        <v>31</v>
      </c>
      <c r="C47">
        <v>14.329080581665</v>
      </c>
      <c r="R47" s="9"/>
    </row>
    <row r="48" spans="1:18" ht="19" x14ac:dyDescent="0.25">
      <c r="A48">
        <v>2.2254328727722101</v>
      </c>
      <c r="C48">
        <v>14.3501150608062</v>
      </c>
      <c r="R48" s="9"/>
    </row>
    <row r="49" spans="1:18" ht="19" x14ac:dyDescent="0.25">
      <c r="A49">
        <v>2.3499808311462398</v>
      </c>
      <c r="C49">
        <v>14.0586080551147</v>
      </c>
      <c r="R49" s="9"/>
    </row>
    <row r="50" spans="1:18" ht="19" x14ac:dyDescent="0.25">
      <c r="A50">
        <v>1.8928258419036801</v>
      </c>
      <c r="C50">
        <v>14.811506271362299</v>
      </c>
      <c r="R50" s="9"/>
    </row>
    <row r="51" spans="1:18" x14ac:dyDescent="0.2">
      <c r="A51">
        <v>1.9771478176116899</v>
      </c>
      <c r="C51">
        <v>14.3866140842437</v>
      </c>
    </row>
    <row r="52" spans="1:18" x14ac:dyDescent="0.2">
      <c r="A52">
        <v>1.93869829177856</v>
      </c>
      <c r="C52">
        <v>14.003089904785099</v>
      </c>
    </row>
    <row r="53" spans="1:18" x14ac:dyDescent="0.2">
      <c r="A53">
        <v>2.0493819713592498</v>
      </c>
      <c r="C53">
        <v>14.4057133197784</v>
      </c>
    </row>
    <row r="54" spans="1:18" x14ac:dyDescent="0.2">
      <c r="A54">
        <v>2.6432774066925</v>
      </c>
    </row>
    <row r="55" spans="1:18" ht="20" x14ac:dyDescent="0.25">
      <c r="A55" s="8" t="s">
        <v>95</v>
      </c>
      <c r="B55" s="8"/>
      <c r="C55" s="8" t="s">
        <v>134</v>
      </c>
      <c r="D55" s="94" t="s">
        <v>157</v>
      </c>
    </row>
    <row r="56" spans="1:18" x14ac:dyDescent="0.2">
      <c r="A56" t="s">
        <v>43</v>
      </c>
      <c r="C56" t="s">
        <v>135</v>
      </c>
    </row>
    <row r="57" spans="1:18" x14ac:dyDescent="0.2">
      <c r="A57">
        <v>63.727473020553496</v>
      </c>
      <c r="C57">
        <v>1908.07868432998</v>
      </c>
    </row>
    <row r="58" spans="1:18" x14ac:dyDescent="0.2">
      <c r="A58">
        <v>41.870917320251401</v>
      </c>
      <c r="C58">
        <v>1924.1552381515501</v>
      </c>
    </row>
    <row r="59" spans="1:18" x14ac:dyDescent="0.2">
      <c r="A59">
        <v>78.781459093093801</v>
      </c>
      <c r="C59">
        <v>1867.7320752143801</v>
      </c>
    </row>
    <row r="60" spans="1:18" x14ac:dyDescent="0.2">
      <c r="A60">
        <v>41.690103530883697</v>
      </c>
      <c r="C60">
        <v>1952.47543740272</v>
      </c>
    </row>
    <row r="61" spans="1:18" x14ac:dyDescent="0.2">
      <c r="A61">
        <v>41.816328287124598</v>
      </c>
      <c r="C61">
        <v>1960.06833171844</v>
      </c>
    </row>
    <row r="62" spans="1:18" x14ac:dyDescent="0.2">
      <c r="A62">
        <v>41.568717479705803</v>
      </c>
      <c r="C62">
        <v>1919.6572384834201</v>
      </c>
    </row>
    <row r="63" spans="1:18" x14ac:dyDescent="0.2">
      <c r="A63">
        <v>40.723176717758101</v>
      </c>
      <c r="C63">
        <v>1850.8579950332601</v>
      </c>
    </row>
    <row r="64" spans="1:18" x14ac:dyDescent="0.2">
      <c r="A64">
        <v>41.8953597545623</v>
      </c>
      <c r="C64">
        <v>1912.96417379379</v>
      </c>
    </row>
    <row r="65" spans="1:3" x14ac:dyDescent="0.2">
      <c r="A65" t="s">
        <v>80</v>
      </c>
      <c r="C65" t="s">
        <v>136</v>
      </c>
    </row>
    <row r="66" spans="1:3" x14ac:dyDescent="0.2">
      <c r="A66">
        <v>7.2026550769805899</v>
      </c>
      <c r="C66">
        <v>254.25307559967001</v>
      </c>
    </row>
    <row r="67" spans="1:3" x14ac:dyDescent="0.2">
      <c r="A67">
        <v>7.4811761379241899</v>
      </c>
      <c r="C67">
        <v>214.861554384231</v>
      </c>
    </row>
    <row r="68" spans="1:3" x14ac:dyDescent="0.2">
      <c r="A68">
        <v>7.7072436809539697</v>
      </c>
      <c r="C68">
        <v>240.58095979690501</v>
      </c>
    </row>
    <row r="69" spans="1:3" x14ac:dyDescent="0.2">
      <c r="A69">
        <v>7.6512305736541704</v>
      </c>
      <c r="C69">
        <v>209.78439283370901</v>
      </c>
    </row>
    <row r="70" spans="1:3" x14ac:dyDescent="0.2">
      <c r="A70">
        <v>7.3968849182128897</v>
      </c>
      <c r="C70">
        <v>221.52350616455001</v>
      </c>
    </row>
    <row r="71" spans="1:3" x14ac:dyDescent="0.2">
      <c r="A71">
        <v>7.2205467224120996</v>
      </c>
      <c r="C71">
        <v>210.97278952598501</v>
      </c>
    </row>
    <row r="72" spans="1:3" x14ac:dyDescent="0.2">
      <c r="A72">
        <v>7.4513976573944003</v>
      </c>
      <c r="C72">
        <v>221.23274540901099</v>
      </c>
    </row>
    <row r="73" spans="1:3" x14ac:dyDescent="0.2">
      <c r="A73">
        <v>7.2274582386016801</v>
      </c>
      <c r="C73">
        <v>224.745709180831</v>
      </c>
    </row>
    <row r="74" spans="1:3" x14ac:dyDescent="0.2">
      <c r="A74" t="s">
        <v>81</v>
      </c>
      <c r="C74" t="s">
        <v>137</v>
      </c>
    </row>
    <row r="75" spans="1:3" x14ac:dyDescent="0.2">
      <c r="A75" t="s">
        <v>31</v>
      </c>
      <c r="C75">
        <v>39.361070632934499</v>
      </c>
    </row>
    <row r="76" spans="1:3" x14ac:dyDescent="0.2">
      <c r="A76">
        <v>3.2809686660766602</v>
      </c>
      <c r="C76">
        <v>36.2566690444946</v>
      </c>
    </row>
    <row r="77" spans="1:3" x14ac:dyDescent="0.2">
      <c r="A77">
        <v>3.27703809738159</v>
      </c>
      <c r="C77">
        <v>38.597885847091597</v>
      </c>
    </row>
    <row r="78" spans="1:3" x14ac:dyDescent="0.2">
      <c r="A78">
        <v>3.0450842380523602</v>
      </c>
      <c r="C78">
        <v>38.9213962554931</v>
      </c>
    </row>
    <row r="79" spans="1:3" x14ac:dyDescent="0.2">
      <c r="A79">
        <v>3.1475152969360298</v>
      </c>
      <c r="C79">
        <v>26.271044015884399</v>
      </c>
    </row>
    <row r="80" spans="1:3" x14ac:dyDescent="0.2">
      <c r="A80">
        <v>3.2506980895996</v>
      </c>
      <c r="C80">
        <v>53.853638410568202</v>
      </c>
    </row>
    <row r="81" spans="1:3" x14ac:dyDescent="0.2">
      <c r="A81">
        <v>3.7315468788146902</v>
      </c>
      <c r="C81">
        <v>47.941560029983499</v>
      </c>
    </row>
    <row r="82" spans="1:3" x14ac:dyDescent="0.2">
      <c r="A82">
        <v>3.3406114578246999</v>
      </c>
      <c r="C82">
        <v>51.229473829269402</v>
      </c>
    </row>
    <row r="83" spans="1:3" x14ac:dyDescent="0.2">
      <c r="A83">
        <v>3.1944215297698899</v>
      </c>
    </row>
  </sheetData>
  <mergeCells count="5">
    <mergeCell ref="O7:P7"/>
    <mergeCell ref="I13:I15"/>
    <mergeCell ref="I10:I12"/>
    <mergeCell ref="M7:N7"/>
    <mergeCell ref="K7:L7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095F-030D-354F-A7A0-1E89DDCB55D4}">
  <dimension ref="C1:G40"/>
  <sheetViews>
    <sheetView zoomScale="76" zoomScaleNormal="76" workbookViewId="0">
      <selection activeCell="F4" sqref="F4"/>
    </sheetView>
  </sheetViews>
  <sheetFormatPr baseColWidth="10" defaultColWidth="11" defaultRowHeight="16" x14ac:dyDescent="0.2"/>
  <cols>
    <col min="4" max="4" width="15.6640625" style="14" customWidth="1"/>
    <col min="6" max="6" width="11" style="14"/>
  </cols>
  <sheetData>
    <row r="1" spans="3:7" ht="17" thickBot="1" x14ac:dyDescent="0.25"/>
    <row r="2" spans="3:7" x14ac:dyDescent="0.2">
      <c r="C2" s="2"/>
      <c r="D2" s="17"/>
      <c r="E2" s="3"/>
      <c r="F2" s="17" t="s">
        <v>21</v>
      </c>
      <c r="G2" s="4"/>
    </row>
    <row r="3" spans="3:7" x14ac:dyDescent="0.2">
      <c r="C3" t="s">
        <v>18</v>
      </c>
      <c r="E3" s="14"/>
      <c r="F3" s="14">
        <f>(SUM(C16:C22)-MAX(C16:C22)-MIN(C16:C22))/5</f>
        <v>12.982480144500681</v>
      </c>
      <c r="G3" s="18"/>
    </row>
    <row r="4" spans="3:7" x14ac:dyDescent="0.2">
      <c r="C4" t="s">
        <v>34</v>
      </c>
      <c r="E4" s="14"/>
      <c r="F4" s="14">
        <f>(SUM(C25:C31)-MAX(C25:C31)-MIN(C25:C31))/5</f>
        <v>16.866430330276437</v>
      </c>
      <c r="G4" s="18"/>
    </row>
    <row r="5" spans="3:7" x14ac:dyDescent="0.2">
      <c r="C5" t="s">
        <v>1</v>
      </c>
      <c r="E5" s="14"/>
      <c r="F5" s="14">
        <f>(SUM(C34:C40)-MAX(C34:C40)-MIN(C34:C40))/5</f>
        <v>18.252141046523999</v>
      </c>
      <c r="G5" s="18"/>
    </row>
    <row r="6" spans="3:7" x14ac:dyDescent="0.2">
      <c r="C6" t="s">
        <v>0</v>
      </c>
      <c r="E6" s="14"/>
      <c r="F6" s="14">
        <f>(SUM(F16:F22)-MAX(F16:F22)-MIN(F16:F22))/5</f>
        <v>21.952871656417798</v>
      </c>
      <c r="G6" s="18"/>
    </row>
    <row r="7" spans="3:7" x14ac:dyDescent="0.2">
      <c r="C7" t="s">
        <v>35</v>
      </c>
      <c r="E7" s="14"/>
      <c r="F7" s="14">
        <f>(SUM(F25:F31)-MAX(F25:F31)-MIN(F25:F31))/5</f>
        <v>26.967449617385835</v>
      </c>
      <c r="G7" s="18"/>
    </row>
    <row r="8" spans="3:7" ht="17" thickBot="1" x14ac:dyDescent="0.25">
      <c r="C8" t="s">
        <v>36</v>
      </c>
      <c r="D8" s="19"/>
      <c r="E8" s="19"/>
      <c r="F8" s="14">
        <f>(SUM(F34:F40)-MAX(F34:F40)-MIN(F34:F40))/5</f>
        <v>44.575842735728742</v>
      </c>
      <c r="G8" s="20"/>
    </row>
    <row r="10" spans="3:7" x14ac:dyDescent="0.2">
      <c r="D10" s="21"/>
      <c r="E10" s="11"/>
      <c r="F10" s="21"/>
      <c r="G10" s="11"/>
    </row>
    <row r="11" spans="3:7" x14ac:dyDescent="0.2">
      <c r="E11" s="14"/>
      <c r="G11" s="14"/>
    </row>
    <row r="12" spans="3:7" x14ac:dyDescent="0.2">
      <c r="E12" s="14"/>
      <c r="G12" s="14"/>
    </row>
    <row r="13" spans="3:7" ht="26" x14ac:dyDescent="0.3">
      <c r="C13" s="104" t="s">
        <v>70</v>
      </c>
      <c r="E13" s="14"/>
      <c r="G13" s="14"/>
    </row>
    <row r="14" spans="3:7" x14ac:dyDescent="0.2">
      <c r="C14" s="8" t="s">
        <v>139</v>
      </c>
      <c r="E14" s="14"/>
      <c r="F14" s="58" t="s">
        <v>143</v>
      </c>
      <c r="G14" s="14"/>
    </row>
    <row r="15" spans="3:7" x14ac:dyDescent="0.2">
      <c r="C15" t="s">
        <v>28</v>
      </c>
      <c r="E15" s="14"/>
      <c r="F15" s="14" t="s">
        <v>38</v>
      </c>
      <c r="G15" s="14"/>
    </row>
    <row r="16" spans="3:7" x14ac:dyDescent="0.2">
      <c r="C16" s="10">
        <v>38.130816459655698</v>
      </c>
      <c r="E16" s="14"/>
      <c r="F16" s="14">
        <v>45.370304822921703</v>
      </c>
      <c r="G16" s="14"/>
    </row>
    <row r="17" spans="3:6" x14ac:dyDescent="0.2">
      <c r="C17" s="10">
        <v>13.2337112426757</v>
      </c>
      <c r="F17" s="14">
        <v>22.660400867462101</v>
      </c>
    </row>
    <row r="18" spans="3:6" x14ac:dyDescent="0.2">
      <c r="C18" s="10">
        <v>12.3593533039093</v>
      </c>
      <c r="F18" s="14">
        <v>21.9025344848632</v>
      </c>
    </row>
    <row r="19" spans="3:6" x14ac:dyDescent="0.2">
      <c r="C19" s="10">
        <v>12.5348317623138</v>
      </c>
      <c r="F19" s="14">
        <v>21.519227266311599</v>
      </c>
    </row>
    <row r="20" spans="3:6" x14ac:dyDescent="0.2">
      <c r="C20" s="10">
        <v>13.220908880233701</v>
      </c>
      <c r="F20" s="14">
        <v>21.522929668426499</v>
      </c>
    </row>
    <row r="21" spans="3:6" x14ac:dyDescent="0.2">
      <c r="C21" s="10">
        <v>13.5187427997589</v>
      </c>
      <c r="F21" s="14">
        <v>22.007931470870901</v>
      </c>
    </row>
    <row r="22" spans="3:6" x14ac:dyDescent="0.2">
      <c r="C22" s="10">
        <v>12.4042060375213</v>
      </c>
      <c r="F22" s="14">
        <v>21.670561790466301</v>
      </c>
    </row>
    <row r="23" spans="3:6" x14ac:dyDescent="0.2">
      <c r="C23" s="103" t="s">
        <v>140</v>
      </c>
      <c r="F23" s="58" t="s">
        <v>109</v>
      </c>
    </row>
    <row r="24" spans="3:6" x14ac:dyDescent="0.2">
      <c r="C24" s="10" t="s">
        <v>38</v>
      </c>
      <c r="F24" s="10" t="s">
        <v>38</v>
      </c>
    </row>
    <row r="25" spans="3:6" x14ac:dyDescent="0.2">
      <c r="C25" s="10">
        <v>42.1354207992553</v>
      </c>
      <c r="F25" s="14">
        <v>57.451165676116901</v>
      </c>
    </row>
    <row r="26" spans="3:6" x14ac:dyDescent="0.2">
      <c r="C26" s="10">
        <v>16.536986827850299</v>
      </c>
      <c r="F26" s="14">
        <v>34.591798782348597</v>
      </c>
    </row>
    <row r="27" spans="3:6" x14ac:dyDescent="0.2">
      <c r="C27" s="10">
        <v>18.0123741626739</v>
      </c>
      <c r="F27" s="14">
        <v>33.658941030502298</v>
      </c>
    </row>
    <row r="28" spans="3:6" x14ac:dyDescent="0.2">
      <c r="C28" s="10">
        <v>17.461748123168899</v>
      </c>
      <c r="F28" s="14">
        <v>34.0930721759796</v>
      </c>
    </row>
    <row r="29" spans="3:6" x14ac:dyDescent="0.2">
      <c r="C29" s="10">
        <v>16.520964384078901</v>
      </c>
      <c r="F29" s="14">
        <v>32.493436098098698</v>
      </c>
    </row>
    <row r="30" spans="3:6" x14ac:dyDescent="0.2">
      <c r="C30" s="10">
        <v>15.7084958553314</v>
      </c>
      <c r="F30" s="14">
        <v>32.450053453445399</v>
      </c>
    </row>
    <row r="31" spans="3:6" x14ac:dyDescent="0.2">
      <c r="C31" s="10">
        <v>15.800078153610199</v>
      </c>
    </row>
    <row r="32" spans="3:6" x14ac:dyDescent="0.2">
      <c r="C32" s="103" t="s">
        <v>141</v>
      </c>
      <c r="F32" s="58" t="s">
        <v>44</v>
      </c>
    </row>
    <row r="33" spans="3:6" x14ac:dyDescent="0.2">
      <c r="C33" s="10" t="s">
        <v>142</v>
      </c>
      <c r="F33" s="10" t="s">
        <v>144</v>
      </c>
    </row>
    <row r="34" spans="3:6" x14ac:dyDescent="0.2">
      <c r="C34" s="10">
        <v>42.217560768127399</v>
      </c>
      <c r="F34" s="14">
        <v>70.537448167800903</v>
      </c>
    </row>
    <row r="35" spans="3:6" x14ac:dyDescent="0.2">
      <c r="C35" s="10">
        <v>19.221662282943701</v>
      </c>
      <c r="F35" s="14">
        <v>46.961380004882798</v>
      </c>
    </row>
    <row r="36" spans="3:6" x14ac:dyDescent="0.2">
      <c r="C36" s="10">
        <v>16.885103464126502</v>
      </c>
      <c r="F36" s="14">
        <v>43.9057710170745</v>
      </c>
    </row>
    <row r="37" spans="3:6" x14ac:dyDescent="0.2">
      <c r="C37" s="10">
        <v>18.666904211044301</v>
      </c>
      <c r="F37" s="14">
        <v>45.044810056686401</v>
      </c>
    </row>
    <row r="38" spans="3:6" x14ac:dyDescent="0.2">
      <c r="C38" s="10">
        <v>16.681770324706999</v>
      </c>
      <c r="F38" s="14">
        <v>44.223423199999999</v>
      </c>
    </row>
    <row r="39" spans="3:6" x14ac:dyDescent="0.2">
      <c r="C39" s="10">
        <v>18.794143915176299</v>
      </c>
      <c r="F39" s="14">
        <v>42.743829400000003</v>
      </c>
    </row>
    <row r="40" spans="3:6" x14ac:dyDescent="0.2">
      <c r="C40" s="10">
        <v>17.692891359329199</v>
      </c>
      <c r="F40" s="14">
        <v>42.234299999999998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BEAE-BA0D-994B-8506-D393F2E31FA9}">
  <dimension ref="A1:AE50"/>
  <sheetViews>
    <sheetView topLeftCell="A3" zoomScale="87" zoomScaleNormal="87" workbookViewId="0">
      <selection activeCell="Q22" sqref="Q22"/>
    </sheetView>
  </sheetViews>
  <sheetFormatPr baseColWidth="10" defaultColWidth="11" defaultRowHeight="16" x14ac:dyDescent="0.2"/>
  <cols>
    <col min="1" max="1" width="24.6640625" customWidth="1"/>
    <col min="2" max="2" width="20.1640625" customWidth="1"/>
    <col min="3" max="3" width="19.1640625" customWidth="1"/>
    <col min="4" max="4" width="17.33203125" bestFit="1" customWidth="1"/>
    <col min="5" max="5" width="21.1640625" bestFit="1" customWidth="1"/>
    <col min="6" max="6" width="14.1640625" bestFit="1" customWidth="1"/>
  </cols>
  <sheetData>
    <row r="1" spans="1:26" x14ac:dyDescent="0.2">
      <c r="V1" s="11"/>
      <c r="W1" s="11"/>
      <c r="X1" s="11"/>
      <c r="Y1" s="11"/>
      <c r="Z1" s="11"/>
    </row>
    <row r="2" spans="1:26" x14ac:dyDescent="0.2">
      <c r="V2" s="11"/>
      <c r="W2" s="11"/>
      <c r="X2" s="11"/>
      <c r="Y2" s="11"/>
      <c r="Z2" s="11"/>
    </row>
    <row r="3" spans="1:26" x14ac:dyDescent="0.2">
      <c r="V3" s="11"/>
      <c r="W3" s="11"/>
      <c r="X3" s="11"/>
      <c r="Y3" s="11"/>
      <c r="Z3" s="11"/>
    </row>
    <row r="4" spans="1:26" x14ac:dyDescent="0.2">
      <c r="A4" s="8" t="s">
        <v>110</v>
      </c>
      <c r="V4" s="11"/>
      <c r="W4" s="11"/>
      <c r="X4" s="11"/>
      <c r="Y4" s="11"/>
      <c r="Z4" s="11"/>
    </row>
    <row r="5" spans="1:26" x14ac:dyDescent="0.2">
      <c r="L5" s="81"/>
      <c r="M5" s="81"/>
      <c r="N5" s="81"/>
      <c r="O5" s="81"/>
      <c r="P5" s="81"/>
      <c r="V5" s="11"/>
      <c r="W5" s="11"/>
      <c r="X5" s="11"/>
      <c r="Y5" s="11"/>
      <c r="Z5" s="11"/>
    </row>
    <row r="6" spans="1:26" x14ac:dyDescent="0.2">
      <c r="A6" t="s">
        <v>146</v>
      </c>
      <c r="C6" t="s">
        <v>150</v>
      </c>
      <c r="E6" t="s">
        <v>155</v>
      </c>
      <c r="K6" s="81"/>
      <c r="L6" s="81"/>
      <c r="M6" s="81"/>
      <c r="N6" s="81"/>
      <c r="O6" s="81"/>
      <c r="P6" s="81"/>
      <c r="Q6" s="81"/>
      <c r="V6" s="11"/>
      <c r="W6" s="11"/>
      <c r="X6" s="11"/>
      <c r="Y6" s="11"/>
      <c r="Z6" s="11"/>
    </row>
    <row r="7" spans="1:26" ht="19" x14ac:dyDescent="0.25">
      <c r="A7" s="8" t="s">
        <v>145</v>
      </c>
      <c r="B7" s="8" t="s">
        <v>147</v>
      </c>
      <c r="C7" s="8" t="s">
        <v>151</v>
      </c>
      <c r="D7" s="8" t="s">
        <v>152</v>
      </c>
      <c r="E7" s="8" t="s">
        <v>153</v>
      </c>
      <c r="F7" s="8" t="s">
        <v>154</v>
      </c>
      <c r="J7" s="102"/>
      <c r="L7" s="81"/>
      <c r="M7" s="81"/>
      <c r="N7" s="81"/>
      <c r="O7" s="81"/>
      <c r="P7" s="81"/>
      <c r="V7" s="11"/>
      <c r="W7" s="11"/>
      <c r="X7" s="11"/>
      <c r="Y7" s="11"/>
      <c r="Z7" s="11"/>
    </row>
    <row r="8" spans="1:26" x14ac:dyDescent="0.2">
      <c r="A8" t="s">
        <v>28</v>
      </c>
      <c r="B8" t="s">
        <v>144</v>
      </c>
      <c r="L8" s="81"/>
      <c r="M8" s="81"/>
      <c r="N8" s="81"/>
      <c r="O8" s="81"/>
      <c r="P8" s="81"/>
      <c r="Q8" s="81"/>
      <c r="V8" s="11"/>
      <c r="W8" s="11"/>
      <c r="X8" s="11"/>
      <c r="Y8" s="11"/>
      <c r="Z8" s="11"/>
    </row>
    <row r="9" spans="1:26" x14ac:dyDescent="0.2">
      <c r="A9">
        <v>37.151576280593801</v>
      </c>
      <c r="B9">
        <v>67.652984619140597</v>
      </c>
      <c r="V9" s="11"/>
      <c r="W9" s="11"/>
      <c r="X9" s="11"/>
      <c r="Y9" s="11"/>
      <c r="Z9" s="11"/>
    </row>
    <row r="10" spans="1:26" x14ac:dyDescent="0.2">
      <c r="A10">
        <v>13.102215051650999</v>
      </c>
      <c r="B10">
        <v>45.121485710144</v>
      </c>
      <c r="V10" s="11"/>
      <c r="W10" s="11"/>
      <c r="X10" s="11"/>
      <c r="Y10" s="11"/>
      <c r="Z10" s="11"/>
    </row>
    <row r="11" spans="1:26" x14ac:dyDescent="0.2">
      <c r="A11">
        <v>14.9993052482604</v>
      </c>
      <c r="B11">
        <v>45.553832292556699</v>
      </c>
      <c r="V11" s="11"/>
      <c r="W11" s="11"/>
      <c r="X11" s="11"/>
      <c r="Y11" s="11"/>
      <c r="Z11" s="11"/>
    </row>
    <row r="12" spans="1:26" x14ac:dyDescent="0.2">
      <c r="A12">
        <v>13.1983087062835</v>
      </c>
      <c r="B12">
        <v>44.387315273284898</v>
      </c>
      <c r="V12" s="11"/>
      <c r="W12" s="11"/>
      <c r="X12" s="11"/>
      <c r="Y12" s="11"/>
      <c r="Z12" s="11"/>
    </row>
    <row r="13" spans="1:26" x14ac:dyDescent="0.2">
      <c r="A13">
        <v>12.6510088443756</v>
      </c>
      <c r="B13">
        <v>44.307568073272698</v>
      </c>
      <c r="V13" s="11"/>
      <c r="W13" s="11"/>
      <c r="X13" s="11"/>
      <c r="Y13" s="11"/>
      <c r="Z13" s="11"/>
    </row>
    <row r="14" spans="1:26" x14ac:dyDescent="0.2">
      <c r="A14">
        <v>12.659029722213701</v>
      </c>
      <c r="B14">
        <v>45.629860639572101</v>
      </c>
      <c r="V14" s="11"/>
      <c r="W14" s="11"/>
      <c r="X14" s="11"/>
      <c r="Y14" s="11"/>
      <c r="Z14" s="11"/>
    </row>
    <row r="15" spans="1:26" x14ac:dyDescent="0.2">
      <c r="A15">
        <v>13.009284973144499</v>
      </c>
      <c r="B15">
        <v>45.305019617080603</v>
      </c>
      <c r="V15" s="11"/>
      <c r="W15" s="11"/>
      <c r="X15" s="11"/>
      <c r="Y15" s="11"/>
      <c r="Z15" s="11"/>
    </row>
    <row r="16" spans="1:26" x14ac:dyDescent="0.2">
      <c r="A16" t="s">
        <v>29</v>
      </c>
      <c r="B16" t="s">
        <v>148</v>
      </c>
    </row>
    <row r="17" spans="1:31" x14ac:dyDescent="0.2">
      <c r="A17">
        <v>3.4854352474212602</v>
      </c>
      <c r="B17">
        <v>7.5477039813995299</v>
      </c>
      <c r="I17" s="28" t="s">
        <v>138</v>
      </c>
      <c r="J17" s="28"/>
      <c r="K17" s="28"/>
      <c r="L17" s="28"/>
      <c r="M17" s="28"/>
      <c r="N17" s="28"/>
      <c r="O17" s="28"/>
      <c r="P17" s="106" t="s">
        <v>114</v>
      </c>
      <c r="Q17" s="106"/>
      <c r="R17" s="106" t="s">
        <v>116</v>
      </c>
      <c r="S17" s="106"/>
      <c r="T17" s="106" t="s">
        <v>115</v>
      </c>
      <c r="U17" s="106"/>
    </row>
    <row r="18" spans="1:31" x14ac:dyDescent="0.2">
      <c r="A18">
        <v>3.2822134494781401</v>
      </c>
      <c r="B18">
        <v>7.3632619380950901</v>
      </c>
      <c r="I18" s="28"/>
      <c r="J18" s="28"/>
      <c r="K18" s="28"/>
      <c r="L18" s="28"/>
      <c r="M18" s="28"/>
      <c r="N18" s="28"/>
      <c r="O18" s="28"/>
      <c r="P18" s="106" t="s">
        <v>117</v>
      </c>
      <c r="Q18" s="106"/>
      <c r="R18" s="106" t="s">
        <v>118</v>
      </c>
      <c r="S18" s="106"/>
      <c r="T18" s="106" t="s">
        <v>20</v>
      </c>
      <c r="U18" s="106"/>
      <c r="X18" s="28"/>
    </row>
    <row r="19" spans="1:31" ht="51" x14ac:dyDescent="0.2">
      <c r="A19">
        <v>3.2032432556152299</v>
      </c>
      <c r="B19">
        <v>7.2162091732025102</v>
      </c>
      <c r="I19" s="82" t="s">
        <v>119</v>
      </c>
      <c r="J19" s="83" t="s">
        <v>117</v>
      </c>
      <c r="K19" s="84" t="s">
        <v>120</v>
      </c>
      <c r="L19" s="96" t="s">
        <v>20</v>
      </c>
      <c r="M19" s="28"/>
      <c r="N19" s="28"/>
      <c r="O19" s="28"/>
      <c r="P19" s="85" t="s">
        <v>112</v>
      </c>
      <c r="Q19" s="86" t="s">
        <v>113</v>
      </c>
      <c r="R19" s="96" t="s">
        <v>112</v>
      </c>
      <c r="S19" s="96" t="s">
        <v>113</v>
      </c>
      <c r="T19" s="96" t="s">
        <v>112</v>
      </c>
      <c r="U19" s="96" t="s">
        <v>113</v>
      </c>
      <c r="X19" s="28"/>
    </row>
    <row r="20" spans="1:31" x14ac:dyDescent="0.2">
      <c r="A20">
        <v>3.2678418159484801</v>
      </c>
      <c r="B20">
        <v>7.0736422538757298</v>
      </c>
      <c r="I20" s="85" t="s">
        <v>23</v>
      </c>
      <c r="J20" s="86" t="e">
        <f>Q20/P20</f>
        <v>#DIV/0!</v>
      </c>
      <c r="K20" s="87" t="e">
        <f>S20/R20</f>
        <v>#DIV/0!</v>
      </c>
      <c r="L20" s="96">
        <f>U20/T20</f>
        <v>1.8189034931810695</v>
      </c>
      <c r="M20" s="28"/>
      <c r="N20" s="28"/>
      <c r="O20" s="96" t="s">
        <v>23</v>
      </c>
      <c r="P20" s="86">
        <f>(SUM(E25:E31)-MAX(E25:E31)-MIN(E25:E31))/5</f>
        <v>0</v>
      </c>
      <c r="Q20" s="86">
        <f>(SUM(F25:F31)-MAX(F25:F31)-MIN(F25:F31))/5</f>
        <v>0</v>
      </c>
      <c r="R20" s="96">
        <f>(SUM(C25:C31)-MAX(C25:C31)-MIN(C25:C31))/5</f>
        <v>0</v>
      </c>
      <c r="S20" s="96">
        <f>(SUM(D25:D31)-MAX(D25:D31)-MIN(D25:D31))/5</f>
        <v>0</v>
      </c>
      <c r="T20" s="96">
        <f>(SUM(A25:A31)-MAX(A25:A31)-MIN(A25:A31))/5</f>
        <v>1.9764496803283642</v>
      </c>
      <c r="U20" s="96">
        <f>(SUM(B25:B31)-MAX(B25:B31)-MIN(B25:B31))/5</f>
        <v>3.5949712276458698</v>
      </c>
      <c r="X20" s="28"/>
    </row>
    <row r="21" spans="1:31" x14ac:dyDescent="0.2">
      <c r="A21">
        <v>3.53005743026733</v>
      </c>
      <c r="B21">
        <v>7.7241227626800502</v>
      </c>
      <c r="I21" s="97" t="s">
        <v>22</v>
      </c>
      <c r="J21" s="98" t="e">
        <f>Q21/P21</f>
        <v>#DIV/0!</v>
      </c>
      <c r="K21" s="99" t="e">
        <f t="shared" ref="K21:K22" si="0">S21/R21</f>
        <v>#DIV/0!</v>
      </c>
      <c r="L21" s="100">
        <f t="shared" ref="L21:L22" si="1">U21/T21</f>
        <v>2.1318139143820263</v>
      </c>
      <c r="M21" s="28"/>
      <c r="N21" s="28"/>
      <c r="O21" s="96" t="s">
        <v>22</v>
      </c>
      <c r="P21" s="98">
        <f>(SUM(E17:E23)-MAX(E17:E23)-MIN(E17:E23))/5</f>
        <v>0</v>
      </c>
      <c r="Q21" s="98">
        <f>(SUM(F17:F23)-MAX(F17:F23)-MIN(F17:F23))/5</f>
        <v>0</v>
      </c>
      <c r="R21" s="96">
        <f>(SUM(C17:C23)-MAX(C17:C23)-MIN(C17:C23))/5</f>
        <v>0</v>
      </c>
      <c r="S21" s="96">
        <f>(SUM(D17:D23)-MAX(D17:D23)-MIN(D17:D23))/5</f>
        <v>0</v>
      </c>
      <c r="T21" s="96">
        <f>(SUM(A17:A23)-MAX(A17:A23)-MIN(A17:A23))/5</f>
        <v>3.4212822437286321</v>
      </c>
      <c r="U21" s="96">
        <f>(SUM(B17:B23)-MAX(B17:B23)-MIN(B17:B23))/5</f>
        <v>7.2935370922088563</v>
      </c>
      <c r="X21" s="28"/>
    </row>
    <row r="22" spans="1:31" x14ac:dyDescent="0.2">
      <c r="A22">
        <v>3.5599792003631499</v>
      </c>
      <c r="B22">
        <v>7.1316840648651096</v>
      </c>
      <c r="I22" s="96" t="s">
        <v>21</v>
      </c>
      <c r="J22" s="96" t="e">
        <f>Q22/P22</f>
        <v>#DIV/0!</v>
      </c>
      <c r="K22" s="96" t="e">
        <f t="shared" si="0"/>
        <v>#DIV/0!</v>
      </c>
      <c r="L22" s="96">
        <f t="shared" si="1"/>
        <v>3.3747017767105425</v>
      </c>
      <c r="M22" s="28"/>
      <c r="N22" s="28"/>
      <c r="O22" s="96" t="s">
        <v>21</v>
      </c>
      <c r="P22" s="101">
        <f>(SUM(E9:E15)-MAX(E9:E15)-MIN(E9:E15))/5</f>
        <v>0</v>
      </c>
      <c r="Q22" s="101">
        <f>(SUM(F9:F15)-MAX(F9:F15)-MIN(F9:F15))/5</f>
        <v>0</v>
      </c>
      <c r="R22" s="96">
        <f>(SUM(C9:C15)-MAX(C9:C15)-MIN(C9:C15))/5</f>
        <v>0</v>
      </c>
      <c r="S22" s="96">
        <f>(SUM(D9:D15)-MAX(D9:D15)-MIN(D9:D15))/5</f>
        <v>0</v>
      </c>
      <c r="T22" s="96">
        <f>(SUM(A9:A15)-MAX(A9:A15)-MIN(A9:A15))/5</f>
        <v>13.393628740310621</v>
      </c>
      <c r="U22" s="96">
        <f>(SUM(B9:B15)-MAX(B9:B15)-MIN(B9:B15))/5</f>
        <v>45.199502706527639</v>
      </c>
      <c r="X22" s="28"/>
    </row>
    <row r="23" spans="1:31" x14ac:dyDescent="0.2">
      <c r="A23">
        <v>3.5408632755279501</v>
      </c>
      <c r="B23">
        <v>7.2088263034820503</v>
      </c>
      <c r="I23" s="28"/>
      <c r="J23" s="28"/>
      <c r="K23" s="28"/>
      <c r="L23" s="28"/>
      <c r="N23" s="28"/>
      <c r="O23" s="28"/>
      <c r="P23" s="28"/>
      <c r="Q23" s="28"/>
      <c r="R23" s="28"/>
      <c r="S23" s="28"/>
      <c r="T23" s="28"/>
      <c r="U23" s="28"/>
      <c r="X23" s="28"/>
    </row>
    <row r="24" spans="1:31" x14ac:dyDescent="0.2">
      <c r="A24" t="s">
        <v>30</v>
      </c>
      <c r="B24" t="s">
        <v>149</v>
      </c>
    </row>
    <row r="25" spans="1:31" x14ac:dyDescent="0.2">
      <c r="A25">
        <v>2.3848860263824401</v>
      </c>
      <c r="B25">
        <v>3.5580234527587802</v>
      </c>
    </row>
    <row r="26" spans="1:31" x14ac:dyDescent="0.2">
      <c r="A26">
        <v>1.85724520683288</v>
      </c>
      <c r="B26">
        <v>4.4972167015075604</v>
      </c>
    </row>
    <row r="27" spans="1:31" x14ac:dyDescent="0.2">
      <c r="A27">
        <v>1.77538061141967</v>
      </c>
      <c r="B27">
        <v>3.6619205474853498</v>
      </c>
    </row>
    <row r="28" spans="1:31" x14ac:dyDescent="0.2">
      <c r="A28">
        <v>1.8655190467834399</v>
      </c>
      <c r="B28">
        <v>3.36778235435485</v>
      </c>
    </row>
    <row r="29" spans="1:31" x14ac:dyDescent="0.2">
      <c r="A29">
        <v>2.3260414600372301</v>
      </c>
      <c r="B29">
        <v>3.6325733661651598</v>
      </c>
      <c r="K29" s="81"/>
      <c r="R29" s="81"/>
      <c r="S29" s="81"/>
      <c r="T29" s="81"/>
      <c r="U29" s="81"/>
      <c r="V29" s="81"/>
      <c r="W29" s="81"/>
      <c r="Z29" s="81"/>
      <c r="AA29" s="81"/>
      <c r="AB29" s="81"/>
      <c r="AC29" s="81"/>
      <c r="AD29" s="81"/>
      <c r="AE29" s="81"/>
    </row>
    <row r="30" spans="1:31" x14ac:dyDescent="0.2">
      <c r="A30">
        <v>1.85327792167663</v>
      </c>
      <c r="B30">
        <v>3.75455641746521</v>
      </c>
      <c r="R30" s="81"/>
      <c r="S30" s="81"/>
      <c r="T30" s="81"/>
      <c r="U30" s="81"/>
      <c r="V30" s="81"/>
      <c r="W30" s="81"/>
      <c r="Z30" s="81"/>
      <c r="AA30" s="81"/>
      <c r="AB30" s="81"/>
      <c r="AC30" s="81"/>
      <c r="AD30" s="81"/>
      <c r="AE30" s="81"/>
    </row>
    <row r="31" spans="1:31" x14ac:dyDescent="0.2">
      <c r="A31">
        <v>1.98016476631164</v>
      </c>
      <c r="B31">
        <v>3.1953341960906898</v>
      </c>
      <c r="R31" s="81"/>
      <c r="S31" s="81"/>
      <c r="T31" s="81"/>
      <c r="U31" s="81"/>
      <c r="V31" s="81"/>
      <c r="W31" s="81"/>
      <c r="Z31" s="81"/>
      <c r="AA31" s="81"/>
      <c r="AB31" s="81"/>
      <c r="AC31" s="81"/>
      <c r="AD31" s="81"/>
      <c r="AE31" s="81"/>
    </row>
    <row r="32" spans="1:31" x14ac:dyDescent="0.2">
      <c r="K32" s="81"/>
    </row>
    <row r="42" spans="3:14" x14ac:dyDescent="0.2">
      <c r="N42" s="88"/>
    </row>
    <row r="44" spans="3:14" ht="20" x14ac:dyDescent="0.25">
      <c r="C44" s="89"/>
      <c r="D44" s="89"/>
      <c r="E44" s="89"/>
      <c r="I44" s="89"/>
    </row>
    <row r="45" spans="3:14" ht="20" x14ac:dyDescent="0.25">
      <c r="C45" s="89"/>
      <c r="D45" s="89"/>
      <c r="E45" s="89"/>
      <c r="I45" s="89"/>
    </row>
    <row r="46" spans="3:14" ht="20" x14ac:dyDescent="0.25">
      <c r="C46" s="89"/>
      <c r="D46" s="89"/>
      <c r="E46" s="89"/>
      <c r="I46" s="89"/>
    </row>
    <row r="47" spans="3:14" ht="20" x14ac:dyDescent="0.25">
      <c r="C47" s="89"/>
      <c r="D47" s="89"/>
      <c r="E47" s="89"/>
      <c r="I47" s="89"/>
    </row>
    <row r="48" spans="3:14" ht="20" x14ac:dyDescent="0.25">
      <c r="C48" s="89"/>
      <c r="D48" s="89"/>
      <c r="E48" s="89"/>
      <c r="I48" s="89"/>
    </row>
    <row r="50" spans="14:14" x14ac:dyDescent="0.2">
      <c r="N50" s="88"/>
    </row>
  </sheetData>
  <mergeCells count="6">
    <mergeCell ref="P17:Q17"/>
    <mergeCell ref="R17:S17"/>
    <mergeCell ref="T17:U17"/>
    <mergeCell ref="P18:Q18"/>
    <mergeCell ref="R18:S18"/>
    <mergeCell ref="T18:U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6B86-1ACF-6E4D-BA7B-99B4C694E26E}">
  <dimension ref="A5:X63"/>
  <sheetViews>
    <sheetView topLeftCell="A3" workbookViewId="0">
      <selection activeCell="I19" sqref="I19"/>
    </sheetView>
  </sheetViews>
  <sheetFormatPr baseColWidth="10" defaultColWidth="11" defaultRowHeight="16" x14ac:dyDescent="0.2"/>
  <sheetData>
    <row r="5" spans="1:19" ht="17" customHeight="1" x14ac:dyDescent="0.2">
      <c r="B5" s="8" t="s">
        <v>69</v>
      </c>
    </row>
    <row r="6" spans="1:19" ht="45" x14ac:dyDescent="0.2">
      <c r="B6" s="91" t="s">
        <v>122</v>
      </c>
      <c r="C6" s="91" t="s">
        <v>123</v>
      </c>
      <c r="D6" s="91" t="s">
        <v>124</v>
      </c>
      <c r="E6" s="91" t="s">
        <v>37</v>
      </c>
      <c r="F6" s="91" t="s">
        <v>125</v>
      </c>
      <c r="G6" s="91" t="s">
        <v>38</v>
      </c>
      <c r="H6" s="91" t="s">
        <v>126</v>
      </c>
      <c r="I6" s="91" t="s">
        <v>39</v>
      </c>
      <c r="J6" s="91" t="s">
        <v>121</v>
      </c>
      <c r="K6" s="91" t="s">
        <v>40</v>
      </c>
    </row>
    <row r="7" spans="1:19" x14ac:dyDescent="0.2">
      <c r="B7" s="26" t="s">
        <v>45</v>
      </c>
      <c r="C7" s="27" t="s">
        <v>46</v>
      </c>
      <c r="D7" s="26" t="s">
        <v>45</v>
      </c>
      <c r="E7" s="27" t="s">
        <v>46</v>
      </c>
      <c r="F7" s="26" t="s">
        <v>45</v>
      </c>
      <c r="G7" s="27" t="s">
        <v>46</v>
      </c>
      <c r="H7" s="26" t="s">
        <v>45</v>
      </c>
      <c r="I7" s="27" t="s">
        <v>46</v>
      </c>
      <c r="J7" s="26" t="s">
        <v>45</v>
      </c>
      <c r="K7" s="27" t="s">
        <v>46</v>
      </c>
    </row>
    <row r="8" spans="1:19" x14ac:dyDescent="0.2">
      <c r="B8" s="16" t="s">
        <v>47</v>
      </c>
      <c r="C8" s="15"/>
      <c r="D8" s="16" t="s">
        <v>41</v>
      </c>
      <c r="E8" s="15"/>
      <c r="F8" s="16" t="s">
        <v>21</v>
      </c>
      <c r="G8" s="15"/>
      <c r="H8" s="16" t="s">
        <v>22</v>
      </c>
      <c r="I8" s="15"/>
      <c r="J8" s="16" t="s">
        <v>23</v>
      </c>
      <c r="K8" s="15"/>
      <c r="R8" s="28"/>
      <c r="S8" s="14"/>
    </row>
    <row r="9" spans="1:19" x14ac:dyDescent="0.2">
      <c r="A9">
        <v>1</v>
      </c>
      <c r="B9" s="31" t="s">
        <v>99</v>
      </c>
      <c r="C9" s="32"/>
      <c r="D9" s="29">
        <v>221.51162528991699</v>
      </c>
      <c r="E9" s="29">
        <v>215.51136922836301</v>
      </c>
      <c r="F9" s="30">
        <v>26.678284883499099</v>
      </c>
      <c r="G9" s="29">
        <v>23.535433292388898</v>
      </c>
      <c r="H9" s="30">
        <v>7.0331401824951101</v>
      </c>
      <c r="I9" s="29">
        <v>5.7502083778381303</v>
      </c>
      <c r="J9" s="30">
        <v>4.2712128162383998</v>
      </c>
      <c r="K9" s="29">
        <v>2.8335371017456001</v>
      </c>
      <c r="R9" s="28"/>
      <c r="S9" s="14"/>
    </row>
    <row r="10" spans="1:19" x14ac:dyDescent="0.2">
      <c r="A10">
        <v>2</v>
      </c>
      <c r="B10" s="31"/>
      <c r="C10" s="32"/>
      <c r="D10" s="29">
        <v>216.52055811881999</v>
      </c>
      <c r="E10" s="29">
        <v>212.113683223724</v>
      </c>
      <c r="F10" s="30">
        <v>24.7875576019287</v>
      </c>
      <c r="G10" s="29">
        <v>23.9874265193939</v>
      </c>
      <c r="H10" s="30">
        <v>7.0465898513793901</v>
      </c>
      <c r="I10" s="29">
        <v>5.9205052852630597</v>
      </c>
      <c r="J10" s="30">
        <v>4.26383280754089</v>
      </c>
      <c r="K10" s="29">
        <v>3.1490845680236799</v>
      </c>
      <c r="R10" s="28"/>
      <c r="S10" s="14"/>
    </row>
    <row r="11" spans="1:19" x14ac:dyDescent="0.2">
      <c r="A11">
        <v>3</v>
      </c>
      <c r="B11" s="31"/>
      <c r="C11" s="32"/>
      <c r="D11" s="29">
        <v>218.695192575454</v>
      </c>
      <c r="E11" s="29">
        <v>214.23300361633301</v>
      </c>
      <c r="F11" s="30">
        <v>24.9412071704864</v>
      </c>
      <c r="G11" s="29">
        <v>22.2100636959075</v>
      </c>
      <c r="H11" s="30">
        <v>7.0185797214508003</v>
      </c>
      <c r="I11" s="29">
        <v>6.3007886409759504</v>
      </c>
      <c r="J11" s="30">
        <v>4.1995558738708496</v>
      </c>
      <c r="K11" s="29">
        <v>2.31490731239318</v>
      </c>
      <c r="R11" s="28"/>
      <c r="S11" s="14"/>
    </row>
    <row r="12" spans="1:19" x14ac:dyDescent="0.2">
      <c r="A12">
        <v>4</v>
      </c>
      <c r="B12" s="31"/>
      <c r="C12" s="32"/>
      <c r="D12" s="29">
        <v>217.739984750747</v>
      </c>
      <c r="E12" s="29">
        <v>214.78612947463901</v>
      </c>
      <c r="F12" s="30">
        <v>23.168127298355099</v>
      </c>
      <c r="G12" s="29">
        <v>21.348078012466399</v>
      </c>
      <c r="H12" s="30">
        <v>7.6989762783050502</v>
      </c>
      <c r="I12" s="29">
        <v>5.6565558910369802</v>
      </c>
      <c r="J12" s="30">
        <v>4.4986538887023899</v>
      </c>
      <c r="K12" s="33">
        <v>3.8737556934356601</v>
      </c>
      <c r="N12" s="14"/>
      <c r="O12" s="14"/>
      <c r="R12" s="28"/>
      <c r="S12" s="14"/>
    </row>
    <row r="13" spans="1:19" x14ac:dyDescent="0.2">
      <c r="A13">
        <v>5</v>
      </c>
      <c r="B13" s="31"/>
      <c r="C13" s="32"/>
      <c r="D13" s="29">
        <v>214.93689656257601</v>
      </c>
      <c r="E13" s="29">
        <v>215.38835787773101</v>
      </c>
      <c r="F13" s="30">
        <v>26.0888702869415</v>
      </c>
      <c r="G13" s="29">
        <v>22.7449436187744</v>
      </c>
      <c r="H13" s="30">
        <v>7.38344383239746</v>
      </c>
      <c r="I13" s="29">
        <v>4.9816944599151602</v>
      </c>
      <c r="J13" s="30">
        <v>4.3460128307342503</v>
      </c>
      <c r="K13" s="33">
        <v>3.5557699203491202</v>
      </c>
      <c r="N13" s="14"/>
      <c r="O13" s="14"/>
      <c r="S13" s="14"/>
    </row>
    <row r="14" spans="1:19" x14ac:dyDescent="0.2">
      <c r="A14">
        <v>6</v>
      </c>
      <c r="B14" s="31"/>
      <c r="C14" s="32"/>
      <c r="D14" s="30">
        <v>212.263661146163</v>
      </c>
      <c r="E14" s="29">
        <v>212.13783073425199</v>
      </c>
      <c r="F14" s="30">
        <v>24.212856292724599</v>
      </c>
      <c r="G14" s="29">
        <v>26.0787417888641</v>
      </c>
      <c r="H14" s="30">
        <v>7.4992303848266602</v>
      </c>
      <c r="I14" s="29">
        <v>5.1538758277893004</v>
      </c>
      <c r="J14" s="30">
        <v>4.4195859432220397</v>
      </c>
      <c r="K14" s="29">
        <v>3.66228747367858</v>
      </c>
      <c r="N14" s="14"/>
      <c r="O14" s="14"/>
      <c r="S14" s="14"/>
    </row>
    <row r="15" spans="1:19" x14ac:dyDescent="0.2">
      <c r="A15">
        <v>7</v>
      </c>
      <c r="B15" s="36"/>
      <c r="C15" s="37"/>
      <c r="D15" s="34">
        <v>212.455061912536</v>
      </c>
      <c r="E15" s="35">
        <v>213.16638350486701</v>
      </c>
      <c r="F15" s="34">
        <v>23.8870253562927</v>
      </c>
      <c r="G15" s="35">
        <v>23.041328191757199</v>
      </c>
      <c r="H15" s="34">
        <v>7.2504374980926496</v>
      </c>
      <c r="I15" s="35">
        <v>5.4088621139526296</v>
      </c>
      <c r="J15" s="34">
        <v>4.0851359367370597</v>
      </c>
      <c r="K15" s="35">
        <v>2.6498506069183301</v>
      </c>
      <c r="N15" s="14"/>
      <c r="O15" s="14"/>
      <c r="S15" s="14"/>
    </row>
    <row r="16" spans="1:19" x14ac:dyDescent="0.2">
      <c r="A16" t="s">
        <v>48</v>
      </c>
      <c r="B16" s="10"/>
      <c r="C16" s="10"/>
      <c r="D16" s="10">
        <f>(SUM(D9:D15)-MAX(D9:D15)-MIN(D9:D15))/5</f>
        <v>216.06953878402661</v>
      </c>
      <c r="E16" s="10">
        <f t="shared" ref="E16:K16" si="0">(SUM(E9:E15)-MAX(E9:E15)-MIN(E9:E15))/5</f>
        <v>213.94234104156445</v>
      </c>
      <c r="F16" s="10">
        <f t="shared" si="0"/>
        <v>24.783503341674781</v>
      </c>
      <c r="G16" s="10">
        <f t="shared" si="0"/>
        <v>23.103839063644376</v>
      </c>
      <c r="H16" s="10">
        <f t="shared" si="0"/>
        <v>7.2425683498382556</v>
      </c>
      <c r="I16" s="10">
        <f t="shared" si="0"/>
        <v>5.5780014991760201</v>
      </c>
      <c r="J16" s="10">
        <f t="shared" si="0"/>
        <v>4.3000400543212853</v>
      </c>
      <c r="K16" s="10">
        <f t="shared" si="0"/>
        <v>3.1701059341430624</v>
      </c>
    </row>
    <row r="17" spans="3:14" x14ac:dyDescent="0.2">
      <c r="C17" s="10"/>
      <c r="D17" s="10"/>
      <c r="E17" s="14"/>
      <c r="F17" s="14"/>
      <c r="G17" s="14"/>
      <c r="H17" s="14"/>
      <c r="I17" s="14"/>
      <c r="J17" s="14"/>
      <c r="K17" s="14"/>
    </row>
    <row r="18" spans="3:14" x14ac:dyDescent="0.2">
      <c r="C18" s="14"/>
      <c r="D18" s="10"/>
      <c r="E18" s="10"/>
      <c r="G18" s="10"/>
      <c r="I18" s="10"/>
    </row>
    <row r="19" spans="3:14" x14ac:dyDescent="0.2">
      <c r="N19" t="s">
        <v>98</v>
      </c>
    </row>
    <row r="20" spans="3:14" x14ac:dyDescent="0.2">
      <c r="F20" s="113" t="s">
        <v>68</v>
      </c>
      <c r="G20" s="113"/>
      <c r="H20" s="113"/>
      <c r="I20" s="113"/>
      <c r="J20" s="113"/>
      <c r="K20" s="113"/>
    </row>
    <row r="22" spans="3:14" x14ac:dyDescent="0.2">
      <c r="D22" s="28" t="s">
        <v>50</v>
      </c>
      <c r="E22" s="14"/>
      <c r="F22" s="14"/>
      <c r="G22" s="14"/>
      <c r="H22" s="14"/>
      <c r="I22" s="14"/>
      <c r="J22" s="14"/>
      <c r="K22" s="14"/>
    </row>
    <row r="23" spans="3:14" ht="19" x14ac:dyDescent="0.25">
      <c r="D23" s="28"/>
      <c r="E23" s="14"/>
      <c r="F23" s="14"/>
      <c r="G23" s="14"/>
      <c r="H23" s="9"/>
      <c r="I23" s="9"/>
      <c r="J23" s="14"/>
      <c r="K23" s="14"/>
    </row>
    <row r="24" spans="3:14" ht="19" x14ac:dyDescent="0.25">
      <c r="E24" s="14"/>
      <c r="F24" s="14"/>
      <c r="G24" s="14"/>
      <c r="H24" s="9"/>
      <c r="I24" s="9"/>
      <c r="J24" s="14"/>
      <c r="K24" s="14"/>
    </row>
    <row r="25" spans="3:14" ht="19" x14ac:dyDescent="0.25">
      <c r="E25" s="14"/>
      <c r="F25" s="14"/>
      <c r="G25" s="14"/>
      <c r="H25" s="9"/>
      <c r="I25" s="9"/>
      <c r="J25" s="14"/>
      <c r="K25" s="14"/>
    </row>
    <row r="26" spans="3:14" ht="19" x14ac:dyDescent="0.25">
      <c r="E26" s="14"/>
      <c r="F26" s="14"/>
      <c r="G26" s="14"/>
      <c r="H26" s="9"/>
      <c r="I26" s="9"/>
      <c r="J26" s="14"/>
      <c r="K26" s="14"/>
    </row>
    <row r="29" spans="3:14" x14ac:dyDescent="0.2">
      <c r="L29" s="38"/>
    </row>
    <row r="30" spans="3:14" x14ac:dyDescent="0.2">
      <c r="D30" s="105"/>
      <c r="F30" s="107"/>
      <c r="G30" s="14"/>
      <c r="H30" s="14"/>
      <c r="I30" s="14"/>
    </row>
    <row r="31" spans="3:14" x14ac:dyDescent="0.2">
      <c r="D31" s="105"/>
      <c r="F31" s="107"/>
      <c r="G31" s="14"/>
      <c r="H31" s="14"/>
      <c r="I31" s="14"/>
      <c r="K31" s="14"/>
      <c r="L31" s="14"/>
      <c r="M31" s="14"/>
    </row>
    <row r="32" spans="3:14" x14ac:dyDescent="0.2">
      <c r="D32" s="105"/>
      <c r="F32" s="107"/>
      <c r="G32" s="14"/>
      <c r="H32" s="14"/>
      <c r="I32" s="14"/>
    </row>
    <row r="33" spans="4:24" x14ac:dyDescent="0.2">
      <c r="D33" s="105"/>
      <c r="F33" s="107"/>
      <c r="G33" s="14"/>
      <c r="H33" s="14"/>
      <c r="I33" s="14"/>
      <c r="K33" s="14"/>
      <c r="L33" s="14"/>
      <c r="M33" s="14"/>
    </row>
    <row r="34" spans="4:24" x14ac:dyDescent="0.2">
      <c r="D34" s="105"/>
      <c r="F34" s="107"/>
      <c r="G34" s="39"/>
      <c r="H34" s="14"/>
      <c r="I34" s="14"/>
    </row>
    <row r="35" spans="4:24" x14ac:dyDescent="0.2">
      <c r="D35" s="105"/>
      <c r="F35" s="107"/>
      <c r="G35" s="14"/>
      <c r="H35" s="14"/>
      <c r="I35" s="14"/>
      <c r="K35" s="14"/>
      <c r="L35" s="14"/>
      <c r="M35" s="14"/>
    </row>
    <row r="36" spans="4:24" x14ac:dyDescent="0.2">
      <c r="D36" s="105"/>
      <c r="F36" s="107"/>
      <c r="G36" s="14"/>
      <c r="H36" s="14"/>
      <c r="I36" s="14"/>
    </row>
    <row r="37" spans="4:24" x14ac:dyDescent="0.2">
      <c r="D37" s="105"/>
      <c r="F37" s="107"/>
      <c r="G37" s="14"/>
      <c r="H37" s="14"/>
      <c r="I37" s="14"/>
      <c r="K37" s="14"/>
      <c r="L37" s="14"/>
      <c r="M37" s="14"/>
    </row>
    <row r="38" spans="4:24" x14ac:dyDescent="0.2">
      <c r="D38" s="105"/>
      <c r="F38" s="107"/>
      <c r="G38" s="14"/>
      <c r="H38" s="14"/>
      <c r="I38" s="14"/>
    </row>
    <row r="39" spans="4:24" x14ac:dyDescent="0.2">
      <c r="D39" s="105"/>
      <c r="F39" s="107"/>
      <c r="G39" s="14"/>
      <c r="H39" s="39"/>
      <c r="I39" s="14"/>
      <c r="K39" s="14"/>
      <c r="L39" s="39"/>
      <c r="M39" s="14"/>
    </row>
    <row r="40" spans="4:24" x14ac:dyDescent="0.2">
      <c r="F40" t="s">
        <v>51</v>
      </c>
      <c r="S40" s="14"/>
      <c r="T40" s="14" t="s">
        <v>52</v>
      </c>
      <c r="U40" s="14"/>
      <c r="V40" s="14" t="s">
        <v>52</v>
      </c>
      <c r="W40" s="14"/>
      <c r="X40" s="14"/>
    </row>
    <row r="41" spans="4:24" ht="22" x14ac:dyDescent="0.25">
      <c r="F41" s="40"/>
      <c r="G41" s="40" t="s">
        <v>49</v>
      </c>
      <c r="H41" t="s">
        <v>53</v>
      </c>
      <c r="S41" s="14"/>
      <c r="T41" s="14"/>
      <c r="U41" s="14"/>
      <c r="V41" s="14"/>
      <c r="W41" s="14"/>
      <c r="X41" s="14"/>
    </row>
    <row r="42" spans="4:24" ht="19" x14ac:dyDescent="0.25">
      <c r="D42" s="109" t="s">
        <v>54</v>
      </c>
      <c r="E42" s="41" t="s">
        <v>55</v>
      </c>
      <c r="F42" s="42">
        <v>4.59</v>
      </c>
      <c r="G42" s="43"/>
      <c r="H42" s="44"/>
      <c r="I42" s="45"/>
      <c r="S42" s="14"/>
      <c r="T42" s="14"/>
      <c r="U42" s="14"/>
      <c r="V42" s="14"/>
      <c r="W42" s="14"/>
      <c r="X42" s="14"/>
    </row>
    <row r="43" spans="4:24" ht="19" x14ac:dyDescent="0.25">
      <c r="D43" s="109"/>
      <c r="E43" s="41" t="s">
        <v>56</v>
      </c>
      <c r="F43" s="42">
        <v>2.84</v>
      </c>
      <c r="G43" s="46"/>
      <c r="H43" s="45"/>
      <c r="I43" s="45"/>
      <c r="S43" s="14"/>
      <c r="T43" s="14"/>
      <c r="U43" s="14"/>
      <c r="V43" s="14"/>
      <c r="W43" s="14"/>
      <c r="X43" s="14"/>
    </row>
    <row r="44" spans="4:24" ht="19" x14ac:dyDescent="0.25">
      <c r="D44" s="108" t="s">
        <v>24</v>
      </c>
      <c r="E44" s="47" t="s">
        <v>57</v>
      </c>
      <c r="F44" s="48">
        <f>J16</f>
        <v>4.3000400543212853</v>
      </c>
      <c r="G44" s="49">
        <f>F44-F45</f>
        <v>1.1299341201782229</v>
      </c>
      <c r="H44" s="14"/>
      <c r="I44" s="14" t="s">
        <v>58</v>
      </c>
      <c r="S44" s="14"/>
      <c r="T44" s="14"/>
      <c r="U44" s="14"/>
      <c r="V44" s="14"/>
      <c r="W44" s="14"/>
      <c r="X44" s="14"/>
    </row>
    <row r="45" spans="4:24" ht="19" x14ac:dyDescent="0.25">
      <c r="D45" s="108"/>
      <c r="E45" s="50" t="s">
        <v>59</v>
      </c>
      <c r="F45" s="51">
        <f>K16</f>
        <v>3.1701059341430624</v>
      </c>
      <c r="G45" s="52"/>
      <c r="H45" s="14"/>
      <c r="S45" s="14"/>
      <c r="T45" s="14"/>
      <c r="U45" s="14"/>
      <c r="V45" s="14"/>
      <c r="W45" s="14"/>
      <c r="X45" s="14"/>
    </row>
    <row r="46" spans="4:24" ht="19" x14ac:dyDescent="0.25">
      <c r="D46" s="110" t="s">
        <v>60</v>
      </c>
      <c r="E46" s="53" t="s">
        <v>57</v>
      </c>
      <c r="F46" s="48">
        <f>H16</f>
        <v>7.2425683498382556</v>
      </c>
      <c r="G46" s="49">
        <f>F46-F47</f>
        <v>1.6645668506622355</v>
      </c>
      <c r="H46" s="14">
        <f>10/(1.1*3)</f>
        <v>3.0303030303030303</v>
      </c>
      <c r="I46" s="14" t="s">
        <v>61</v>
      </c>
      <c r="S46" s="14"/>
      <c r="T46" s="14"/>
      <c r="U46" s="14"/>
      <c r="V46" s="14"/>
      <c r="W46" s="14"/>
      <c r="X46" s="14"/>
    </row>
    <row r="47" spans="4:24" ht="19" x14ac:dyDescent="0.25">
      <c r="D47" s="111"/>
      <c r="E47" s="54" t="s">
        <v>59</v>
      </c>
      <c r="F47" s="55">
        <f>I16</f>
        <v>5.5780014991760201</v>
      </c>
      <c r="G47" s="49"/>
      <c r="H47" s="14"/>
      <c r="S47" s="14"/>
      <c r="T47" s="14"/>
      <c r="U47" s="14"/>
      <c r="V47" s="14"/>
      <c r="W47" s="14"/>
      <c r="X47" s="14"/>
    </row>
    <row r="48" spans="4:24" ht="19" x14ac:dyDescent="0.25">
      <c r="D48" s="108" t="s">
        <v>62</v>
      </c>
      <c r="E48" s="38" t="s">
        <v>57</v>
      </c>
      <c r="F48" s="51">
        <f>F16</f>
        <v>24.783503341674781</v>
      </c>
      <c r="G48" s="56">
        <f>F48-F49</f>
        <v>1.6796642780304047</v>
      </c>
      <c r="H48">
        <f>12/(1.1*3)</f>
        <v>3.6363636363636362</v>
      </c>
      <c r="I48" s="14" t="s">
        <v>63</v>
      </c>
      <c r="S48" s="14"/>
      <c r="T48" s="14"/>
      <c r="U48" s="14"/>
      <c r="V48" s="14"/>
      <c r="W48" s="14"/>
      <c r="X48" s="14"/>
    </row>
    <row r="49" spans="4:24" ht="20" thickBot="1" x14ac:dyDescent="0.3">
      <c r="D49" s="112"/>
      <c r="E49" s="38" t="s">
        <v>59</v>
      </c>
      <c r="F49" s="51">
        <f>G16</f>
        <v>23.103839063644376</v>
      </c>
      <c r="G49" s="49"/>
      <c r="S49" s="14"/>
      <c r="T49" s="14"/>
      <c r="U49" s="14"/>
      <c r="V49" s="14"/>
      <c r="W49" s="14"/>
      <c r="X49" s="14"/>
    </row>
    <row r="50" spans="4:24" ht="19" x14ac:dyDescent="0.25">
      <c r="D50" s="108" t="s">
        <v>41</v>
      </c>
      <c r="E50" s="38" t="s">
        <v>57</v>
      </c>
      <c r="F50" s="51">
        <f>D16</f>
        <v>216.06953878402661</v>
      </c>
      <c r="G50" s="49">
        <f>F50-F51</f>
        <v>2.1271977424621582</v>
      </c>
      <c r="H50">
        <f>13/(1.1*3)</f>
        <v>3.939393939393939</v>
      </c>
      <c r="I50" t="s">
        <v>64</v>
      </c>
    </row>
    <row r="51" spans="4:24" ht="19" x14ac:dyDescent="0.25">
      <c r="D51" s="108"/>
      <c r="E51" s="38" t="s">
        <v>59</v>
      </c>
      <c r="F51" s="51">
        <f>E16</f>
        <v>213.94234104156445</v>
      </c>
      <c r="G51" s="52"/>
    </row>
    <row r="52" spans="4:24" ht="19" x14ac:dyDescent="0.25">
      <c r="D52" s="108" t="s">
        <v>47</v>
      </c>
      <c r="E52" s="38" t="s">
        <v>57</v>
      </c>
      <c r="F52" s="57">
        <f>B16</f>
        <v>0</v>
      </c>
      <c r="G52" s="49">
        <f>F52-F53</f>
        <v>0</v>
      </c>
      <c r="H52">
        <f>30/(1.1*3)</f>
        <v>9.0909090909090899</v>
      </c>
      <c r="I52" t="s">
        <v>65</v>
      </c>
    </row>
    <row r="53" spans="4:24" ht="19" x14ac:dyDescent="0.25">
      <c r="D53" s="108"/>
      <c r="E53" s="38" t="s">
        <v>59</v>
      </c>
      <c r="F53" s="57">
        <f>C16</f>
        <v>0</v>
      </c>
      <c r="G53" s="52"/>
    </row>
    <row r="54" spans="4:24" x14ac:dyDescent="0.2">
      <c r="D54" s="105"/>
      <c r="E54" s="107"/>
      <c r="F54" s="14"/>
      <c r="G54" s="14"/>
      <c r="H54" s="14"/>
    </row>
    <row r="55" spans="4:24" ht="19" x14ac:dyDescent="0.25">
      <c r="D55" s="105"/>
      <c r="E55" s="107"/>
      <c r="F55" s="9"/>
      <c r="G55" s="14"/>
      <c r="H55" s="14"/>
    </row>
    <row r="56" spans="4:24" x14ac:dyDescent="0.2">
      <c r="D56" s="105"/>
      <c r="E56" s="107"/>
      <c r="F56" s="14"/>
      <c r="G56" s="14"/>
      <c r="H56" s="14"/>
    </row>
    <row r="57" spans="4:24" x14ac:dyDescent="0.2">
      <c r="D57" s="105"/>
      <c r="E57" s="107"/>
      <c r="F57" s="14"/>
      <c r="G57" s="14"/>
      <c r="H57" s="14"/>
    </row>
    <row r="58" spans="4:24" x14ac:dyDescent="0.2">
      <c r="D58" s="105"/>
      <c r="E58" s="107"/>
      <c r="F58" s="14"/>
      <c r="G58" s="14"/>
      <c r="H58" s="14"/>
    </row>
    <row r="59" spans="4:24" x14ac:dyDescent="0.2">
      <c r="D59" s="105"/>
      <c r="E59" s="107"/>
      <c r="F59" s="14"/>
      <c r="G59" s="14"/>
      <c r="H59" s="14"/>
    </row>
    <row r="60" spans="4:24" x14ac:dyDescent="0.2">
      <c r="D60" s="105"/>
      <c r="E60" s="107"/>
      <c r="F60" s="14"/>
      <c r="G60" s="14"/>
      <c r="H60" s="14"/>
    </row>
    <row r="61" spans="4:24" x14ac:dyDescent="0.2">
      <c r="D61" s="105"/>
      <c r="E61" s="107"/>
      <c r="F61" s="14"/>
      <c r="G61" s="14"/>
      <c r="H61" s="14"/>
    </row>
    <row r="62" spans="4:24" x14ac:dyDescent="0.2">
      <c r="D62" s="105"/>
      <c r="E62" s="107"/>
      <c r="F62" s="14"/>
      <c r="G62" s="14"/>
      <c r="H62" s="14"/>
    </row>
    <row r="63" spans="4:24" x14ac:dyDescent="0.2">
      <c r="D63" s="105"/>
      <c r="E63" s="107"/>
      <c r="F63" s="14"/>
      <c r="G63" s="14"/>
      <c r="H63" s="14"/>
    </row>
  </sheetData>
  <mergeCells count="29">
    <mergeCell ref="D32:D33"/>
    <mergeCell ref="F32:F33"/>
    <mergeCell ref="F20:G20"/>
    <mergeCell ref="H20:I20"/>
    <mergeCell ref="J20:K20"/>
    <mergeCell ref="D30:D31"/>
    <mergeCell ref="F30:F31"/>
    <mergeCell ref="D52:D53"/>
    <mergeCell ref="D34:D35"/>
    <mergeCell ref="F34:F35"/>
    <mergeCell ref="D36:D37"/>
    <mergeCell ref="F36:F37"/>
    <mergeCell ref="D38:D39"/>
    <mergeCell ref="F38:F39"/>
    <mergeCell ref="D42:D43"/>
    <mergeCell ref="D44:D45"/>
    <mergeCell ref="D46:D47"/>
    <mergeCell ref="D48:D49"/>
    <mergeCell ref="D50:D51"/>
    <mergeCell ref="D60:D61"/>
    <mergeCell ref="E60:E61"/>
    <mergeCell ref="D62:D63"/>
    <mergeCell ref="E62:E63"/>
    <mergeCell ref="D54:D55"/>
    <mergeCell ref="E54:E55"/>
    <mergeCell ref="D56:D57"/>
    <mergeCell ref="E56:E57"/>
    <mergeCell ref="D58:D59"/>
    <mergeCell ref="E58:E59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FAB7-2FDD-9247-8F6B-0258293DEF8E}">
  <dimension ref="A1:K49"/>
  <sheetViews>
    <sheetView zoomScale="80" zoomScaleNormal="80" workbookViewId="0">
      <selection activeCell="C5" sqref="C5"/>
    </sheetView>
  </sheetViews>
  <sheetFormatPr baseColWidth="10" defaultColWidth="11" defaultRowHeight="16" x14ac:dyDescent="0.2"/>
  <cols>
    <col min="2" max="2" width="33.1640625" customWidth="1"/>
    <col min="4" max="4" width="50.83203125" customWidth="1"/>
  </cols>
  <sheetData>
    <row r="1" spans="1:4" ht="26" x14ac:dyDescent="0.3">
      <c r="A1" s="64" t="s">
        <v>94</v>
      </c>
    </row>
    <row r="2" spans="1:4" x14ac:dyDescent="0.2">
      <c r="A2" s="8" t="s">
        <v>82</v>
      </c>
      <c r="B2" t="s">
        <v>90</v>
      </c>
      <c r="C2" s="8" t="s">
        <v>82</v>
      </c>
      <c r="D2" t="s">
        <v>92</v>
      </c>
    </row>
    <row r="3" spans="1:4" x14ac:dyDescent="0.2">
      <c r="A3" t="s">
        <v>83</v>
      </c>
      <c r="C3" t="s">
        <v>83</v>
      </c>
    </row>
    <row r="4" spans="1:4" x14ac:dyDescent="0.2">
      <c r="A4" t="s">
        <v>84</v>
      </c>
      <c r="C4" t="s">
        <v>85</v>
      </c>
    </row>
    <row r="5" spans="1:4" x14ac:dyDescent="0.2">
      <c r="A5" t="s">
        <v>85</v>
      </c>
      <c r="C5" t="s">
        <v>86</v>
      </c>
    </row>
    <row r="6" spans="1:4" x14ac:dyDescent="0.2">
      <c r="A6" t="s">
        <v>86</v>
      </c>
      <c r="C6">
        <v>44.238906647</v>
      </c>
    </row>
    <row r="7" spans="1:4" x14ac:dyDescent="0.2">
      <c r="A7">
        <v>34.320413436999999</v>
      </c>
      <c r="C7">
        <v>43.360557184999998</v>
      </c>
    </row>
    <row r="8" spans="1:4" x14ac:dyDescent="0.2">
      <c r="A8">
        <v>33.073614915999997</v>
      </c>
      <c r="C8">
        <v>42.369582776999998</v>
      </c>
    </row>
    <row r="9" spans="1:4" x14ac:dyDescent="0.2">
      <c r="A9">
        <v>33.01646882</v>
      </c>
      <c r="C9">
        <v>42.930406400000003</v>
      </c>
    </row>
    <row r="10" spans="1:4" x14ac:dyDescent="0.2">
      <c r="A10">
        <v>34.432357643000003</v>
      </c>
      <c r="C10">
        <v>44.299542668000001</v>
      </c>
    </row>
    <row r="11" spans="1:4" x14ac:dyDescent="0.2">
      <c r="A11">
        <v>34.169236505000001</v>
      </c>
      <c r="C11" t="s">
        <v>87</v>
      </c>
    </row>
    <row r="12" spans="1:4" x14ac:dyDescent="0.2">
      <c r="A12" t="s">
        <v>87</v>
      </c>
      <c r="C12">
        <v>1.8166337610000001</v>
      </c>
    </row>
    <row r="13" spans="1:4" x14ac:dyDescent="0.2">
      <c r="A13">
        <v>1.3242391309999999</v>
      </c>
      <c r="C13">
        <v>0.55557437700000001</v>
      </c>
    </row>
    <row r="14" spans="1:4" x14ac:dyDescent="0.2">
      <c r="A14">
        <v>0.38633619600000002</v>
      </c>
      <c r="C14">
        <v>0.57836725899999997</v>
      </c>
    </row>
    <row r="15" spans="1:4" x14ac:dyDescent="0.2">
      <c r="A15">
        <v>0.43341876299999998</v>
      </c>
      <c r="C15">
        <v>0.54769645099999997</v>
      </c>
    </row>
    <row r="16" spans="1:4" x14ac:dyDescent="0.2">
      <c r="A16">
        <v>0.38808490600000001</v>
      </c>
      <c r="C16">
        <v>0.546829648</v>
      </c>
    </row>
    <row r="17" spans="1:11" x14ac:dyDescent="0.2">
      <c r="A17">
        <v>0.355295419</v>
      </c>
      <c r="C17" s="8" t="s">
        <v>93</v>
      </c>
      <c r="D17" t="s">
        <v>92</v>
      </c>
    </row>
    <row r="18" spans="1:11" x14ac:dyDescent="0.2">
      <c r="A18" s="8" t="s">
        <v>88</v>
      </c>
      <c r="B18" t="s">
        <v>90</v>
      </c>
      <c r="C18" t="s">
        <v>83</v>
      </c>
    </row>
    <row r="19" spans="1:11" x14ac:dyDescent="0.2">
      <c r="A19" t="s">
        <v>83</v>
      </c>
      <c r="C19" t="s">
        <v>85</v>
      </c>
    </row>
    <row r="20" spans="1:11" x14ac:dyDescent="0.2">
      <c r="A20" t="s">
        <v>84</v>
      </c>
      <c r="C20" t="s">
        <v>86</v>
      </c>
    </row>
    <row r="21" spans="1:11" x14ac:dyDescent="0.2">
      <c r="A21" t="s">
        <v>85</v>
      </c>
      <c r="C21">
        <v>14.790528691</v>
      </c>
    </row>
    <row r="22" spans="1:11" x14ac:dyDescent="0.2">
      <c r="A22" t="s">
        <v>86</v>
      </c>
      <c r="C22">
        <v>14.358980851</v>
      </c>
    </row>
    <row r="23" spans="1:11" x14ac:dyDescent="0.2">
      <c r="A23">
        <v>9.7306173420000004</v>
      </c>
      <c r="C23">
        <v>14.618820789000001</v>
      </c>
    </row>
    <row r="24" spans="1:11" x14ac:dyDescent="0.2">
      <c r="A24">
        <v>9.2271528919999994</v>
      </c>
      <c r="C24">
        <v>14.593989589</v>
      </c>
    </row>
    <row r="25" spans="1:11" x14ac:dyDescent="0.2">
      <c r="A25">
        <v>9.1088997389999999</v>
      </c>
      <c r="C25">
        <v>14.651972582000001</v>
      </c>
    </row>
    <row r="26" spans="1:11" x14ac:dyDescent="0.2">
      <c r="A26">
        <v>9.3152800130000006</v>
      </c>
      <c r="C26" t="s">
        <v>87</v>
      </c>
    </row>
    <row r="27" spans="1:11" x14ac:dyDescent="0.2">
      <c r="A27">
        <v>9.2760698109999993</v>
      </c>
      <c r="C27">
        <v>0.64854280200000003</v>
      </c>
    </row>
    <row r="28" spans="1:11" x14ac:dyDescent="0.2">
      <c r="A28" t="s">
        <v>87</v>
      </c>
      <c r="C28">
        <v>0.55147014299999997</v>
      </c>
      <c r="E28" s="11"/>
      <c r="F28" s="11"/>
      <c r="G28" s="11"/>
      <c r="H28" s="25" t="s">
        <v>91</v>
      </c>
      <c r="J28" s="11"/>
      <c r="K28" s="11"/>
    </row>
    <row r="29" spans="1:11" x14ac:dyDescent="0.2">
      <c r="A29">
        <v>0.555279996</v>
      </c>
      <c r="C29">
        <v>0.48506689800000002</v>
      </c>
      <c r="E29" s="114" t="s">
        <v>78</v>
      </c>
      <c r="F29" s="11"/>
      <c r="G29" s="61" t="s">
        <v>74</v>
      </c>
      <c r="H29" s="62" t="s">
        <v>75</v>
      </c>
      <c r="I29" s="61" t="s">
        <v>72</v>
      </c>
      <c r="J29" s="60" t="s">
        <v>73</v>
      </c>
      <c r="K29" s="60"/>
    </row>
    <row r="30" spans="1:11" x14ac:dyDescent="0.2">
      <c r="A30">
        <v>0.32028058500000001</v>
      </c>
      <c r="C30">
        <v>0.54346781499999997</v>
      </c>
      <c r="E30" s="114"/>
      <c r="F30" s="11" t="s">
        <v>77</v>
      </c>
      <c r="G30" s="61">
        <f>(SUM(A7:A11)-MAX(A7:A11)-MIN(A7:A11))/3</f>
        <v>33.854421619333344</v>
      </c>
      <c r="H30" s="62">
        <v>20.543057028666666</v>
      </c>
      <c r="I30" s="61">
        <f>(SUM(A23:A27)-MAX(A23:A27)-MIN(A23:A27))/3</f>
        <v>9.2728342386666665</v>
      </c>
      <c r="J30" s="60">
        <f>(SUM(A39:A43)-MAX(A39:A43)-MIN(A39:A43))/3</f>
        <v>0.43831633566666667</v>
      </c>
      <c r="K30" s="60"/>
    </row>
    <row r="31" spans="1:11" x14ac:dyDescent="0.2">
      <c r="A31">
        <v>0.25826124</v>
      </c>
      <c r="C31">
        <v>0.53467618400000005</v>
      </c>
      <c r="E31" s="114"/>
      <c r="F31" s="11" t="s">
        <v>76</v>
      </c>
      <c r="G31" s="61">
        <f>(SUM(C6:C10)-MAX(C6:C10)-MIN(C6:C10))/3</f>
        <v>43.509956744</v>
      </c>
      <c r="H31" s="62">
        <v>21.110148580999997</v>
      </c>
      <c r="I31" s="61">
        <f>(SUM(C21:C25)-MAX(C21:C25)-MIN(C21:C25))/3</f>
        <v>14.621594320000002</v>
      </c>
      <c r="J31" s="60">
        <f>(SUM(C36:C40)-MAX(C36:C40)-MIN(C36:C40)/3)</f>
        <v>2.2383112326666668</v>
      </c>
      <c r="K31" s="60"/>
    </row>
    <row r="32" spans="1:11" x14ac:dyDescent="0.2">
      <c r="A32">
        <v>0.25217680599999998</v>
      </c>
      <c r="C32" s="8" t="s">
        <v>89</v>
      </c>
      <c r="D32" t="s">
        <v>92</v>
      </c>
      <c r="E32" s="114"/>
      <c r="H32" s="25"/>
      <c r="K32" s="60"/>
    </row>
    <row r="33" spans="1:11" x14ac:dyDescent="0.2">
      <c r="A33">
        <v>0.273167722</v>
      </c>
      <c r="C33" t="s">
        <v>83</v>
      </c>
      <c r="E33" t="s">
        <v>79</v>
      </c>
      <c r="F33" s="11" t="s">
        <v>77</v>
      </c>
      <c r="G33" s="60">
        <f>(SUM(A13:A17)-MAX(A13:A17)-MIN(A13:A17))/3</f>
        <v>0.40261328833333337</v>
      </c>
      <c r="H33" s="63">
        <v>0.99059760000000019</v>
      </c>
      <c r="I33" s="60">
        <f>(SUM(A29:A33)-MAX(A29:A33)-MIN(A29:A33))/3</f>
        <v>0.28390318233333334</v>
      </c>
      <c r="J33" s="60">
        <f>(SUM(A45:A49)-MAX(A45:A49)-MIN(A45:A49))/3</f>
        <v>0.4546430079999999</v>
      </c>
      <c r="K33" s="60"/>
    </row>
    <row r="34" spans="1:11" x14ac:dyDescent="0.2">
      <c r="A34" s="8" t="s">
        <v>89</v>
      </c>
      <c r="B34" t="s">
        <v>90</v>
      </c>
      <c r="C34" t="s">
        <v>85</v>
      </c>
      <c r="F34" s="11" t="s">
        <v>76</v>
      </c>
      <c r="G34" s="60">
        <f>(SUM(C12:C16)-MAX(C12:C16)-MIN(C12:C16))/3</f>
        <v>0.56054602899999983</v>
      </c>
      <c r="H34" s="63">
        <v>1.1357365430000004</v>
      </c>
      <c r="I34" s="60">
        <f>(SUM(C27:C31)-MAX(C27:C31)-MIN(C27:C31))/3</f>
        <v>0.54320471400000014</v>
      </c>
      <c r="J34" s="60">
        <f>(SUM(C42:C46)-MAX(C42:C46)-MIN(C42:C46))/3</f>
        <v>0.59726038233333323</v>
      </c>
      <c r="K34" s="60"/>
    </row>
    <row r="35" spans="1:11" x14ac:dyDescent="0.2">
      <c r="A35" t="s">
        <v>83</v>
      </c>
      <c r="C35" t="s">
        <v>86</v>
      </c>
      <c r="F35" s="11"/>
      <c r="G35" s="11"/>
      <c r="H35" s="61"/>
      <c r="I35" s="61"/>
      <c r="J35" s="61"/>
      <c r="K35" s="60"/>
    </row>
    <row r="36" spans="1:11" x14ac:dyDescent="0.2">
      <c r="A36" t="s">
        <v>84</v>
      </c>
      <c r="C36">
        <v>0.57113393800000001</v>
      </c>
      <c r="F36" s="11"/>
      <c r="G36" s="11"/>
      <c r="H36" s="61"/>
      <c r="I36" s="61"/>
      <c r="J36" s="61"/>
      <c r="K36" s="60"/>
    </row>
    <row r="37" spans="1:11" x14ac:dyDescent="0.2">
      <c r="A37" t="s">
        <v>85</v>
      </c>
      <c r="C37">
        <v>0.61515344000000005</v>
      </c>
    </row>
    <row r="38" spans="1:11" x14ac:dyDescent="0.2">
      <c r="A38" t="s">
        <v>86</v>
      </c>
      <c r="C38">
        <v>0.61969347100000005</v>
      </c>
      <c r="F38" s="11"/>
      <c r="G38" s="60"/>
      <c r="H38" s="60"/>
      <c r="I38" s="60"/>
      <c r="J38" s="60"/>
    </row>
    <row r="39" spans="1:11" x14ac:dyDescent="0.2">
      <c r="A39">
        <v>0.42592427500000002</v>
      </c>
      <c r="C39">
        <v>0.62270836299999999</v>
      </c>
      <c r="F39" s="11"/>
      <c r="G39" s="60"/>
      <c r="H39" s="60"/>
      <c r="I39" s="60"/>
      <c r="J39" s="60"/>
    </row>
    <row r="40" spans="1:11" x14ac:dyDescent="0.2">
      <c r="A40">
        <v>0.46165962199999999</v>
      </c>
      <c r="C40">
        <v>0.62324166800000003</v>
      </c>
      <c r="F40" s="11"/>
      <c r="G40" s="60"/>
      <c r="H40" s="60"/>
      <c r="I40" s="60"/>
      <c r="J40" s="60"/>
    </row>
    <row r="41" spans="1:11" x14ac:dyDescent="0.2">
      <c r="A41">
        <v>0.42401745499999999</v>
      </c>
      <c r="C41" t="s">
        <v>87</v>
      </c>
      <c r="F41" s="11"/>
      <c r="G41" s="60"/>
      <c r="H41" s="60"/>
      <c r="I41" s="60"/>
      <c r="J41" s="60"/>
    </row>
    <row r="42" spans="1:11" x14ac:dyDescent="0.2">
      <c r="A42">
        <v>0.44955935899999999</v>
      </c>
      <c r="C42">
        <v>0.59085969500000002</v>
      </c>
    </row>
    <row r="43" spans="1:11" x14ac:dyDescent="0.2">
      <c r="A43">
        <v>0.43946537299999999</v>
      </c>
      <c r="C43">
        <v>0.60684422999999998</v>
      </c>
    </row>
    <row r="44" spans="1:11" x14ac:dyDescent="0.2">
      <c r="A44" t="s">
        <v>87</v>
      </c>
      <c r="C44">
        <v>0.58717379400000003</v>
      </c>
    </row>
    <row r="45" spans="1:11" x14ac:dyDescent="0.2">
      <c r="A45">
        <v>0.46547451099999998</v>
      </c>
      <c r="C45">
        <v>0.59831142000000004</v>
      </c>
    </row>
    <row r="46" spans="1:11" x14ac:dyDescent="0.2">
      <c r="A46">
        <v>0.477178873</v>
      </c>
      <c r="C46">
        <v>0.60261003199999996</v>
      </c>
    </row>
    <row r="47" spans="1:11" x14ac:dyDescent="0.2">
      <c r="A47">
        <v>0.447114291</v>
      </c>
    </row>
    <row r="48" spans="1:11" x14ac:dyDescent="0.2">
      <c r="A48">
        <v>0.45134022200000001</v>
      </c>
    </row>
    <row r="49" spans="1:1" x14ac:dyDescent="0.2">
      <c r="A49">
        <v>0.43946441800000002</v>
      </c>
    </row>
  </sheetData>
  <mergeCells count="2">
    <mergeCell ref="E29:E30"/>
    <mergeCell ref="E31:E3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2A2E-7350-EE4C-8BDC-37802643567A}">
  <dimension ref="A20:K55"/>
  <sheetViews>
    <sheetView tabSelected="1" zoomScaleNormal="100" workbookViewId="0">
      <selection activeCell="D39" sqref="D39:D43"/>
    </sheetView>
  </sheetViews>
  <sheetFormatPr baseColWidth="10" defaultColWidth="11" defaultRowHeight="16" x14ac:dyDescent="0.2"/>
  <cols>
    <col min="3" max="3" width="11" customWidth="1"/>
    <col min="5" max="5" width="15.5" customWidth="1"/>
  </cols>
  <sheetData>
    <row r="20" spans="1:11" x14ac:dyDescent="0.2">
      <c r="D20" t="s">
        <v>105</v>
      </c>
    </row>
    <row r="21" spans="1:11" x14ac:dyDescent="0.2">
      <c r="D21" t="s">
        <v>106</v>
      </c>
    </row>
    <row r="22" spans="1:11" x14ac:dyDescent="0.2">
      <c r="D22" t="s">
        <v>107</v>
      </c>
    </row>
    <row r="23" spans="1:11" x14ac:dyDescent="0.2">
      <c r="D23" t="s">
        <v>108</v>
      </c>
    </row>
    <row r="24" spans="1:11" x14ac:dyDescent="0.2">
      <c r="D24" s="76"/>
    </row>
    <row r="25" spans="1:11" x14ac:dyDescent="0.2">
      <c r="D25" s="76"/>
    </row>
    <row r="26" spans="1:11" x14ac:dyDescent="0.2">
      <c r="D26" s="76"/>
      <c r="E26" t="s">
        <v>100</v>
      </c>
      <c r="F26" t="s">
        <v>100</v>
      </c>
    </row>
    <row r="27" spans="1:11" ht="17" thickBot="1" x14ac:dyDescent="0.25">
      <c r="C27" t="s">
        <v>101</v>
      </c>
      <c r="D27" s="76" t="s">
        <v>102</v>
      </c>
      <c r="E27" t="s">
        <v>103</v>
      </c>
      <c r="F27" t="s">
        <v>104</v>
      </c>
    </row>
    <row r="28" spans="1:11" ht="20" thickBot="1" x14ac:dyDescent="0.3">
      <c r="A28" s="65"/>
      <c r="B28" s="66"/>
      <c r="C28" s="66"/>
      <c r="D28" s="77"/>
      <c r="E28" s="65"/>
      <c r="F28" s="65"/>
      <c r="G28" s="65"/>
      <c r="H28" s="65"/>
      <c r="I28" s="65"/>
    </row>
    <row r="29" spans="1:11" ht="20" thickBot="1" x14ac:dyDescent="0.3">
      <c r="A29" s="65"/>
      <c r="B29" s="66"/>
      <c r="C29" s="66"/>
      <c r="D29" s="77"/>
      <c r="E29" s="65"/>
      <c r="F29" s="65"/>
      <c r="G29" s="65"/>
      <c r="H29" s="65"/>
      <c r="I29" s="65"/>
    </row>
    <row r="30" spans="1:11" ht="19" x14ac:dyDescent="0.25">
      <c r="A30" s="67" t="s">
        <v>23</v>
      </c>
      <c r="B30" s="68"/>
      <c r="C30" s="55">
        <f>(SUM(A51:A55)-MAX(A51:A55)-MIN(A51:A55))/3</f>
        <v>3.8651033103434238</v>
      </c>
      <c r="D30" s="78">
        <v>3.57</v>
      </c>
      <c r="E30" s="69">
        <f>(SUM(D51:D55)-MAX(D51:D55)-MIN(D51:D55))/3</f>
        <v>0</v>
      </c>
      <c r="F30" s="70">
        <f>(SUM(F51:F55)-MAX(F51:F55)-MIN(F51:F55))/3</f>
        <v>0</v>
      </c>
      <c r="H30" s="90"/>
      <c r="I30" s="10"/>
      <c r="J30" s="90"/>
      <c r="K30" s="10"/>
    </row>
    <row r="31" spans="1:11" ht="19" x14ac:dyDescent="0.25">
      <c r="A31" s="71" t="s">
        <v>22</v>
      </c>
      <c r="B31" s="72"/>
      <c r="C31" s="73">
        <f>(SUM(A45:A49)-MAX(A45:A49)-MIN(A45:A49))/3</f>
        <v>6.9766665169805862</v>
      </c>
      <c r="D31" s="79">
        <v>7.8</v>
      </c>
      <c r="E31" s="74">
        <f>(SUM(D45:D49)-MAX(D45:D49)-MIN(D45:D49))/3</f>
        <v>0</v>
      </c>
      <c r="F31" s="75">
        <f>(SUM(F45:F49)-MAX(F45:F49)-MIN(F45:F49))/3</f>
        <v>0</v>
      </c>
      <c r="H31" s="90"/>
      <c r="I31" s="10"/>
      <c r="J31" s="90"/>
      <c r="K31" s="10"/>
    </row>
    <row r="32" spans="1:11" ht="19" x14ac:dyDescent="0.25">
      <c r="A32" s="71" t="s">
        <v>21</v>
      </c>
      <c r="B32" s="72"/>
      <c r="C32" s="73">
        <f>(SUM(A39:A43)-MAX(A39:A43)-MIN(A39:A43))/3</f>
        <v>34.009361664454104</v>
      </c>
      <c r="D32" s="79">
        <v>45.9</v>
      </c>
      <c r="E32" s="74">
        <f>(SUM(D39:D43)-MAX(D39:D43)-MIN(D39:D43))/3</f>
        <v>0</v>
      </c>
      <c r="F32" s="75">
        <f>(SUM(F39:F43)-MAX(F39:F43)-MIN(F39:F43))/3</f>
        <v>0</v>
      </c>
      <c r="H32" s="90"/>
      <c r="I32" s="10"/>
      <c r="J32" s="90"/>
      <c r="K32" s="10"/>
    </row>
    <row r="33" spans="1:11" x14ac:dyDescent="0.2">
      <c r="A33" s="1" t="s">
        <v>41</v>
      </c>
      <c r="D33" s="76"/>
      <c r="F33" s="28"/>
      <c r="K33" s="28"/>
    </row>
    <row r="36" spans="1:11" ht="26" x14ac:dyDescent="0.3">
      <c r="A36" s="80" t="s">
        <v>110</v>
      </c>
    </row>
    <row r="37" spans="1:11" x14ac:dyDescent="0.2">
      <c r="A37" s="8" t="s">
        <v>109</v>
      </c>
      <c r="D37" s="8" t="s">
        <v>44</v>
      </c>
      <c r="F37" s="8" t="s">
        <v>111</v>
      </c>
    </row>
    <row r="38" spans="1:11" x14ac:dyDescent="0.2">
      <c r="A38" t="s">
        <v>38</v>
      </c>
      <c r="D38" t="s">
        <v>38</v>
      </c>
      <c r="F38" t="s">
        <v>38</v>
      </c>
    </row>
    <row r="39" spans="1:11" x14ac:dyDescent="0.2">
      <c r="A39">
        <v>57.316469430923398</v>
      </c>
    </row>
    <row r="40" spans="1:11" x14ac:dyDescent="0.2">
      <c r="A40">
        <v>33.699786901473999</v>
      </c>
    </row>
    <row r="41" spans="1:11" x14ac:dyDescent="0.2">
      <c r="A41">
        <v>34.462101936340297</v>
      </c>
    </row>
    <row r="42" spans="1:11" x14ac:dyDescent="0.2">
      <c r="A42">
        <v>33.529512882232602</v>
      </c>
    </row>
    <row r="43" spans="1:11" x14ac:dyDescent="0.2">
      <c r="A43">
        <v>33.866196155548003</v>
      </c>
    </row>
    <row r="44" spans="1:11" x14ac:dyDescent="0.2">
      <c r="A44" t="s">
        <v>39</v>
      </c>
      <c r="D44" t="s">
        <v>39</v>
      </c>
      <c r="F44" t="s">
        <v>39</v>
      </c>
    </row>
    <row r="45" spans="1:11" x14ac:dyDescent="0.2">
      <c r="A45">
        <v>30.5043783187866</v>
      </c>
    </row>
    <row r="46" spans="1:11" x14ac:dyDescent="0.2">
      <c r="A46">
        <v>7.2987632751464799</v>
      </c>
    </row>
    <row r="47" spans="1:11" x14ac:dyDescent="0.2">
      <c r="A47">
        <v>6.4967019557952801</v>
      </c>
    </row>
    <row r="48" spans="1:11" x14ac:dyDescent="0.2">
      <c r="A48">
        <v>6.3532320000000002</v>
      </c>
    </row>
    <row r="49" spans="1:6" x14ac:dyDescent="0.2">
      <c r="A49">
        <v>7.1345343200000002</v>
      </c>
    </row>
    <row r="50" spans="1:6" x14ac:dyDescent="0.2">
      <c r="A50" t="s">
        <v>40</v>
      </c>
      <c r="D50" t="s">
        <v>40</v>
      </c>
      <c r="F50" t="s">
        <v>40</v>
      </c>
    </row>
    <row r="51" spans="1:6" x14ac:dyDescent="0.2">
      <c r="A51">
        <v>4.0540235042572004</v>
      </c>
    </row>
    <row r="52" spans="1:6" x14ac:dyDescent="0.2">
      <c r="A52">
        <v>3.59304642677307</v>
      </c>
    </row>
    <row r="53" spans="1:6" x14ac:dyDescent="0.2">
      <c r="A53">
        <v>3.5802576541900599</v>
      </c>
    </row>
    <row r="54" spans="1:6" x14ac:dyDescent="0.2">
      <c r="A54">
        <v>3.9482400000000002</v>
      </c>
    </row>
    <row r="55" spans="1:6" x14ac:dyDescent="0.2">
      <c r="A55">
        <v>7.3341339999999997</v>
      </c>
    </row>
  </sheetData>
  <pageMargins left="0.7" right="0.7" top="0.75" bottom="0.75" header="0.3" footer="0.3"/>
  <pageSetup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ptimization xmlns="f8f808be-97b5-45a7-8f74-4f347c3f1150" xsi:nil="true"/>
    <lcf76f155ced4ddcb4097134ff3c332f xmlns="f8f808be-97b5-45a7-8f74-4f347c3f1150">
      <Terms xmlns="http://schemas.microsoft.com/office/infopath/2007/PartnerControls"/>
    </lcf76f155ced4ddcb4097134ff3c332f>
    <TaxCatchAll xmlns="230e9df3-be65-4c73-a93b-d1236ebd677e" xsi:nil="true"/>
    <Note xmlns="f8f808be-97b5-45a7-8f74-4f347c3f115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590418B1C8FB48AB00BAF6226BE22F" ma:contentTypeVersion="17" ma:contentTypeDescription="Create a new document." ma:contentTypeScope="" ma:versionID="05cce4bb5cbd7c9b36f3e61f2bb99e3d">
  <xsd:schema xmlns:xsd="http://www.w3.org/2001/XMLSchema" xmlns:xs="http://www.w3.org/2001/XMLSchema" xmlns:p="http://schemas.microsoft.com/office/2006/metadata/properties" xmlns:ns2="f8f808be-97b5-45a7-8f74-4f347c3f1150" xmlns:ns3="8ef2a258-a749-4e86-af7a-ce862aa6636c" xmlns:ns4="230e9df3-be65-4c73-a93b-d1236ebd677e" targetNamespace="http://schemas.microsoft.com/office/2006/metadata/properties" ma:root="true" ma:fieldsID="ceb4c922c8a3a25479fea9bccbcc1714" ns2:_="" ns3:_="" ns4:_="">
    <xsd:import namespace="f8f808be-97b5-45a7-8f74-4f347c3f1150"/>
    <xsd:import namespace="8ef2a258-a749-4e86-af7a-ce862aa6636c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Optimization" minOccurs="0"/>
                <xsd:element ref="ns2:Note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f808be-97b5-45a7-8f74-4f347c3f11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Optimization" ma:index="18" nillable="true" ma:displayName="Optimization" ma:format="Dropdown" ma:internalName="Optimization">
      <xsd:simpleType>
        <xsd:restriction base="dms:Text">
          <xsd:maxLength value="255"/>
        </xsd:restriction>
      </xsd:simpleType>
    </xsd:element>
    <xsd:element name="Note" ma:index="19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f2a258-a749-4e86-af7a-ce862aa6636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ae22483-8aa5-4dc3-b578-4f016bf905c1}" ma:internalName="TaxCatchAll" ma:showField="CatchAllData" ma:web="8ef2a258-a749-4e86-af7a-ce862aa663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7F89B5-8DDF-48CE-AD94-C05C7E773361}">
  <ds:schemaRefs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8ef2a258-a749-4e86-af7a-ce862aa6636c"/>
    <ds:schemaRef ds:uri="f8f808be-97b5-45a7-8f74-4f347c3f1150"/>
    <ds:schemaRef ds:uri="http://schemas.microsoft.com/office/2006/documentManagement/types"/>
    <ds:schemaRef ds:uri="http://schemas.openxmlformats.org/package/2006/metadata/core-properties"/>
    <ds:schemaRef ds:uri="230e9df3-be65-4c73-a93b-d1236ebd677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9238343-12CD-41D6-AC55-A5487EA2DD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f808be-97b5-45a7-8f74-4f347c3f1150"/>
    <ds:schemaRef ds:uri="8ef2a258-a749-4e86-af7a-ce862aa6636c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8228B5-4129-4110-9859-FF624B7A29F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tab2</vt:lpstr>
      <vt:lpstr>fig3</vt:lpstr>
      <vt:lpstr>fig4</vt:lpstr>
      <vt:lpstr>fig5</vt:lpstr>
      <vt:lpstr>fig6</vt:lpstr>
      <vt:lpstr>fig8</vt:lpstr>
      <vt:lpstr>fig9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Karla Saur</cp:lastModifiedBy>
  <dcterms:created xsi:type="dcterms:W3CDTF">2022-05-07T18:33:43Z</dcterms:created>
  <dcterms:modified xsi:type="dcterms:W3CDTF">2022-05-10T22:18:27Z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0x01010074590418B1C8FB48AB00BAF6226BE22F</vt:lpwstr>
  </property>
</Properties>
</file>