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11" l="1"/>
  <c r="F13" i="11" l="1"/>
  <c r="F12" i="11"/>
  <c r="H7" i="11" l="1"/>
  <c r="E3" i="11" l="1"/>
  <c r="E9" i="11" l="1"/>
  <c r="E21" i="11" s="1"/>
  <c r="F21" i="11" s="1"/>
  <c r="E22" i="11" s="1"/>
  <c r="F22" i="11" s="1"/>
  <c r="H22" i="11" s="1"/>
  <c r="I5" i="11"/>
  <c r="H38" i="11"/>
  <c r="H32" i="11"/>
  <c r="H31" i="11"/>
  <c r="H30" i="11"/>
  <c r="H29" i="11"/>
  <c r="H28" i="11"/>
  <c r="H26" i="11"/>
  <c r="H20" i="11"/>
  <c r="H14" i="11"/>
  <c r="H8" i="11"/>
  <c r="H21" i="11" l="1"/>
  <c r="E23" i="11"/>
  <c r="F23" i="11" s="1"/>
  <c r="I6" i="11"/>
  <c r="E25" i="11" l="1"/>
  <c r="F25" i="11" s="1"/>
  <c r="H25" i="11" s="1"/>
  <c r="E16" i="11"/>
  <c r="F16" i="11" s="1"/>
  <c r="H9" i="11"/>
  <c r="H27" i="11"/>
  <c r="H10" i="11"/>
  <c r="E24" i="11"/>
  <c r="H23" i="11"/>
  <c r="J5" i="11"/>
  <c r="K5" i="11" s="1"/>
  <c r="L5" i="11" s="1"/>
  <c r="M5" i="11" s="1"/>
  <c r="N5" i="11" s="1"/>
  <c r="O5" i="11" s="1"/>
  <c r="P5" i="11" s="1"/>
  <c r="I4" i="11"/>
  <c r="H13" i="11" l="1"/>
  <c r="F15" i="11"/>
  <c r="H15" i="11" s="1"/>
  <c r="F24" i="11"/>
  <c r="H24" i="11" s="1"/>
  <c r="H16" i="11"/>
  <c r="E17" i="11"/>
  <c r="E18" i="11" s="1"/>
  <c r="E19" i="11" s="1"/>
  <c r="H11" i="11"/>
  <c r="H12"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<sst xmlns="http://schemas.openxmlformats.org/spreadsheetml/2006/main" count="113" uniqueCount="67">
  <si>
    <t>Task 3</t>
  </si>
  <si>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</si>
  <si>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</si>
  <si>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</si>
  <si>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</si>
  <si>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</si>
  <si>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</si>
  <si>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</si>
  <si>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</si>
  <si>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</si>
  <si>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</si>
  <si>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</si>
  <si>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</si>
  <si>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</si>
  <si>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</si>
  <si>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</si>
  <si>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</si>
  <si>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</si>
  <si>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</si>
  <si>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</si>
  <si>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</si>
  <si>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</si>
  <si>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</si>
  <si>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</si>
  <si>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</si>
  <si>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</si>
  <si>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</si>
  <si>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</si>
  <si>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</si>
  <si>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</si>
  <si>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</si>
  <si>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</si>
  <si>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</si>
  <si>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</si>
  <si>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</si>
  <si>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</si>
  <si>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</si>
  <si>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</si>
  <si>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</si>
  <si>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</si>
  <si>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</si>
  <si>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</si>
  <si>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Multi-User Boids</t>
  </si>
  <si>
    <t>Alexander Cahill</t>
  </si>
  <si>
    <t>Liam Ó Cearbhaill</t>
  </si>
  <si>
    <t>Browser Components</t>
  </si>
  <si>
    <t>Graphics</t>
  </si>
  <si>
    <t>Boids Algorithm</t>
  </si>
  <si>
    <t>Game Mechanics</t>
  </si>
  <si>
    <t>Documentation</t>
  </si>
  <si>
    <t>Alex</t>
  </si>
  <si>
    <t>Liam</t>
  </si>
  <si>
    <t>Paired</t>
  </si>
  <si>
    <t>WebSocket Server</t>
  </si>
  <si>
    <t>Client Side JavaScript</t>
  </si>
  <si>
    <t>HTML Components</t>
  </si>
  <si>
    <t>Home Page Design</t>
  </si>
  <si>
    <t>Home Page Implementation</t>
  </si>
  <si>
    <t>Environment</t>
  </si>
  <si>
    <t>Boids Modelling</t>
  </si>
  <si>
    <t>Algorithm Design</t>
  </si>
  <si>
    <t>Implementation</t>
  </si>
  <si>
    <t>Game Rules Design</t>
  </si>
  <si>
    <t>Game Rules Implementation</t>
  </si>
  <si>
    <t>Functional Specification</t>
  </si>
  <si>
    <t>User Manual</t>
  </si>
  <si>
    <t>Video Walkthrough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</si>
</sst>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5"/>
      </patternFill>
    </fill>
    <fill>
      <patternFill patternType="solid">
        <fgColor theme="8" tint="0.59999389629810485"/>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9" fillId="14" borderId="0" applyNumberFormat="0" applyBorder="0" applyAlignment="0" applyProtection="0"/>
    <xf numFmtId="0" fontId="9" fillId="15"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5" borderId="2" xfId="14" applyBorder="1" applyAlignment="1">
      <alignment horizontal="left" vertical="center" indent="1"/>
    </xf>
    <xf numFmtId="9" fontId="9" fillId="14" borderId="2" xfId="13" applyNumberFormat="1" applyBorder="1" applyAlignment="1">
      <alignment horizontal="center" vertical="center"/>
    </xf>
    <xf numFmtId="165" fontId="9" fillId="14" borderId="2" xfId="13" applyNumberFormat="1" applyBorder="1" applyAlignment="1">
      <alignment horizontal="center" vertical="center"/>
    </xf>
    <xf numFmtId="0" fontId="9" fillId="15" borderId="2" xfId="14" applyBorder="1" applyAlignment="1">
      <alignment horizontal="center" vertical="center"/>
    </xf>
    <xf numFmtId="9" fontId="9" fillId="15" borderId="2" xfId="14" applyNumberFormat="1" applyBorder="1" applyAlignment="1">
      <alignment horizontal="center" vertical="center"/>
    </xf>
    <xf numFmtId="165" fontId="9" fillId="15" borderId="2" xfId="14" applyNumberFormat="1" applyBorder="1" applyAlignment="1">
      <alignment horizontal="center" vertical="center"/>
    </xf>
    <xf numFmtId="0" fontId="9" fillId="14" borderId="2" xfId="13" applyBorder="1" applyAlignment="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0" fontId="0" fillId="14" borderId="2" xfId="13" applyFont="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2" xfId="13" applyFont="1" applyBorder="1" applyAlignment="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5">
    <cellStyle name="20% - Accent5" xfId="13" builtinId="46"/>
    <cellStyle name="40% - Accent5" xfId="14" builtinId="47"/>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1"/>
  <sheetViews>
    <sheetView showGridLines="0" tabSelected="1" showRuler="0" zoomScaleNormal="100" zoomScalePageLayoutView="70" workbookViewId="0">
      <pane ySplit="6" topLeftCell="A7" activePane="bottomLeft" state="frozen"/>
      <selection pane="bottomLeft" activeCell="S11" sqref="S11"/>
    </sheetView>
  </sheetViews>
  <sheetFormatPr defaultRowHeight="30" customHeight="1" x14ac:dyDescent="0.25"/>
  <cols>
    <col min="1" max="1" width="2.7109375" style="57" customWidth="1"/>
    <col min="2" max="2" width="22.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8" t="s">
        <v>33</v>
      </c>
      <c r="B1" s="62" t="s">
        <v>42</v>
      </c>
      <c r="C1" s="1"/>
      <c r="D1" s="2"/>
      <c r="E1" s="4"/>
      <c r="F1" s="46"/>
      <c r="H1" s="2"/>
      <c r="I1" s="14"/>
    </row>
    <row r="2" spans="1:64" ht="30" customHeight="1" x14ac:dyDescent="0.3">
      <c r="A2" s="57" t="s">
        <v>27</v>
      </c>
      <c r="B2" s="63"/>
      <c r="I2" s="60"/>
    </row>
    <row r="3" spans="1:64" ht="30" customHeight="1" x14ac:dyDescent="0.25">
      <c r="A3" s="57" t="s">
        <v>34</v>
      </c>
      <c r="B3" s="64" t="s">
        <v>43</v>
      </c>
      <c r="C3" s="97" t="s">
        <v>4</v>
      </c>
      <c r="D3" s="98"/>
      <c r="E3" s="96">
        <f ca="1">TODAY()</f>
        <v>43787</v>
      </c>
      <c r="F3" s="96"/>
    </row>
    <row r="4" spans="1:64" ht="30" customHeight="1" x14ac:dyDescent="0.25">
      <c r="A4" s="58" t="s">
        <v>35</v>
      </c>
      <c r="B4" s="64" t="s">
        <v>44</v>
      </c>
      <c r="C4" s="97" t="s">
        <v>11</v>
      </c>
      <c r="D4" s="98"/>
      <c r="E4" s="7">
        <v>1</v>
      </c>
      <c r="I4" s="93">
        <f ca="1">I5</f>
        <v>43787</v>
      </c>
      <c r="J4" s="94"/>
      <c r="K4" s="94"/>
      <c r="L4" s="94"/>
      <c r="M4" s="94"/>
      <c r="N4" s="94"/>
      <c r="O4" s="95"/>
      <c r="P4" s="93">
        <f ca="1">P5</f>
        <v>43794</v>
      </c>
      <c r="Q4" s="94"/>
      <c r="R4" s="94"/>
      <c r="S4" s="94"/>
      <c r="T4" s="94"/>
      <c r="U4" s="94"/>
      <c r="V4" s="95"/>
      <c r="W4" s="93">
        <f ca="1">W5</f>
        <v>43801</v>
      </c>
      <c r="X4" s="94"/>
      <c r="Y4" s="94"/>
      <c r="Z4" s="94"/>
      <c r="AA4" s="94"/>
      <c r="AB4" s="94"/>
      <c r="AC4" s="95"/>
      <c r="AD4" s="93">
        <f ca="1">AD5</f>
        <v>43808</v>
      </c>
      <c r="AE4" s="94"/>
      <c r="AF4" s="94"/>
      <c r="AG4" s="94"/>
      <c r="AH4" s="94"/>
      <c r="AI4" s="94"/>
      <c r="AJ4" s="95"/>
      <c r="AK4" s="93">
        <f ca="1">AK5</f>
        <v>43815</v>
      </c>
      <c r="AL4" s="94"/>
      <c r="AM4" s="94"/>
      <c r="AN4" s="94"/>
      <c r="AO4" s="94"/>
      <c r="AP4" s="94"/>
      <c r="AQ4" s="95"/>
      <c r="AR4" s="93">
        <f ca="1">AR5</f>
        <v>43822</v>
      </c>
      <c r="AS4" s="94"/>
      <c r="AT4" s="94"/>
      <c r="AU4" s="94"/>
      <c r="AV4" s="94"/>
      <c r="AW4" s="94"/>
      <c r="AX4" s="95"/>
      <c r="AY4" s="93">
        <f ca="1">AY5</f>
        <v>43829</v>
      </c>
      <c r="AZ4" s="94"/>
      <c r="BA4" s="94"/>
      <c r="BB4" s="94"/>
      <c r="BC4" s="94"/>
      <c r="BD4" s="94"/>
      <c r="BE4" s="95"/>
      <c r="BF4" s="93">
        <f ca="1">BF5</f>
        <v>43836</v>
      </c>
      <c r="BG4" s="94"/>
      <c r="BH4" s="94"/>
      <c r="BI4" s="94"/>
      <c r="BJ4" s="94"/>
      <c r="BK4" s="94"/>
      <c r="BL4" s="95"/>
    </row>
    <row r="5" spans="1:64" ht="15" customHeight="1" x14ac:dyDescent="0.25">
      <c r="A5" s="58" t="s">
        <v>36</v>
      </c>
      <c r="B5" s="99"/>
      <c r="C5" s="99"/>
      <c r="D5" s="99"/>
      <c r="E5" s="99"/>
      <c r="F5" s="99"/>
      <c r="G5" s="99"/>
      <c r="I5" s="11">
        <f ca="1">Project_Start-WEEKDAY(Project_Start,1)+2+7*(Display_Week-1)</f>
        <v>43787</v>
      </c>
      <c r="J5" s="10">
        <f ca="1">I5+1</f>
        <v>43788</v>
      </c>
      <c r="K5" s="10">
        <f t="shared" ref="K5:AX5" ca="1" si="0">J5+1</f>
        <v>43789</v>
      </c>
      <c r="L5" s="10">
        <f t="shared" ca="1" si="0"/>
        <v>43790</v>
      </c>
      <c r="M5" s="10">
        <f t="shared" ca="1" si="0"/>
        <v>43791</v>
      </c>
      <c r="N5" s="10">
        <f t="shared" ca="1" si="0"/>
        <v>43792</v>
      </c>
      <c r="O5" s="12">
        <f t="shared" ca="1" si="0"/>
        <v>43793</v>
      </c>
      <c r="P5" s="11">
        <f ca="1">O5+1</f>
        <v>43794</v>
      </c>
      <c r="Q5" s="10">
        <f ca="1">P5+1</f>
        <v>43795</v>
      </c>
      <c r="R5" s="10">
        <f t="shared" ca="1" si="0"/>
        <v>43796</v>
      </c>
      <c r="S5" s="10">
        <f t="shared" ca="1" si="0"/>
        <v>43797</v>
      </c>
      <c r="T5" s="10">
        <f t="shared" ca="1" si="0"/>
        <v>43798</v>
      </c>
      <c r="U5" s="10">
        <f t="shared" ca="1" si="0"/>
        <v>43799</v>
      </c>
      <c r="V5" s="12">
        <f t="shared" ca="1" si="0"/>
        <v>43800</v>
      </c>
      <c r="W5" s="11">
        <f ca="1">V5+1</f>
        <v>43801</v>
      </c>
      <c r="X5" s="10">
        <f ca="1">W5+1</f>
        <v>43802</v>
      </c>
      <c r="Y5" s="10">
        <f t="shared" ca="1" si="0"/>
        <v>43803</v>
      </c>
      <c r="Z5" s="10">
        <f t="shared" ca="1" si="0"/>
        <v>43804</v>
      </c>
      <c r="AA5" s="10">
        <f t="shared" ca="1" si="0"/>
        <v>43805</v>
      </c>
      <c r="AB5" s="10">
        <f t="shared" ca="1" si="0"/>
        <v>43806</v>
      </c>
      <c r="AC5" s="12">
        <f t="shared" ca="1" si="0"/>
        <v>43807</v>
      </c>
      <c r="AD5" s="11">
        <f ca="1">AC5+1</f>
        <v>43808</v>
      </c>
      <c r="AE5" s="10">
        <f ca="1">AD5+1</f>
        <v>43809</v>
      </c>
      <c r="AF5" s="10">
        <f t="shared" ca="1" si="0"/>
        <v>43810</v>
      </c>
      <c r="AG5" s="10">
        <f t="shared" ca="1" si="0"/>
        <v>43811</v>
      </c>
      <c r="AH5" s="10">
        <f t="shared" ca="1" si="0"/>
        <v>43812</v>
      </c>
      <c r="AI5" s="10">
        <f t="shared" ca="1" si="0"/>
        <v>43813</v>
      </c>
      <c r="AJ5" s="12">
        <f t="shared" ca="1" si="0"/>
        <v>43814</v>
      </c>
      <c r="AK5" s="11">
        <f ca="1">AJ5+1</f>
        <v>43815</v>
      </c>
      <c r="AL5" s="10">
        <f ca="1">AK5+1</f>
        <v>43816</v>
      </c>
      <c r="AM5" s="10">
        <f t="shared" ca="1" si="0"/>
        <v>43817</v>
      </c>
      <c r="AN5" s="10">
        <f t="shared" ca="1" si="0"/>
        <v>43818</v>
      </c>
      <c r="AO5" s="10">
        <f t="shared" ca="1" si="0"/>
        <v>43819</v>
      </c>
      <c r="AP5" s="10">
        <f t="shared" ca="1" si="0"/>
        <v>43820</v>
      </c>
      <c r="AQ5" s="12">
        <f t="shared" ca="1" si="0"/>
        <v>43821</v>
      </c>
      <c r="AR5" s="11">
        <f ca="1">AQ5+1</f>
        <v>43822</v>
      </c>
      <c r="AS5" s="10">
        <f ca="1">AR5+1</f>
        <v>43823</v>
      </c>
      <c r="AT5" s="10">
        <f t="shared" ca="1" si="0"/>
        <v>43824</v>
      </c>
      <c r="AU5" s="10">
        <f t="shared" ca="1" si="0"/>
        <v>43825</v>
      </c>
      <c r="AV5" s="10">
        <f t="shared" ca="1" si="0"/>
        <v>43826</v>
      </c>
      <c r="AW5" s="10">
        <f t="shared" ca="1" si="0"/>
        <v>43827</v>
      </c>
      <c r="AX5" s="12">
        <f t="shared" ca="1" si="0"/>
        <v>43828</v>
      </c>
      <c r="AY5" s="11">
        <f ca="1">AX5+1</f>
        <v>43829</v>
      </c>
      <c r="AZ5" s="10">
        <f ca="1">AY5+1</f>
        <v>43830</v>
      </c>
      <c r="BA5" s="10">
        <f t="shared" ref="BA5:BE5" ca="1" si="1">AZ5+1</f>
        <v>43831</v>
      </c>
      <c r="BB5" s="10">
        <f t="shared" ca="1" si="1"/>
        <v>43832</v>
      </c>
      <c r="BC5" s="10">
        <f t="shared" ca="1" si="1"/>
        <v>43833</v>
      </c>
      <c r="BD5" s="10">
        <f t="shared" ca="1" si="1"/>
        <v>43834</v>
      </c>
      <c r="BE5" s="12">
        <f t="shared" ca="1" si="1"/>
        <v>43835</v>
      </c>
      <c r="BF5" s="11">
        <f ca="1">BE5+1</f>
        <v>43836</v>
      </c>
      <c r="BG5" s="10">
        <f ca="1">BF5+1</f>
        <v>43837</v>
      </c>
      <c r="BH5" s="10">
        <f t="shared" ref="BH5:BL5" ca="1" si="2">BG5+1</f>
        <v>43838</v>
      </c>
      <c r="BI5" s="10">
        <f t="shared" ca="1" si="2"/>
        <v>43839</v>
      </c>
      <c r="BJ5" s="10">
        <f t="shared" ca="1" si="2"/>
        <v>43840</v>
      </c>
      <c r="BK5" s="10">
        <f t="shared" ca="1" si="2"/>
        <v>43841</v>
      </c>
      <c r="BL5" s="12">
        <f t="shared" ca="1" si="2"/>
        <v>43842</v>
      </c>
    </row>
    <row r="6" spans="1:64" ht="30" customHeight="1" thickBot="1" x14ac:dyDescent="0.3">
      <c r="A6" s="58" t="s">
        <v>37</v>
      </c>
      <c r="B6" s="8" t="s">
        <v>12</v>
      </c>
      <c r="C6" s="9" t="s">
        <v>6</v>
      </c>
      <c r="D6" s="9" t="s">
        <v>5</v>
      </c>
      <c r="E6" s="9" t="s">
        <v>8</v>
      </c>
      <c r="F6" s="9" t="s">
        <v>9</v>
      </c>
      <c r="G6" s="9"/>
      <c r="H6" s="9" t="s">
        <v>10</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32</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38</v>
      </c>
      <c r="B8" s="17" t="s">
        <v>45</v>
      </c>
      <c r="C8" s="69"/>
      <c r="D8" s="18"/>
      <c r="E8" s="19"/>
      <c r="F8" s="20"/>
      <c r="G8" s="16"/>
      <c r="H8" s="16" t="str">
        <f t="shared" ref="H8:H3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39</v>
      </c>
      <c r="B9" s="88" t="s">
        <v>53</v>
      </c>
      <c r="C9" s="83" t="s">
        <v>50</v>
      </c>
      <c r="D9" s="21">
        <v>0.03</v>
      </c>
      <c r="E9" s="65">
        <f ca="1">Project_Start</f>
        <v>43787</v>
      </c>
      <c r="F9" s="65">
        <v>43873</v>
      </c>
      <c r="G9" s="16"/>
      <c r="H9" s="16">
        <f t="shared" ca="1" si="6"/>
        <v>87</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40</v>
      </c>
      <c r="B10" s="88" t="s">
        <v>54</v>
      </c>
      <c r="C10" s="83" t="s">
        <v>50</v>
      </c>
      <c r="D10" s="21">
        <v>0.02</v>
      </c>
      <c r="E10" s="65">
        <v>43794</v>
      </c>
      <c r="F10" s="65">
        <v>43883</v>
      </c>
      <c r="G10" s="16"/>
      <c r="H10" s="16">
        <f t="shared" si="6"/>
        <v>90</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88" t="s">
        <v>55</v>
      </c>
      <c r="C11" s="83" t="s">
        <v>50</v>
      </c>
      <c r="D11" s="21">
        <v>0.02</v>
      </c>
      <c r="E11" s="65">
        <v>43801</v>
      </c>
      <c r="F11" s="65">
        <v>43842</v>
      </c>
      <c r="G11" s="16"/>
      <c r="H11" s="16">
        <f t="shared" si="6"/>
        <v>42</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88" t="s">
        <v>56</v>
      </c>
      <c r="C12" s="83" t="s">
        <v>50</v>
      </c>
      <c r="D12" s="21">
        <v>0.01</v>
      </c>
      <c r="E12" s="65">
        <v>43845</v>
      </c>
      <c r="F12" s="65">
        <f>E12+10</f>
        <v>43855</v>
      </c>
      <c r="G12" s="16"/>
      <c r="H12" s="16">
        <f t="shared" si="6"/>
        <v>11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7"/>
      <c r="B13" s="88" t="s">
        <v>57</v>
      </c>
      <c r="C13" s="83" t="s">
        <v>50</v>
      </c>
      <c r="D13" s="21">
        <v>0</v>
      </c>
      <c r="E13" s="65">
        <v>43854</v>
      </c>
      <c r="F13" s="65">
        <f>E13+10</f>
        <v>43864</v>
      </c>
      <c r="G13" s="16"/>
      <c r="H13" s="16">
        <f t="shared" si="6"/>
        <v>11</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t="s">
        <v>41</v>
      </c>
      <c r="B14" s="22" t="s">
        <v>46</v>
      </c>
      <c r="C14" s="70"/>
      <c r="D14" s="23"/>
      <c r="E14" s="24"/>
      <c r="F14" s="25"/>
      <c r="G14" s="16"/>
      <c r="H14" s="16"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8"/>
      <c r="B15" s="89" t="s">
        <v>58</v>
      </c>
      <c r="C15" s="84" t="s">
        <v>51</v>
      </c>
      <c r="D15" s="26">
        <v>0.5</v>
      </c>
      <c r="E15" s="66">
        <f>E13+1</f>
        <v>43855</v>
      </c>
      <c r="F15" s="66">
        <f>E15+4</f>
        <v>43859</v>
      </c>
      <c r="G15" s="16"/>
      <c r="H15" s="16">
        <f t="shared" si="6"/>
        <v>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89" t="s">
        <v>59</v>
      </c>
      <c r="C16" s="84" t="s">
        <v>51</v>
      </c>
      <c r="D16" s="26">
        <v>0.5</v>
      </c>
      <c r="E16" s="66">
        <f>E15+2</f>
        <v>43857</v>
      </c>
      <c r="F16" s="66">
        <f>E16+5</f>
        <v>43862</v>
      </c>
      <c r="G16" s="16"/>
      <c r="H16" s="16">
        <f t="shared" si="6"/>
        <v>6</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3" t="s">
        <v>0</v>
      </c>
      <c r="C17" s="84" t="s">
        <v>51</v>
      </c>
      <c r="D17" s="26"/>
      <c r="E17" s="66">
        <f>F16</f>
        <v>43862</v>
      </c>
      <c r="F17" s="66">
        <f>E17+3</f>
        <v>43865</v>
      </c>
      <c r="G17" s="16"/>
      <c r="H17" s="16">
        <f t="shared" si="6"/>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c r="B18" s="73" t="s">
        <v>1</v>
      </c>
      <c r="C18" s="84" t="s">
        <v>51</v>
      </c>
      <c r="D18" s="26"/>
      <c r="E18" s="66">
        <f>E17</f>
        <v>43862</v>
      </c>
      <c r="F18" s="66">
        <f>E18+2</f>
        <v>43864</v>
      </c>
      <c r="G18" s="16"/>
      <c r="H18" s="16">
        <f t="shared" si="6"/>
        <v>3</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3" t="s">
        <v>2</v>
      </c>
      <c r="C19" s="84" t="s">
        <v>51</v>
      </c>
      <c r="D19" s="26"/>
      <c r="E19" s="66">
        <f>E18</f>
        <v>43862</v>
      </c>
      <c r="F19" s="66">
        <f>E19+3</f>
        <v>43865</v>
      </c>
      <c r="G19" s="16"/>
      <c r="H19" s="16">
        <f t="shared" si="6"/>
        <v>4</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t="s">
        <v>29</v>
      </c>
      <c r="B20" s="27" t="s">
        <v>47</v>
      </c>
      <c r="C20" s="71"/>
      <c r="D20" s="28"/>
      <c r="E20" s="29"/>
      <c r="F20" s="30"/>
      <c r="G20" s="16"/>
      <c r="H20" s="16"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90" t="s">
        <v>60</v>
      </c>
      <c r="C21" s="85" t="s">
        <v>52</v>
      </c>
      <c r="D21" s="31"/>
      <c r="E21" s="67">
        <f ca="1">E9+15</f>
        <v>43802</v>
      </c>
      <c r="F21" s="67">
        <f ca="1">E21+5</f>
        <v>43807</v>
      </c>
      <c r="G21" s="16"/>
      <c r="H21" s="16">
        <f t="shared" ca="1" si="6"/>
        <v>6</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90" t="s">
        <v>61</v>
      </c>
      <c r="C22" s="85" t="s">
        <v>52</v>
      </c>
      <c r="D22" s="31"/>
      <c r="E22" s="67">
        <f ca="1">F21+1</f>
        <v>43808</v>
      </c>
      <c r="F22" s="67">
        <f ca="1">E22+4</f>
        <v>43812</v>
      </c>
      <c r="G22" s="16"/>
      <c r="H22" s="16">
        <f t="shared" ca="1"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c r="B23" s="74" t="s">
        <v>0</v>
      </c>
      <c r="C23" s="85" t="s">
        <v>52</v>
      </c>
      <c r="D23" s="31"/>
      <c r="E23" s="67">
        <f ca="1">E22+5</f>
        <v>43813</v>
      </c>
      <c r="F23" s="67">
        <f ca="1">E23+5</f>
        <v>43818</v>
      </c>
      <c r="G23" s="16"/>
      <c r="H23" s="16">
        <f t="shared" ca="1" si="6"/>
        <v>6</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4" t="s">
        <v>1</v>
      </c>
      <c r="C24" s="85" t="s">
        <v>52</v>
      </c>
      <c r="D24" s="31"/>
      <c r="E24" s="67">
        <f ca="1">F23+1</f>
        <v>43819</v>
      </c>
      <c r="F24" s="67">
        <f ca="1">E24+4</f>
        <v>43823</v>
      </c>
      <c r="G24" s="16"/>
      <c r="H24" s="16">
        <f t="shared" ca="1" si="6"/>
        <v>5</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4" t="s">
        <v>2</v>
      </c>
      <c r="C25" s="85" t="s">
        <v>52</v>
      </c>
      <c r="D25" s="31"/>
      <c r="E25" s="67">
        <f ca="1">E23</f>
        <v>43813</v>
      </c>
      <c r="F25" s="67">
        <f ca="1">E25+4</f>
        <v>43817</v>
      </c>
      <c r="G25" s="16"/>
      <c r="H25" s="16">
        <f t="shared" ca="1" si="6"/>
        <v>5</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t="s">
        <v>29</v>
      </c>
      <c r="B26" s="32" t="s">
        <v>48</v>
      </c>
      <c r="C26" s="72"/>
      <c r="D26" s="33"/>
      <c r="E26" s="34"/>
      <c r="F26" s="35"/>
      <c r="G26" s="16"/>
      <c r="H26" s="16"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91" t="s">
        <v>62</v>
      </c>
      <c r="C27" s="86" t="s">
        <v>52</v>
      </c>
      <c r="D27" s="36"/>
      <c r="E27" s="68" t="s">
        <v>28</v>
      </c>
      <c r="F27" s="68" t="s">
        <v>28</v>
      </c>
      <c r="G27" s="16"/>
      <c r="H27" s="16" t="e">
        <f t="shared" si="6"/>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7"/>
      <c r="B28" s="91" t="s">
        <v>63</v>
      </c>
      <c r="C28" s="86" t="s">
        <v>52</v>
      </c>
      <c r="D28" s="36"/>
      <c r="E28" s="68" t="s">
        <v>28</v>
      </c>
      <c r="F28" s="68" t="s">
        <v>28</v>
      </c>
      <c r="G28" s="16"/>
      <c r="H28" s="16" t="e">
        <f t="shared" si="6"/>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7"/>
      <c r="B29" s="75" t="s">
        <v>0</v>
      </c>
      <c r="C29" s="86" t="s">
        <v>52</v>
      </c>
      <c r="D29" s="36"/>
      <c r="E29" s="68" t="s">
        <v>28</v>
      </c>
      <c r="F29" s="68" t="s">
        <v>28</v>
      </c>
      <c r="G29" s="16"/>
      <c r="H29" s="16" t="e">
        <f t="shared" si="6"/>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7"/>
      <c r="B30" s="75" t="s">
        <v>1</v>
      </c>
      <c r="C30" s="86" t="s">
        <v>52</v>
      </c>
      <c r="D30" s="36"/>
      <c r="E30" s="68" t="s">
        <v>28</v>
      </c>
      <c r="F30" s="68" t="s">
        <v>28</v>
      </c>
      <c r="G30" s="16"/>
      <c r="H30" s="16" t="e">
        <f t="shared" si="6"/>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75" t="s">
        <v>2</v>
      </c>
      <c r="C31" s="86" t="s">
        <v>52</v>
      </c>
      <c r="D31" s="36"/>
      <c r="E31" s="68" t="s">
        <v>28</v>
      </c>
      <c r="F31" s="68" t="s">
        <v>28</v>
      </c>
      <c r="G31" s="16"/>
      <c r="H31" s="16" t="e">
        <f t="shared" si="6"/>
        <v>#VALUE!</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t="s">
        <v>31</v>
      </c>
      <c r="B32" s="76" t="s">
        <v>49</v>
      </c>
      <c r="C32" s="79"/>
      <c r="D32" s="80"/>
      <c r="E32" s="81"/>
      <c r="F32" s="81"/>
      <c r="G32" s="16"/>
      <c r="H32" s="16" t="str">
        <f t="shared" si="6"/>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7"/>
      <c r="B33" s="92" t="s">
        <v>64</v>
      </c>
      <c r="C33" s="87" t="s">
        <v>52</v>
      </c>
      <c r="D33" s="77"/>
      <c r="E33" s="78">
        <v>43770</v>
      </c>
      <c r="F33" s="78">
        <v>43791</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7"/>
      <c r="B34" s="92" t="s">
        <v>65</v>
      </c>
      <c r="C34" s="87" t="s">
        <v>52</v>
      </c>
      <c r="D34" s="77"/>
      <c r="E34" s="78" t="s">
        <v>28</v>
      </c>
      <c r="F34" s="78" t="s">
        <v>28</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92" t="s">
        <v>66</v>
      </c>
      <c r="C35" s="87" t="s">
        <v>52</v>
      </c>
      <c r="D35" s="77"/>
      <c r="E35" s="78">
        <v>43956</v>
      </c>
      <c r="F35" s="78">
        <v>43962</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82" t="s">
        <v>1</v>
      </c>
      <c r="C36" s="87" t="s">
        <v>52</v>
      </c>
      <c r="D36" s="77"/>
      <c r="E36" s="78" t="s">
        <v>28</v>
      </c>
      <c r="F36" s="78" t="s">
        <v>28</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82" t="s">
        <v>2</v>
      </c>
      <c r="C37" s="87" t="s">
        <v>52</v>
      </c>
      <c r="D37" s="77"/>
      <c r="E37" s="78" t="s">
        <v>28</v>
      </c>
      <c r="F37" s="78" t="s">
        <v>28</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8" t="s">
        <v>30</v>
      </c>
      <c r="B38" s="37" t="s">
        <v>3</v>
      </c>
      <c r="C38" s="38"/>
      <c r="D38" s="39"/>
      <c r="E38" s="40"/>
      <c r="F38" s="41"/>
      <c r="G38" s="42"/>
      <c r="H38" s="42" t="str">
        <f t="shared" si="6"/>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ht="30" customHeight="1" x14ac:dyDescent="0.25">
      <c r="G39" s="6"/>
    </row>
    <row r="40" spans="1:64" ht="30" customHeight="1" x14ac:dyDescent="0.25">
      <c r="C40" s="14"/>
      <c r="F40" s="59"/>
    </row>
    <row r="41" spans="1:64" ht="30" customHeight="1" x14ac:dyDescent="0.25">
      <c r="C4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1 D38">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4">
      <formula>AND(TODAY()&gt;=I$5,TODAY()&lt;J$5)</formula>
    </cfRule>
  </conditionalFormatting>
  <conditionalFormatting sqref="I7:BL38">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32:D37">
    <cfRule type="dataBar" priority="1">
      <dataBar>
        <cfvo type="num" val="0"/>
        <cfvo type="num" val="1"/>
        <color theme="0" tint="-0.249977111117893"/>
      </dataBar>
      <extLst>
        <ext xmlns:x14="http://schemas.microsoft.com/office/spreadsheetml/2009/9/main" uri="{B025F937-C7B1-47D3-B67F-A62EFF666E3E}">
          <x14:id>{BE162D56-551B-4DD2-861F-7F6A0C8E5968}</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 D38</xm:sqref>
        </x14:conditionalFormatting>
        <x14:conditionalFormatting xmlns:xm="http://schemas.microsoft.com/office/excel/2006/main">
          <x14:cfRule type="dataBar" id="{BE162D56-551B-4DD2-861F-7F6A0C8E5968}">
            <x14:dataBar minLength="0" maxLength="100" gradient="0">
              <x14:cfvo type="num">
                <xm:f>0</xm:f>
              </x14:cfvo>
              <x14:cfvo type="num">
                <xm:f>1</xm:f>
              </x14:cfvo>
              <x14:negativeFillColor rgb="FFFF0000"/>
              <x14:axisColor rgb="FF000000"/>
            </x14:dataBar>
          </x14:cfRule>
          <xm:sqref>D32:D37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RowHeight="12.75" x14ac:dyDescent="0.2"/>
  <cols>
    <col min="1" max="1" width="87.140625" style="47" customWidth="1"/>
    <col min="2" max="16384" width="9.140625" style="2"/>
  </cols>
  <sheetData>
    <row r="1" spans="1:2" ht="46.5" customHeight="1" x14ac:dyDescent="0.2"/>
    <row r="2" spans="1:2" s="49" customFormat="1" ht="15.75" x14ac:dyDescent="0.25">
      <c r="A2" s="48" t="s">
        <v>15</v>
      </c>
      <c r="B2" s="48"/>
    </row>
    <row r="3" spans="1:2" s="53" customFormat="1" ht="27" customHeight="1" x14ac:dyDescent="0.25">
      <c r="A3" s="54" t="s">
        <v>20</v>
      </c>
      <c r="B3" s="54"/>
    </row>
    <row r="4" spans="1:2" s="50" customFormat="1" ht="26.25" x14ac:dyDescent="0.4">
      <c r="A4" s="51" t="s">
        <v>14</v>
      </c>
    </row>
    <row r="5" spans="1:2" ht="74.099999999999994" customHeight="1" x14ac:dyDescent="0.2">
      <c r="A5" s="52" t="s">
        <v>23</v>
      </c>
    </row>
    <row r="6" spans="1:2" ht="26.25" customHeight="1" x14ac:dyDescent="0.2">
      <c r="A6" s="51" t="s">
        <v>26</v>
      </c>
    </row>
    <row r="7" spans="1:2" s="47" customFormat="1" ht="204.95" customHeight="1" x14ac:dyDescent="0.25">
      <c r="A7" s="56" t="s">
        <v>25</v>
      </c>
    </row>
    <row r="8" spans="1:2" s="50" customFormat="1" ht="26.25" x14ac:dyDescent="0.4">
      <c r="A8" s="51" t="s">
        <v>16</v>
      </c>
    </row>
    <row r="9" spans="1:2" ht="60" x14ac:dyDescent="0.2">
      <c r="A9" s="52" t="s">
        <v>24</v>
      </c>
    </row>
    <row r="10" spans="1:2" s="47" customFormat="1" ht="27.95" customHeight="1" x14ac:dyDescent="0.25">
      <c r="A10" s="55" t="s">
        <v>22</v>
      </c>
    </row>
    <row r="11" spans="1:2" s="50" customFormat="1" ht="26.25" x14ac:dyDescent="0.4">
      <c r="A11" s="51" t="s">
        <v>13</v>
      </c>
    </row>
    <row r="12" spans="1:2" ht="30" x14ac:dyDescent="0.2">
      <c r="A12" s="52" t="s">
        <v>21</v>
      </c>
    </row>
    <row r="13" spans="1:2" s="47" customFormat="1" ht="27.95" customHeight="1" x14ac:dyDescent="0.25">
      <c r="A13" s="55" t="s">
        <v>7</v>
      </c>
    </row>
    <row r="14" spans="1:2" s="50" customFormat="1" ht="26.25" x14ac:dyDescent="0.4">
      <c r="A14" s="51" t="s">
        <v>17</v>
      </c>
    </row>
    <row r="15" spans="1:2" ht="75" customHeight="1" x14ac:dyDescent="0.2">
      <c r="A15" s="52" t="s">
        <v>18</v>
      </c>
    </row>
    <row r="16" spans="1:2" ht="75" x14ac:dyDescent="0.2">
      <c r="A16" s="52" t="s">
        <v>19</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2019-11-18T14:10:37Z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