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9.xml" ContentType="application/vnd.openxmlformats-officedocument.drawing+xml"/>
  <Override PartName="/xl/tables/table2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niel/Downloads/"/>
    </mc:Choice>
  </mc:AlternateContent>
  <xr:revisionPtr revIDLastSave="0" documentId="13_ncr:1_{D31339F8-46EE-374D-8C51-90088CB71FED}" xr6:coauthVersionLast="47" xr6:coauthVersionMax="47" xr10:uidLastSave="{00000000-0000-0000-0000-000000000000}"/>
  <bookViews>
    <workbookView xWindow="0" yWindow="500" windowWidth="28800" windowHeight="15940" activeTab="9" xr2:uid="{00000000-000D-0000-FFFF-FFFF00000000}"/>
  </bookViews>
  <sheets>
    <sheet name="Fórmulas" sheetId="2" r:id="rId1"/>
    <sheet name="pauta1" sheetId="12" r:id="rId2"/>
    <sheet name="Funciones" sheetId="3" r:id="rId3"/>
    <sheet name="pauta2" sheetId="13" r:id="rId4"/>
    <sheet name="Condicionales" sheetId="4" r:id="rId5"/>
    <sheet name="pauta3" sheetId="14" r:id="rId6"/>
    <sheet name="Busqueda" sheetId="15" r:id="rId7"/>
    <sheet name="pauta4" sheetId="6" r:id="rId8"/>
    <sheet name="Graficos y TD" sheetId="11" r:id="rId9"/>
    <sheet name="pauta5" sheetId="16" r:id="rId10"/>
  </sheets>
  <externalReferences>
    <externalReference r:id="rId11"/>
  </externalReferences>
  <definedNames>
    <definedName name="SegmentaciónDeDatos_Región1">#N/A</definedName>
  </definedNames>
  <calcPr calcId="191029"/>
  <pivotCaches>
    <pivotCache cacheId="7" r:id="rId12"/>
  </pivotCaches>
  <extLs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6" l="1"/>
  <c r="E3" i="6"/>
  <c r="F92" i="14"/>
  <c r="F93" i="14"/>
  <c r="F94" i="14"/>
  <c r="F95" i="14"/>
  <c r="F96" i="14"/>
  <c r="F91" i="14"/>
  <c r="E95" i="14"/>
  <c r="E91" i="14"/>
  <c r="D95" i="14"/>
  <c r="D91" i="14"/>
  <c r="I6" i="14"/>
  <c r="B30" i="13"/>
  <c r="B31" i="13"/>
  <c r="B32" i="13"/>
  <c r="B33" i="13"/>
  <c r="B34" i="13"/>
  <c r="B35" i="13"/>
  <c r="H18" i="13"/>
  <c r="E18" i="13"/>
  <c r="F18" i="13" s="1"/>
  <c r="B222" i="15"/>
  <c r="B221" i="15"/>
  <c r="B220" i="15"/>
  <c r="B219" i="15"/>
  <c r="B218" i="15"/>
  <c r="B217" i="15"/>
  <c r="B216" i="15"/>
  <c r="B215" i="15"/>
  <c r="B214" i="15"/>
  <c r="B213" i="15"/>
  <c r="B212" i="15"/>
  <c r="B211" i="15"/>
  <c r="B210" i="15"/>
  <c r="B209" i="15"/>
  <c r="B208" i="15"/>
  <c r="B207" i="15"/>
  <c r="B206" i="15"/>
  <c r="B205" i="15"/>
  <c r="B204" i="15"/>
  <c r="B203" i="15"/>
  <c r="B202" i="15"/>
  <c r="B201" i="15"/>
  <c r="B200" i="15"/>
  <c r="B199" i="15"/>
  <c r="B198" i="15"/>
  <c r="B197" i="15"/>
  <c r="B196" i="15"/>
  <c r="B195" i="15"/>
  <c r="B194" i="15"/>
  <c r="B193" i="15"/>
  <c r="B192" i="15"/>
  <c r="B191" i="15"/>
  <c r="B190" i="15"/>
  <c r="B189" i="15"/>
  <c r="B188" i="15"/>
  <c r="B187" i="15"/>
  <c r="B186" i="15"/>
  <c r="B185" i="15"/>
  <c r="B184" i="15"/>
  <c r="B183" i="15"/>
  <c r="B182" i="15"/>
  <c r="B181" i="15"/>
  <c r="B180" i="15"/>
  <c r="B179" i="15"/>
  <c r="B178" i="15"/>
  <c r="B177" i="15"/>
  <c r="B176" i="15"/>
  <c r="B175" i="15"/>
  <c r="B174" i="15"/>
  <c r="B173" i="15"/>
  <c r="B172" i="15"/>
  <c r="B171" i="15"/>
  <c r="B170" i="15"/>
  <c r="B169" i="15"/>
  <c r="B168" i="15"/>
  <c r="B167" i="15"/>
  <c r="B166" i="15"/>
  <c r="B165" i="15"/>
  <c r="B164" i="15"/>
  <c r="B163" i="15"/>
  <c r="B162" i="15"/>
  <c r="B161" i="15"/>
  <c r="B160" i="15"/>
  <c r="B159" i="15"/>
  <c r="B158" i="15"/>
  <c r="B157" i="15"/>
  <c r="B156" i="15"/>
  <c r="B155" i="15"/>
  <c r="B154" i="15"/>
  <c r="B153" i="15"/>
  <c r="B152" i="15"/>
  <c r="B151" i="15"/>
  <c r="B150" i="15"/>
  <c r="B149" i="15"/>
  <c r="B148" i="15"/>
  <c r="B147" i="15"/>
  <c r="B146" i="15"/>
  <c r="B145" i="15"/>
  <c r="B144" i="15"/>
  <c r="B143" i="15"/>
  <c r="B142" i="15"/>
  <c r="B141" i="15"/>
  <c r="B140" i="15"/>
  <c r="B139" i="15"/>
  <c r="B138" i="15"/>
  <c r="B137" i="15"/>
  <c r="B136" i="15"/>
  <c r="B135" i="15"/>
  <c r="B134" i="15"/>
  <c r="B133" i="15"/>
  <c r="B132" i="15"/>
  <c r="B131" i="15"/>
  <c r="B130" i="15"/>
  <c r="B129" i="15"/>
  <c r="B128" i="15"/>
  <c r="B127" i="15"/>
  <c r="B126" i="15"/>
  <c r="B125" i="15"/>
  <c r="B124" i="15"/>
  <c r="B123" i="15"/>
  <c r="B122" i="15"/>
  <c r="B121" i="15"/>
  <c r="B120" i="15"/>
  <c r="B119" i="15"/>
  <c r="B118" i="15"/>
  <c r="B117" i="15"/>
  <c r="B116" i="15"/>
  <c r="B115" i="15"/>
  <c r="B114" i="15"/>
  <c r="B113" i="15"/>
  <c r="B112" i="15"/>
  <c r="B111" i="15"/>
  <c r="B110" i="15"/>
  <c r="B109" i="15"/>
  <c r="B108" i="15"/>
  <c r="B107" i="15"/>
  <c r="B106" i="15"/>
  <c r="B105" i="15"/>
  <c r="B104" i="15"/>
  <c r="B103" i="15"/>
  <c r="B102" i="15"/>
  <c r="B101" i="15"/>
  <c r="B100" i="15"/>
  <c r="B99" i="15"/>
  <c r="B98" i="15"/>
  <c r="B97" i="15"/>
  <c r="B96" i="15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26" i="6"/>
  <c r="F26" i="6"/>
  <c r="G26" i="6"/>
  <c r="E27" i="6"/>
  <c r="F27" i="6"/>
  <c r="G27" i="6"/>
  <c r="E28" i="6"/>
  <c r="F28" i="6"/>
  <c r="G28" i="6"/>
  <c r="E29" i="6"/>
  <c r="F29" i="6"/>
  <c r="G29" i="6"/>
  <c r="E30" i="6"/>
  <c r="F30" i="6"/>
  <c r="G30" i="6"/>
  <c r="E31" i="6"/>
  <c r="F31" i="6"/>
  <c r="G31" i="6"/>
  <c r="E32" i="6"/>
  <c r="F32" i="6"/>
  <c r="G32" i="6"/>
  <c r="E33" i="6"/>
  <c r="F33" i="6"/>
  <c r="G33" i="6"/>
  <c r="E34" i="6"/>
  <c r="F34" i="6"/>
  <c r="G34" i="6"/>
  <c r="E35" i="6"/>
  <c r="F35" i="6"/>
  <c r="G35" i="6"/>
  <c r="E36" i="6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61" i="6"/>
  <c r="F61" i="6"/>
  <c r="G61" i="6"/>
  <c r="E62" i="6"/>
  <c r="F62" i="6"/>
  <c r="G62" i="6"/>
  <c r="E63" i="6"/>
  <c r="F63" i="6"/>
  <c r="G63" i="6"/>
  <c r="E64" i="6"/>
  <c r="F64" i="6"/>
  <c r="G64" i="6"/>
  <c r="E65" i="6"/>
  <c r="F65" i="6"/>
  <c r="G65" i="6"/>
  <c r="E66" i="6"/>
  <c r="F66" i="6"/>
  <c r="G66" i="6"/>
  <c r="E67" i="6"/>
  <c r="F67" i="6"/>
  <c r="G67" i="6"/>
  <c r="E68" i="6"/>
  <c r="F68" i="6"/>
  <c r="G68" i="6"/>
  <c r="E69" i="6"/>
  <c r="F69" i="6"/>
  <c r="G69" i="6"/>
  <c r="E70" i="6"/>
  <c r="F70" i="6"/>
  <c r="G70" i="6"/>
  <c r="E71" i="6"/>
  <c r="F71" i="6"/>
  <c r="G71" i="6"/>
  <c r="E72" i="6"/>
  <c r="F72" i="6"/>
  <c r="G72" i="6"/>
  <c r="E73" i="6"/>
  <c r="F73" i="6"/>
  <c r="G73" i="6"/>
  <c r="E74" i="6"/>
  <c r="F74" i="6"/>
  <c r="G74" i="6"/>
  <c r="E75" i="6"/>
  <c r="F75" i="6"/>
  <c r="G75" i="6"/>
  <c r="E76" i="6"/>
  <c r="F76" i="6"/>
  <c r="G76" i="6"/>
  <c r="E77" i="6"/>
  <c r="F77" i="6"/>
  <c r="G77" i="6"/>
  <c r="E78" i="6"/>
  <c r="F78" i="6"/>
  <c r="G78" i="6"/>
  <c r="E79" i="6"/>
  <c r="F79" i="6"/>
  <c r="G79" i="6"/>
  <c r="E80" i="6"/>
  <c r="F80" i="6"/>
  <c r="G80" i="6"/>
  <c r="E81" i="6"/>
  <c r="F81" i="6"/>
  <c r="G81" i="6"/>
  <c r="E82" i="6"/>
  <c r="F82" i="6"/>
  <c r="G82" i="6"/>
  <c r="E83" i="6"/>
  <c r="F83" i="6"/>
  <c r="G83" i="6"/>
  <c r="E84" i="6"/>
  <c r="F84" i="6"/>
  <c r="G84" i="6"/>
  <c r="E85" i="6"/>
  <c r="F85" i="6"/>
  <c r="G85" i="6"/>
  <c r="E86" i="6"/>
  <c r="F86" i="6"/>
  <c r="G86" i="6"/>
  <c r="E87" i="6"/>
  <c r="F87" i="6"/>
  <c r="G87" i="6"/>
  <c r="E88" i="6"/>
  <c r="F88" i="6"/>
  <c r="G88" i="6"/>
  <c r="E89" i="6"/>
  <c r="F89" i="6"/>
  <c r="G89" i="6"/>
  <c r="E90" i="6"/>
  <c r="F90" i="6"/>
  <c r="G90" i="6"/>
  <c r="E91" i="6"/>
  <c r="F91" i="6"/>
  <c r="G91" i="6"/>
  <c r="E92" i="6"/>
  <c r="F92" i="6"/>
  <c r="G92" i="6"/>
  <c r="E93" i="6"/>
  <c r="F93" i="6"/>
  <c r="G93" i="6"/>
  <c r="E94" i="6"/>
  <c r="F94" i="6"/>
  <c r="G94" i="6"/>
  <c r="E95" i="6"/>
  <c r="F95" i="6"/>
  <c r="G95" i="6"/>
  <c r="E96" i="6"/>
  <c r="F96" i="6"/>
  <c r="G96" i="6"/>
  <c r="E97" i="6"/>
  <c r="F97" i="6"/>
  <c r="G97" i="6"/>
  <c r="E98" i="6"/>
  <c r="F98" i="6"/>
  <c r="G98" i="6"/>
  <c r="E99" i="6"/>
  <c r="F99" i="6"/>
  <c r="G99" i="6"/>
  <c r="E100" i="6"/>
  <c r="F100" i="6"/>
  <c r="G100" i="6"/>
  <c r="E101" i="6"/>
  <c r="F101" i="6"/>
  <c r="G101" i="6"/>
  <c r="E102" i="6"/>
  <c r="F102" i="6"/>
  <c r="G102" i="6"/>
  <c r="E103" i="6"/>
  <c r="F103" i="6"/>
  <c r="G103" i="6"/>
  <c r="E104" i="6"/>
  <c r="F104" i="6"/>
  <c r="G104" i="6"/>
  <c r="E105" i="6"/>
  <c r="F105" i="6"/>
  <c r="G105" i="6"/>
  <c r="E106" i="6"/>
  <c r="F106" i="6"/>
  <c r="G106" i="6"/>
  <c r="E107" i="6"/>
  <c r="F107" i="6"/>
  <c r="G107" i="6"/>
  <c r="E108" i="6"/>
  <c r="F108" i="6"/>
  <c r="G108" i="6"/>
  <c r="E109" i="6"/>
  <c r="F109" i="6"/>
  <c r="G109" i="6"/>
  <c r="E110" i="6"/>
  <c r="F110" i="6"/>
  <c r="G110" i="6"/>
  <c r="E111" i="6"/>
  <c r="F111" i="6"/>
  <c r="G111" i="6"/>
  <c r="E112" i="6"/>
  <c r="F112" i="6"/>
  <c r="G112" i="6"/>
  <c r="E113" i="6"/>
  <c r="F113" i="6"/>
  <c r="G113" i="6"/>
  <c r="E114" i="6"/>
  <c r="F114" i="6"/>
  <c r="G114" i="6"/>
  <c r="E115" i="6"/>
  <c r="F115" i="6"/>
  <c r="G115" i="6"/>
  <c r="E116" i="6"/>
  <c r="F116" i="6"/>
  <c r="G116" i="6"/>
  <c r="E117" i="6"/>
  <c r="F117" i="6"/>
  <c r="G117" i="6"/>
  <c r="E118" i="6"/>
  <c r="F118" i="6"/>
  <c r="G118" i="6"/>
  <c r="E119" i="6"/>
  <c r="F119" i="6"/>
  <c r="G119" i="6"/>
  <c r="E120" i="6"/>
  <c r="F120" i="6"/>
  <c r="G120" i="6"/>
  <c r="E121" i="6"/>
  <c r="F121" i="6"/>
  <c r="G121" i="6"/>
  <c r="E122" i="6"/>
  <c r="F122" i="6"/>
  <c r="G122" i="6"/>
  <c r="E123" i="6"/>
  <c r="F123" i="6"/>
  <c r="G123" i="6"/>
  <c r="E124" i="6"/>
  <c r="F124" i="6"/>
  <c r="G124" i="6"/>
  <c r="E125" i="6"/>
  <c r="F125" i="6"/>
  <c r="G125" i="6"/>
  <c r="E126" i="6"/>
  <c r="F126" i="6"/>
  <c r="G126" i="6"/>
  <c r="E127" i="6"/>
  <c r="F127" i="6"/>
  <c r="G127" i="6"/>
  <c r="E128" i="6"/>
  <c r="F128" i="6"/>
  <c r="G128" i="6"/>
  <c r="E129" i="6"/>
  <c r="F129" i="6"/>
  <c r="G129" i="6"/>
  <c r="E130" i="6"/>
  <c r="F130" i="6"/>
  <c r="G130" i="6"/>
  <c r="E131" i="6"/>
  <c r="F131" i="6"/>
  <c r="G131" i="6"/>
  <c r="E132" i="6"/>
  <c r="F132" i="6"/>
  <c r="G132" i="6"/>
  <c r="E133" i="6"/>
  <c r="F133" i="6"/>
  <c r="G133" i="6"/>
  <c r="E134" i="6"/>
  <c r="F134" i="6"/>
  <c r="G134" i="6"/>
  <c r="E135" i="6"/>
  <c r="F135" i="6"/>
  <c r="G135" i="6"/>
  <c r="E136" i="6"/>
  <c r="F136" i="6"/>
  <c r="G136" i="6"/>
  <c r="E137" i="6"/>
  <c r="F137" i="6"/>
  <c r="G137" i="6"/>
  <c r="E138" i="6"/>
  <c r="F138" i="6"/>
  <c r="G138" i="6"/>
  <c r="E139" i="6"/>
  <c r="F139" i="6"/>
  <c r="G139" i="6"/>
  <c r="E140" i="6"/>
  <c r="F140" i="6"/>
  <c r="G140" i="6"/>
  <c r="E141" i="6"/>
  <c r="F141" i="6"/>
  <c r="G141" i="6"/>
  <c r="E142" i="6"/>
  <c r="F142" i="6"/>
  <c r="G142" i="6"/>
  <c r="E143" i="6"/>
  <c r="F143" i="6"/>
  <c r="G143" i="6"/>
  <c r="E144" i="6"/>
  <c r="F144" i="6"/>
  <c r="G144" i="6"/>
  <c r="E145" i="6"/>
  <c r="F145" i="6"/>
  <c r="G145" i="6"/>
  <c r="E146" i="6"/>
  <c r="F146" i="6"/>
  <c r="G146" i="6"/>
  <c r="E147" i="6"/>
  <c r="F147" i="6"/>
  <c r="G147" i="6"/>
  <c r="E148" i="6"/>
  <c r="F148" i="6"/>
  <c r="G148" i="6"/>
  <c r="E149" i="6"/>
  <c r="F149" i="6"/>
  <c r="G149" i="6"/>
  <c r="E150" i="6"/>
  <c r="F150" i="6"/>
  <c r="G150" i="6"/>
  <c r="E151" i="6"/>
  <c r="F151" i="6"/>
  <c r="G151" i="6"/>
  <c r="E152" i="6"/>
  <c r="F152" i="6"/>
  <c r="G152" i="6"/>
  <c r="E153" i="6"/>
  <c r="F153" i="6"/>
  <c r="G153" i="6"/>
  <c r="E154" i="6"/>
  <c r="F154" i="6"/>
  <c r="G154" i="6"/>
  <c r="E155" i="6"/>
  <c r="F155" i="6"/>
  <c r="G155" i="6"/>
  <c r="E156" i="6"/>
  <c r="F156" i="6"/>
  <c r="G156" i="6"/>
  <c r="E157" i="6"/>
  <c r="F157" i="6"/>
  <c r="G157" i="6"/>
  <c r="E158" i="6"/>
  <c r="F158" i="6"/>
  <c r="G158" i="6"/>
  <c r="E159" i="6"/>
  <c r="F159" i="6"/>
  <c r="G159" i="6"/>
  <c r="E160" i="6"/>
  <c r="F160" i="6"/>
  <c r="G160" i="6"/>
  <c r="E161" i="6"/>
  <c r="F161" i="6"/>
  <c r="G161" i="6"/>
  <c r="E162" i="6"/>
  <c r="F162" i="6"/>
  <c r="G162" i="6"/>
  <c r="E163" i="6"/>
  <c r="F163" i="6"/>
  <c r="G163" i="6"/>
  <c r="E164" i="6"/>
  <c r="F164" i="6"/>
  <c r="G164" i="6"/>
  <c r="E165" i="6"/>
  <c r="F165" i="6"/>
  <c r="G165" i="6"/>
  <c r="E166" i="6"/>
  <c r="F166" i="6"/>
  <c r="G166" i="6"/>
  <c r="E167" i="6"/>
  <c r="F167" i="6"/>
  <c r="G167" i="6"/>
  <c r="E168" i="6"/>
  <c r="F168" i="6"/>
  <c r="G168" i="6"/>
  <c r="E169" i="6"/>
  <c r="F169" i="6"/>
  <c r="G169" i="6"/>
  <c r="E170" i="6"/>
  <c r="F170" i="6"/>
  <c r="G170" i="6"/>
  <c r="E171" i="6"/>
  <c r="F171" i="6"/>
  <c r="G171" i="6"/>
  <c r="E172" i="6"/>
  <c r="F172" i="6"/>
  <c r="G172" i="6"/>
  <c r="E173" i="6"/>
  <c r="F173" i="6"/>
  <c r="G173" i="6"/>
  <c r="E174" i="6"/>
  <c r="F174" i="6"/>
  <c r="G174" i="6"/>
  <c r="E175" i="6"/>
  <c r="F175" i="6"/>
  <c r="G175" i="6"/>
  <c r="E176" i="6"/>
  <c r="F176" i="6"/>
  <c r="G176" i="6"/>
  <c r="E177" i="6"/>
  <c r="F177" i="6"/>
  <c r="G177" i="6"/>
  <c r="E178" i="6"/>
  <c r="F178" i="6"/>
  <c r="G178" i="6"/>
  <c r="E179" i="6"/>
  <c r="F179" i="6"/>
  <c r="G179" i="6"/>
  <c r="E180" i="6"/>
  <c r="F180" i="6"/>
  <c r="G180" i="6"/>
  <c r="E181" i="6"/>
  <c r="F181" i="6"/>
  <c r="G181" i="6"/>
  <c r="E182" i="6"/>
  <c r="F182" i="6"/>
  <c r="G182" i="6"/>
  <c r="E183" i="6"/>
  <c r="F183" i="6"/>
  <c r="G183" i="6"/>
  <c r="E184" i="6"/>
  <c r="F184" i="6"/>
  <c r="G184" i="6"/>
  <c r="E185" i="6"/>
  <c r="F185" i="6"/>
  <c r="G185" i="6"/>
  <c r="E186" i="6"/>
  <c r="F186" i="6"/>
  <c r="G186" i="6"/>
  <c r="E187" i="6"/>
  <c r="F187" i="6"/>
  <c r="G187" i="6"/>
  <c r="E188" i="6"/>
  <c r="F188" i="6"/>
  <c r="G188" i="6"/>
  <c r="E189" i="6"/>
  <c r="F189" i="6"/>
  <c r="G189" i="6"/>
  <c r="E190" i="6"/>
  <c r="F190" i="6"/>
  <c r="G190" i="6"/>
  <c r="E191" i="6"/>
  <c r="F191" i="6"/>
  <c r="G191" i="6"/>
  <c r="E192" i="6"/>
  <c r="F192" i="6"/>
  <c r="G192" i="6"/>
  <c r="E193" i="6"/>
  <c r="F193" i="6"/>
  <c r="G193" i="6"/>
  <c r="E194" i="6"/>
  <c r="F194" i="6"/>
  <c r="G194" i="6"/>
  <c r="E195" i="6"/>
  <c r="F195" i="6"/>
  <c r="G195" i="6"/>
  <c r="E196" i="6"/>
  <c r="F196" i="6"/>
  <c r="G196" i="6"/>
  <c r="E197" i="6"/>
  <c r="F197" i="6"/>
  <c r="G197" i="6"/>
  <c r="E198" i="6"/>
  <c r="F198" i="6"/>
  <c r="G198" i="6"/>
  <c r="E199" i="6"/>
  <c r="F199" i="6"/>
  <c r="G199" i="6"/>
  <c r="E200" i="6"/>
  <c r="F200" i="6"/>
  <c r="G200" i="6"/>
  <c r="E201" i="6"/>
  <c r="F201" i="6"/>
  <c r="G201" i="6"/>
  <c r="E202" i="6"/>
  <c r="F202" i="6"/>
  <c r="G202" i="6"/>
  <c r="E203" i="6"/>
  <c r="F203" i="6"/>
  <c r="G203" i="6"/>
  <c r="E204" i="6"/>
  <c r="F204" i="6"/>
  <c r="G204" i="6"/>
  <c r="E205" i="6"/>
  <c r="F205" i="6"/>
  <c r="G205" i="6"/>
  <c r="E206" i="6"/>
  <c r="F206" i="6"/>
  <c r="G206" i="6"/>
  <c r="E207" i="6"/>
  <c r="F207" i="6"/>
  <c r="G207" i="6"/>
  <c r="E208" i="6"/>
  <c r="F208" i="6"/>
  <c r="G208" i="6"/>
  <c r="E209" i="6"/>
  <c r="F209" i="6"/>
  <c r="G209" i="6"/>
  <c r="E210" i="6"/>
  <c r="F210" i="6"/>
  <c r="G210" i="6"/>
  <c r="E211" i="6"/>
  <c r="F211" i="6"/>
  <c r="G211" i="6"/>
  <c r="E212" i="6"/>
  <c r="F212" i="6"/>
  <c r="G212" i="6"/>
  <c r="E213" i="6"/>
  <c r="F213" i="6"/>
  <c r="G213" i="6"/>
  <c r="E214" i="6"/>
  <c r="F214" i="6"/>
  <c r="G214" i="6"/>
  <c r="E215" i="6"/>
  <c r="F215" i="6"/>
  <c r="G215" i="6"/>
  <c r="E216" i="6"/>
  <c r="F216" i="6"/>
  <c r="G216" i="6"/>
  <c r="E217" i="6"/>
  <c r="F217" i="6"/>
  <c r="G217" i="6"/>
  <c r="E218" i="6"/>
  <c r="F218" i="6"/>
  <c r="G218" i="6"/>
  <c r="E219" i="6"/>
  <c r="F219" i="6"/>
  <c r="G219" i="6"/>
  <c r="E220" i="6"/>
  <c r="F220" i="6"/>
  <c r="G220" i="6"/>
  <c r="E221" i="6"/>
  <c r="F221" i="6"/>
  <c r="G221" i="6"/>
  <c r="E222" i="6"/>
  <c r="F222" i="6"/>
  <c r="G222" i="6"/>
  <c r="D114" i="14"/>
  <c r="D113" i="14"/>
  <c r="D112" i="14"/>
  <c r="D111" i="14"/>
  <c r="D110" i="14"/>
  <c r="D109" i="14"/>
  <c r="G79" i="14"/>
  <c r="G78" i="14"/>
  <c r="G77" i="14"/>
  <c r="G76" i="14"/>
  <c r="G75" i="14"/>
  <c r="G74" i="14"/>
  <c r="G73" i="14"/>
  <c r="G72" i="14"/>
  <c r="E61" i="14"/>
  <c r="E60" i="14"/>
  <c r="E59" i="14"/>
  <c r="E58" i="14"/>
  <c r="E57" i="14"/>
  <c r="E56" i="14"/>
  <c r="E44" i="14"/>
  <c r="E43" i="14"/>
  <c r="E42" i="14"/>
  <c r="E41" i="14"/>
  <c r="E40" i="14"/>
  <c r="E39" i="14"/>
  <c r="D27" i="14"/>
  <c r="D26" i="14"/>
  <c r="D25" i="14"/>
  <c r="D24" i="14"/>
  <c r="D23" i="14"/>
  <c r="D22" i="14"/>
  <c r="I5" i="14"/>
  <c r="I4" i="14"/>
  <c r="I3" i="14"/>
  <c r="S100" i="13"/>
  <c r="Q100" i="13"/>
  <c r="Q99" i="13"/>
  <c r="S99" i="13" s="1"/>
  <c r="S98" i="13"/>
  <c r="Q98" i="13"/>
  <c r="Q97" i="13"/>
  <c r="S97" i="13" s="1"/>
  <c r="S96" i="13"/>
  <c r="Q96" i="13"/>
  <c r="Q95" i="13"/>
  <c r="S95" i="13" s="1"/>
  <c r="S94" i="13"/>
  <c r="Q94" i="13"/>
  <c r="Q93" i="13"/>
  <c r="S93" i="13" s="1"/>
  <c r="S92" i="13"/>
  <c r="Q92" i="13"/>
  <c r="Q91" i="13"/>
  <c r="S91" i="13" s="1"/>
  <c r="S90" i="13"/>
  <c r="Q90" i="13"/>
  <c r="Q89" i="13"/>
  <c r="S89" i="13" s="1"/>
  <c r="S88" i="13"/>
  <c r="Q88" i="13"/>
  <c r="Q87" i="13"/>
  <c r="S87" i="13" s="1"/>
  <c r="S86" i="13"/>
  <c r="Q86" i="13"/>
  <c r="Q85" i="13"/>
  <c r="S85" i="13" s="1"/>
  <c r="S84" i="13"/>
  <c r="Q84" i="13"/>
  <c r="Q83" i="13"/>
  <c r="S83" i="13" s="1"/>
  <c r="S82" i="13"/>
  <c r="Q82" i="13"/>
  <c r="Q81" i="13"/>
  <c r="S81" i="13" s="1"/>
  <c r="S80" i="13"/>
  <c r="Q80" i="13"/>
  <c r="Q79" i="13"/>
  <c r="S79" i="13" s="1"/>
  <c r="S78" i="13"/>
  <c r="Q78" i="13"/>
  <c r="Q77" i="13"/>
  <c r="S77" i="13" s="1"/>
  <c r="S76" i="13"/>
  <c r="Q76" i="13"/>
  <c r="Q75" i="13"/>
  <c r="S75" i="13" s="1"/>
  <c r="S74" i="13"/>
  <c r="Q74" i="13"/>
  <c r="Q73" i="13"/>
  <c r="S73" i="13" s="1"/>
  <c r="S72" i="13"/>
  <c r="Q72" i="13"/>
  <c r="Q71" i="13"/>
  <c r="S71" i="13" s="1"/>
  <c r="S70" i="13"/>
  <c r="Q70" i="13"/>
  <c r="Q69" i="13"/>
  <c r="S69" i="13" s="1"/>
  <c r="S68" i="13"/>
  <c r="Q68" i="13"/>
  <c r="Q67" i="13"/>
  <c r="S67" i="13" s="1"/>
  <c r="S66" i="13"/>
  <c r="Q66" i="13"/>
  <c r="Q65" i="13"/>
  <c r="S65" i="13" s="1"/>
  <c r="S64" i="13"/>
  <c r="Q64" i="13"/>
  <c r="Q63" i="13"/>
  <c r="S63" i="13" s="1"/>
  <c r="S62" i="13"/>
  <c r="Q62" i="13"/>
  <c r="Q61" i="13"/>
  <c r="S61" i="13" s="1"/>
  <c r="S60" i="13"/>
  <c r="Q60" i="13"/>
  <c r="Q59" i="13"/>
  <c r="S59" i="13" s="1"/>
  <c r="S58" i="13"/>
  <c r="Q58" i="13"/>
  <c r="Q57" i="13"/>
  <c r="S57" i="13" s="1"/>
  <c r="S56" i="13"/>
  <c r="Q56" i="13"/>
  <c r="Q55" i="13"/>
  <c r="S55" i="13" s="1"/>
  <c r="S54" i="13"/>
  <c r="Q54" i="13"/>
  <c r="Q53" i="13"/>
  <c r="S53" i="13" s="1"/>
  <c r="S52" i="13"/>
  <c r="Q52" i="13"/>
  <c r="Q51" i="13"/>
  <c r="S51" i="13" s="1"/>
  <c r="S50" i="13"/>
  <c r="Q50" i="13"/>
  <c r="Q49" i="13"/>
  <c r="S49" i="13" s="1"/>
  <c r="S48" i="13"/>
  <c r="Q48" i="13"/>
  <c r="Q47" i="13"/>
  <c r="S47" i="13" s="1"/>
  <c r="S46" i="13"/>
  <c r="Q46" i="13"/>
  <c r="Q45" i="13"/>
  <c r="S45" i="13" s="1"/>
  <c r="S44" i="13"/>
  <c r="Q44" i="13"/>
  <c r="Q43" i="13"/>
  <c r="S43" i="13" s="1"/>
  <c r="S42" i="13"/>
  <c r="Q42" i="13"/>
  <c r="Q41" i="13"/>
  <c r="S41" i="13" s="1"/>
  <c r="S40" i="13"/>
  <c r="Q40" i="13"/>
  <c r="Q39" i="13"/>
  <c r="S39" i="13" s="1"/>
  <c r="S38" i="13"/>
  <c r="Q38" i="13"/>
  <c r="Q37" i="13"/>
  <c r="S37" i="13" s="1"/>
  <c r="S36" i="13"/>
  <c r="Q36" i="13"/>
  <c r="Q35" i="13"/>
  <c r="S35" i="13" s="1"/>
  <c r="S34" i="13"/>
  <c r="Q34" i="13"/>
  <c r="S33" i="13"/>
  <c r="Q33" i="13"/>
  <c r="Q32" i="13"/>
  <c r="S32" i="13" s="1"/>
  <c r="Q31" i="13"/>
  <c r="S31" i="13" s="1"/>
  <c r="S30" i="13"/>
  <c r="Q30" i="13"/>
  <c r="Q29" i="13"/>
  <c r="S29" i="13" s="1"/>
  <c r="Q28" i="13"/>
  <c r="S28" i="13" s="1"/>
  <c r="Q27" i="13"/>
  <c r="S27" i="13" s="1"/>
  <c r="Q26" i="13"/>
  <c r="S26" i="13" s="1"/>
  <c r="Q25" i="13"/>
  <c r="S25" i="13" s="1"/>
  <c r="Q24" i="13"/>
  <c r="S24" i="13" s="1"/>
  <c r="Q23" i="13"/>
  <c r="S23" i="13" s="1"/>
  <c r="J23" i="13"/>
  <c r="I23" i="13"/>
  <c r="H23" i="13"/>
  <c r="G23" i="13"/>
  <c r="E23" i="13"/>
  <c r="F23" i="13" s="1"/>
  <c r="D23" i="13"/>
  <c r="K23" i="13" s="1"/>
  <c r="C23" i="13"/>
  <c r="Q22" i="13"/>
  <c r="S22" i="13" s="1"/>
  <c r="J22" i="13"/>
  <c r="I22" i="13"/>
  <c r="H22" i="13"/>
  <c r="G22" i="13"/>
  <c r="F22" i="13" s="1"/>
  <c r="E22" i="13"/>
  <c r="D22" i="13"/>
  <c r="C22" i="13"/>
  <c r="K22" i="13" s="1"/>
  <c r="S21" i="13"/>
  <c r="Q21" i="13"/>
  <c r="J21" i="13"/>
  <c r="I21" i="13"/>
  <c r="H21" i="13"/>
  <c r="G21" i="13"/>
  <c r="F21" i="13"/>
  <c r="E21" i="13"/>
  <c r="D21" i="13"/>
  <c r="C21" i="13"/>
  <c r="K21" i="13" s="1"/>
  <c r="S20" i="13"/>
  <c r="Q20" i="13"/>
  <c r="J20" i="13"/>
  <c r="I20" i="13"/>
  <c r="H20" i="13"/>
  <c r="G20" i="13"/>
  <c r="E20" i="13"/>
  <c r="F20" i="13" s="1"/>
  <c r="D20" i="13"/>
  <c r="K20" i="13" s="1"/>
  <c r="C20" i="13"/>
  <c r="Q19" i="13"/>
  <c r="S19" i="13" s="1"/>
  <c r="J19" i="13"/>
  <c r="I19" i="13"/>
  <c r="H19" i="13"/>
  <c r="G19" i="13"/>
  <c r="E19" i="13"/>
  <c r="F19" i="13" s="1"/>
  <c r="D19" i="13"/>
  <c r="K19" i="13" s="1"/>
  <c r="C19" i="13"/>
  <c r="Q18" i="13"/>
  <c r="S18" i="13" s="1"/>
  <c r="J18" i="13"/>
  <c r="I18" i="13"/>
  <c r="G18" i="13"/>
  <c r="D18" i="13"/>
  <c r="K18" i="13" s="1"/>
  <c r="C18" i="13"/>
  <c r="Q17" i="13"/>
  <c r="S17" i="13" s="1"/>
  <c r="S16" i="13"/>
  <c r="Q16" i="13"/>
  <c r="S15" i="13"/>
  <c r="Q15" i="13"/>
  <c r="S14" i="13"/>
  <c r="Q14" i="13"/>
  <c r="S13" i="13"/>
  <c r="Q13" i="13"/>
  <c r="S12" i="13"/>
  <c r="Q12" i="13"/>
  <c r="D12" i="13"/>
  <c r="Q11" i="13"/>
  <c r="S11" i="13" s="1"/>
  <c r="D11" i="13"/>
  <c r="S10" i="13"/>
  <c r="Q10" i="13"/>
  <c r="D10" i="13"/>
  <c r="S9" i="13"/>
  <c r="Q9" i="13"/>
  <c r="D9" i="13"/>
  <c r="S8" i="13"/>
  <c r="Q8" i="13"/>
  <c r="V14" i="13" s="1"/>
  <c r="D8" i="13"/>
  <c r="D7" i="13"/>
  <c r="F4" i="13"/>
  <c r="E4" i="13"/>
  <c r="D4" i="13"/>
  <c r="C4" i="13"/>
  <c r="G4" i="13" s="1"/>
  <c r="G5" i="12"/>
  <c r="D33" i="12"/>
  <c r="D32" i="12"/>
  <c r="D31" i="12"/>
  <c r="D30" i="12"/>
  <c r="K26" i="12"/>
  <c r="J26" i="12"/>
  <c r="I26" i="12"/>
  <c r="H26" i="12"/>
  <c r="G26" i="12"/>
  <c r="F26" i="12"/>
  <c r="E26" i="12"/>
  <c r="D26" i="12"/>
  <c r="C26" i="12"/>
  <c r="B26" i="12"/>
  <c r="K25" i="12"/>
  <c r="J25" i="12"/>
  <c r="I25" i="12"/>
  <c r="H25" i="12"/>
  <c r="G25" i="12"/>
  <c r="F25" i="12"/>
  <c r="E25" i="12"/>
  <c r="D25" i="12"/>
  <c r="C25" i="12"/>
  <c r="B25" i="12"/>
  <c r="K24" i="12"/>
  <c r="J24" i="12"/>
  <c r="I24" i="12"/>
  <c r="H24" i="12"/>
  <c r="G24" i="12"/>
  <c r="F24" i="12"/>
  <c r="E24" i="12"/>
  <c r="D24" i="12"/>
  <c r="C24" i="12"/>
  <c r="B24" i="12"/>
  <c r="K23" i="12"/>
  <c r="J23" i="12"/>
  <c r="I23" i="12"/>
  <c r="H23" i="12"/>
  <c r="G23" i="12"/>
  <c r="F23" i="12"/>
  <c r="E23" i="12"/>
  <c r="D23" i="12"/>
  <c r="C23" i="12"/>
  <c r="B23" i="12"/>
  <c r="K22" i="12"/>
  <c r="J22" i="12"/>
  <c r="I22" i="12"/>
  <c r="H22" i="12"/>
  <c r="G22" i="12"/>
  <c r="F22" i="12"/>
  <c r="E22" i="12"/>
  <c r="D22" i="12"/>
  <c r="C22" i="12"/>
  <c r="B22" i="12"/>
  <c r="K21" i="12"/>
  <c r="J21" i="12"/>
  <c r="I21" i="12"/>
  <c r="H21" i="12"/>
  <c r="G21" i="12"/>
  <c r="F21" i="12"/>
  <c r="E21" i="12"/>
  <c r="D21" i="12"/>
  <c r="C21" i="12"/>
  <c r="B21" i="12"/>
  <c r="K20" i="12"/>
  <c r="J20" i="12"/>
  <c r="I20" i="12"/>
  <c r="H20" i="12"/>
  <c r="G20" i="12"/>
  <c r="F20" i="12"/>
  <c r="E20" i="12"/>
  <c r="D20" i="12"/>
  <c r="C20" i="12"/>
  <c r="B20" i="12"/>
  <c r="K19" i="12"/>
  <c r="J19" i="12"/>
  <c r="I19" i="12"/>
  <c r="H19" i="12"/>
  <c r="G19" i="12"/>
  <c r="F19" i="12"/>
  <c r="E19" i="12"/>
  <c r="D19" i="12"/>
  <c r="C19" i="12"/>
  <c r="B19" i="12"/>
  <c r="F15" i="12"/>
  <c r="E15" i="12"/>
  <c r="D15" i="12"/>
  <c r="G15" i="12" s="1"/>
  <c r="H15" i="12" s="1"/>
  <c r="F14" i="12"/>
  <c r="E14" i="12"/>
  <c r="D14" i="12"/>
  <c r="G14" i="12" s="1"/>
  <c r="H14" i="12" s="1"/>
  <c r="F13" i="12"/>
  <c r="E13" i="12"/>
  <c r="D13" i="12"/>
  <c r="G13" i="12" s="1"/>
  <c r="H13" i="12" s="1"/>
  <c r="F12" i="12"/>
  <c r="E12" i="12"/>
  <c r="D12" i="12"/>
  <c r="G12" i="12" s="1"/>
  <c r="H12" i="12" s="1"/>
  <c r="G11" i="12"/>
  <c r="H11" i="12" s="1"/>
  <c r="F11" i="12"/>
  <c r="E11" i="12"/>
  <c r="D11" i="12"/>
  <c r="F10" i="12"/>
  <c r="E10" i="12"/>
  <c r="D10" i="12"/>
  <c r="G10" i="12" s="1"/>
  <c r="H10" i="12" s="1"/>
  <c r="F9" i="12"/>
  <c r="E9" i="12"/>
  <c r="G9" i="12" s="1"/>
  <c r="H9" i="12" s="1"/>
  <c r="D9" i="12"/>
  <c r="F8" i="12"/>
  <c r="E8" i="12"/>
  <c r="D8" i="12"/>
  <c r="G8" i="12" s="1"/>
  <c r="H8" i="12" s="1"/>
  <c r="G7" i="12"/>
  <c r="H7" i="12" s="1"/>
  <c r="F7" i="12"/>
  <c r="E7" i="12"/>
  <c r="D7" i="12"/>
  <c r="F6" i="12"/>
  <c r="E6" i="12"/>
  <c r="D6" i="12"/>
  <c r="G6" i="12" s="1"/>
  <c r="H6" i="12" s="1"/>
  <c r="F5" i="12"/>
  <c r="E5" i="12"/>
  <c r="H5" i="12" s="1"/>
  <c r="D5" i="12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V17" i="13" l="1"/>
  <c r="V18" i="13"/>
  <c r="V16" i="13"/>
  <c r="V15" i="13"/>
  <c r="G7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BC3D3518-FC60-1249-98BA-29E8DE581E31}">
      <text>
        <r>
          <rPr>
            <sz val="11"/>
            <color rgb="FF000000"/>
            <rFont val="Calibri"/>
          </rPr>
          <t xml:space="preserve">[Comentario encadenado]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Comentario:
</t>
        </r>
        <r>
          <rPr>
            <sz val="11"/>
            <color rgb="FF000000"/>
            <rFont val="Calibri"/>
          </rPr>
          <t xml:space="preserve">    Valor * Cantidad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9" authorId="0" shapeId="0" xr:uid="{00000000-0006-0000-0500-000001000000}">
      <text>
        <r>
          <rPr>
            <sz val="11"/>
            <color rgb="FF000000"/>
            <rFont val="Calibri"/>
          </rPr>
          <t xml:space="preserve">[Comentario encadenado]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Su versión de Excel le permite leer este comentario encadenado; sin embargo, las ediciones que se apliquen se quitarán si el archivo se abre en una versión más reciente de Excel. Más información: https://go.microsoft.com/fwlink/?linkid=870924
</t>
        </r>
        <r>
          <rPr>
            <sz val="11"/>
            <color rgb="FF000000"/>
            <rFont val="Calibri"/>
          </rPr>
          <t xml:space="preserve">
</t>
        </r>
        <r>
          <rPr>
            <sz val="11"/>
            <color rgb="FF000000"/>
            <rFont val="Calibri"/>
          </rPr>
          <t xml:space="preserve">Comentario:
</t>
        </r>
        <r>
          <rPr>
            <sz val="11"/>
            <color rgb="FF000000"/>
            <rFont val="Calibri"/>
          </rPr>
          <t xml:space="preserve">    Valor * Cantidad</t>
        </r>
      </text>
    </comment>
  </commentList>
</comments>
</file>

<file path=xl/sharedStrings.xml><?xml version="1.0" encoding="utf-8"?>
<sst xmlns="http://schemas.openxmlformats.org/spreadsheetml/2006/main" count="2135" uniqueCount="417">
  <si>
    <t>Precio</t>
  </si>
  <si>
    <t>AFP</t>
  </si>
  <si>
    <t>Isapre</t>
  </si>
  <si>
    <t>Préstamo</t>
  </si>
  <si>
    <t>Total de Descuentos</t>
  </si>
  <si>
    <t>Total</t>
  </si>
  <si>
    <t>Empleados</t>
  </si>
  <si>
    <t>Sueldo</t>
  </si>
  <si>
    <t>Cardone</t>
  </si>
  <si>
    <t>Muriel</t>
  </si>
  <si>
    <t>Mansilla</t>
  </si>
  <si>
    <t>Benítez</t>
  </si>
  <si>
    <t>Mendieta</t>
  </si>
  <si>
    <t>Arriola</t>
  </si>
  <si>
    <t>Bascur</t>
  </si>
  <si>
    <t>Aman</t>
  </si>
  <si>
    <t>Zoilo</t>
  </si>
  <si>
    <t>Beltrán</t>
  </si>
  <si>
    <t>González</t>
  </si>
  <si>
    <t>Funciones de fecha</t>
  </si>
  <si>
    <t>Fecha de hoy</t>
  </si>
  <si>
    <t>dia</t>
  </si>
  <si>
    <t>mes</t>
  </si>
  <si>
    <t>año</t>
  </si>
  <si>
    <t>texto</t>
  </si>
  <si>
    <t>Nombre</t>
  </si>
  <si>
    <t>Fecha de ingreso</t>
  </si>
  <si>
    <t>Años trabajando</t>
  </si>
  <si>
    <t>FUNCIONES BÁSICAS</t>
  </si>
  <si>
    <t>Ruth Rojo</t>
  </si>
  <si>
    <t>Cantidad Vendida</t>
  </si>
  <si>
    <t>Precio Unitario</t>
  </si>
  <si>
    <t>Descuento</t>
  </si>
  <si>
    <t>Total Con Descuento</t>
  </si>
  <si>
    <t>Marcos Ponce</t>
  </si>
  <si>
    <t>Rodrigo Fonseca</t>
  </si>
  <si>
    <t>Valentina Toro</t>
  </si>
  <si>
    <t>Paloma Fica</t>
  </si>
  <si>
    <t>Jorge Pino</t>
  </si>
  <si>
    <t>Total Ventas</t>
  </si>
  <si>
    <t>Promedio de ventas</t>
  </si>
  <si>
    <t>Funciones de texto</t>
  </si>
  <si>
    <t>Venta de mayor valor</t>
  </si>
  <si>
    <t>rut</t>
  </si>
  <si>
    <t>nombre</t>
  </si>
  <si>
    <t>izquierda</t>
  </si>
  <si>
    <t>derecha</t>
  </si>
  <si>
    <t>hallar</t>
  </si>
  <si>
    <t>extrae</t>
  </si>
  <si>
    <t>largo</t>
  </si>
  <si>
    <t>nompropio</t>
  </si>
  <si>
    <t>sustituir</t>
  </si>
  <si>
    <t>espacios</t>
  </si>
  <si>
    <t>concatenar</t>
  </si>
  <si>
    <t>Venta de menor valor</t>
  </si>
  <si>
    <t>20955184-4</t>
  </si>
  <si>
    <t>ruth rojo</t>
  </si>
  <si>
    <t>Cantidad de ventas</t>
  </si>
  <si>
    <t>18988343-k</t>
  </si>
  <si>
    <t>marcos ponce</t>
  </si>
  <si>
    <t>11234567-8</t>
  </si>
  <si>
    <t>rodrigo fonceca</t>
  </si>
  <si>
    <t>21123245-6</t>
  </si>
  <si>
    <t>valentina toro</t>
  </si>
  <si>
    <t>20966174-4</t>
  </si>
  <si>
    <t>paloma Fica</t>
  </si>
  <si>
    <t>20966174-5</t>
  </si>
  <si>
    <t>jorge Pino</t>
  </si>
  <si>
    <t>digito verificador</t>
  </si>
  <si>
    <t>posicion del espacio</t>
  </si>
  <si>
    <t>apellido</t>
  </si>
  <si>
    <t>n° caracteres del nombre completo</t>
  </si>
  <si>
    <t>nombre completo</t>
  </si>
  <si>
    <t>crear mail</t>
  </si>
  <si>
    <t>MINUSC(CONCATENAR(IZQUIERDA(C31);EXTRAE(D31;2;4);DERECHA(E31);"-";F31)</t>
  </si>
  <si>
    <t>MINUSC(CONCATENAR(IZQUIERDA(C30;1);EXTRAE(D30;2;4);DERECHA(E30;"-";F30)))</t>
  </si>
  <si>
    <t>Codigo</t>
  </si>
  <si>
    <t>Apellido</t>
  </si>
  <si>
    <t>Celular</t>
  </si>
  <si>
    <t>Universidad</t>
  </si>
  <si>
    <t>Fran</t>
  </si>
  <si>
    <t>Rojas</t>
  </si>
  <si>
    <t>UDP</t>
  </si>
  <si>
    <t>Martin</t>
  </si>
  <si>
    <t>Perez</t>
  </si>
  <si>
    <t>PUCV</t>
  </si>
  <si>
    <t>Francisca</t>
  </si>
  <si>
    <t>Morales</t>
  </si>
  <si>
    <t>UFT</t>
  </si>
  <si>
    <t>Diego</t>
  </si>
  <si>
    <t>Soto</t>
  </si>
  <si>
    <t>UAI</t>
  </si>
  <si>
    <t>Arturo</t>
  </si>
  <si>
    <t>Valdivia</t>
  </si>
  <si>
    <t>UCH</t>
  </si>
  <si>
    <t>Daniela</t>
  </si>
  <si>
    <t>Silva</t>
  </si>
  <si>
    <t>UST</t>
  </si>
  <si>
    <t>Funciones básicas condicionales</t>
  </si>
  <si>
    <t>ID</t>
  </si>
  <si>
    <t>Sexo</t>
  </si>
  <si>
    <t>Somatipo</t>
  </si>
  <si>
    <t>Kcal quemadas</t>
  </si>
  <si>
    <t>Resumen</t>
  </si>
  <si>
    <t>femenino</t>
  </si>
  <si>
    <t>Cantidad de ectomorfos</t>
  </si>
  <si>
    <t>masculino</t>
  </si>
  <si>
    <t>ectomorfo</t>
  </si>
  <si>
    <t>Cantidad de hombres ectomorfos</t>
  </si>
  <si>
    <t>mesomorfo</t>
  </si>
  <si>
    <t>Suma de las Kcal quemadas de las mujeres</t>
  </si>
  <si>
    <t>endomorfo</t>
  </si>
  <si>
    <t>Promedio de las Kcal quemadas de los endomorfo</t>
  </si>
  <si>
    <t>Función SI</t>
  </si>
  <si>
    <t>Nota</t>
  </si>
  <si>
    <t>Situación</t>
  </si>
  <si>
    <t>SI Y</t>
  </si>
  <si>
    <t>Asistencia</t>
  </si>
  <si>
    <t>SI O</t>
  </si>
  <si>
    <t>SI Y O</t>
  </si>
  <si>
    <t>Nº de socio</t>
  </si>
  <si>
    <t>Edad</t>
  </si>
  <si>
    <t>Deuda/Cuotas</t>
  </si>
  <si>
    <t>Antigüedad</t>
  </si>
  <si>
    <t>Nombre socio Deudor</t>
  </si>
  <si>
    <t>Pedro Pou</t>
  </si>
  <si>
    <t>Luis Sanguineti</t>
  </si>
  <si>
    <t>Martín Gallo</t>
  </si>
  <si>
    <t>Jose Piperno</t>
  </si>
  <si>
    <t>Marcelo Tinelli</t>
  </si>
  <si>
    <t>Luisa Vehil</t>
  </si>
  <si>
    <t>Martín Redrado</t>
  </si>
  <si>
    <t>Rolando Rivas</t>
  </si>
  <si>
    <t>SI O Y</t>
  </si>
  <si>
    <t>Convalida ramo</t>
  </si>
  <si>
    <t>SI</t>
  </si>
  <si>
    <t>-</t>
  </si>
  <si>
    <t>NO</t>
  </si>
  <si>
    <t>SI ANIDADA</t>
  </si>
  <si>
    <t>Etiquetas de fila</t>
  </si>
  <si>
    <t>Total general</t>
  </si>
  <si>
    <t>Tabla Multiplicar</t>
  </si>
  <si>
    <t>Ejemplo Referencias Mixtas</t>
  </si>
  <si>
    <t xml:space="preserve">Ejemplo Referencias Absoluta </t>
  </si>
  <si>
    <t>Producto</t>
  </si>
  <si>
    <t>Cantidad</t>
  </si>
  <si>
    <t>Precio u CLP</t>
  </si>
  <si>
    <t>Precio Total</t>
  </si>
  <si>
    <t>Motos</t>
  </si>
  <si>
    <t>Cocinas</t>
  </si>
  <si>
    <t>Cama</t>
  </si>
  <si>
    <t>Lapiz</t>
  </si>
  <si>
    <t>Ejemplo Referencias Relativas</t>
  </si>
  <si>
    <t>Nombre cliente</t>
  </si>
  <si>
    <t>ESTEFANIA AROCAS PASADAS</t>
  </si>
  <si>
    <t>QUERALT VISO GILABERT</t>
  </si>
  <si>
    <t>JOAN AYALA FERRERAS</t>
  </si>
  <si>
    <t>JOAN BAEZ TEJADO</t>
  </si>
  <si>
    <t>MARC BASTARDES SOTO</t>
  </si>
  <si>
    <t>JOSEP ANGUERA VILAFRANCA</t>
  </si>
  <si>
    <t>ESTHER PASCUAL ALOY</t>
  </si>
  <si>
    <t>LAURA VALLÉS GIRVENT</t>
  </si>
  <si>
    <t>RAQUEL RAYA GARCIA</t>
  </si>
  <si>
    <t>JOAN ANDREU CRUZ</t>
  </si>
  <si>
    <t>MARIA ISABEL BARALDÉS COMAS</t>
  </si>
  <si>
    <t>ADRIÀ BERENGUERAS CULLERÉS</t>
  </si>
  <si>
    <t>GERARD LÓPEZ DE PABLO GARCIA UCEDA</t>
  </si>
  <si>
    <t>ELIOT ARNAU MORENO</t>
  </si>
  <si>
    <t>JORDI RAYA GAVILAN</t>
  </si>
  <si>
    <t>LUiS ZAMBUDIO FIGULS</t>
  </si>
  <si>
    <t>LAURA BIDAULT CULLERÉS</t>
  </si>
  <si>
    <t>JORDI BIOSCA FONTANET</t>
  </si>
  <si>
    <t>DOUNYA ZAFRA FIGULS</t>
  </si>
  <si>
    <t>JULIO ALEU ICART</t>
  </si>
  <si>
    <t>ANDREU BADIA TORNÉ</t>
  </si>
  <si>
    <t>RAMON MORALES GESE</t>
  </si>
  <si>
    <t>DAVID-JESE BLANCO FONTANET</t>
  </si>
  <si>
    <t>ARAN ALVAREZ FERNÁNDEZ</t>
  </si>
  <si>
    <t>GEMMA GARCIA ALMOGUERA</t>
  </si>
  <si>
    <t>IVAN LIBORI FIGUERAS</t>
  </si>
  <si>
    <t>DAVID BIDAULT PUEYO</t>
  </si>
  <si>
    <t>XAVIER BENITEZ JOSE</t>
  </si>
  <si>
    <t>MARIO PASCUAL FLORES</t>
  </si>
  <si>
    <t>JESUS AYALA TORNÉ</t>
  </si>
  <si>
    <t>GEMMA LISTAN FIGUERAS</t>
  </si>
  <si>
    <t>SILVIA RASERO GAVILAN</t>
  </si>
  <si>
    <t>ALBERT ARNALOT PUIG</t>
  </si>
  <si>
    <t>MARIA MOLINER GARRIDO</t>
  </si>
  <si>
    <t>BERTA GALOBART GARCIA</t>
  </si>
  <si>
    <t>BERTA LÓPEZ GARRIGASSAIT</t>
  </si>
  <si>
    <t>MIREIA SÁNCHEZ GÓMEZ</t>
  </si>
  <si>
    <t>GEMMA ALAVEDRA SUNYÉ</t>
  </si>
  <si>
    <t>MARIA ISABEL ALIGUÉ BONVEHÍ</t>
  </si>
  <si>
    <t>TONI MAS FRANCH</t>
  </si>
  <si>
    <t>ALEJANDRO ALOY COMPTE</t>
  </si>
  <si>
    <t>JOAN MARTÍ ASENSIO VEGA</t>
  </si>
  <si>
    <t>INGRID BIDAULT PÉREZ</t>
  </si>
  <si>
    <t>OLIVER ALOY CODINACHS</t>
  </si>
  <si>
    <t>SANDRA ALTIMIRAS ARMENTEROS</t>
  </si>
  <si>
    <t>JORDI BELMONTE SÁNCHEZ</t>
  </si>
  <si>
    <t>MARC BAJONA GARCIA</t>
  </si>
  <si>
    <t>JORDINA AGUILAR RODRIGUEZ</t>
  </si>
  <si>
    <t>MARIA JOSÉ BARRIGA SOTO</t>
  </si>
  <si>
    <t>RAQUEL AVILA MASJUAN</t>
  </si>
  <si>
    <t>ENRIC PARRAMON FLORES</t>
  </si>
  <si>
    <t>MARTA AGUILAR RAMOS</t>
  </si>
  <si>
    <t>CARLA AYALA ALSINA</t>
  </si>
  <si>
    <t>MARIA NOELIA ALVAREZ TROYANO</t>
  </si>
  <si>
    <t>CRISTINA ALINS GONZÁLEZ</t>
  </si>
  <si>
    <t>CARLOS ACUÑA TORT</t>
  </si>
  <si>
    <t>DAVID ALGUÉ TRANCHO</t>
  </si>
  <si>
    <t>CRISTIAN BADIA CASTILLO</t>
  </si>
  <si>
    <t>JULIO ALBERTO BENITEZ FLORES</t>
  </si>
  <si>
    <t>SERGI TORRUELLA GARCIA</t>
  </si>
  <si>
    <t>ALEIX ALBERICH RODRIGUEZ</t>
  </si>
  <si>
    <t>VERÒNICA ARMENCOT PUIG</t>
  </si>
  <si>
    <t>MARIONA ALIGUÉ RIVERA</t>
  </si>
  <si>
    <t>MARC BARRIGA RIU</t>
  </si>
  <si>
    <t>GEMMA PORTELLA GISPETS</t>
  </si>
  <si>
    <t>RICARD AGUILERA BAENA</t>
  </si>
  <si>
    <t>JUAN RODRIGUEZ GARCÍA</t>
  </si>
  <si>
    <t>MARTA AGUILAR SUNYÉ</t>
  </si>
  <si>
    <t>NATÀLIA BARRIGA TARDÀ</t>
  </si>
  <si>
    <t>MARTA BARCONS LARA</t>
  </si>
  <si>
    <t>LAURA AGUILERA TATJÉ</t>
  </si>
  <si>
    <t>JOAN ALEU PRAT</t>
  </si>
  <si>
    <t>ALEXIA VALLÉS GIRVENT</t>
  </si>
  <si>
    <t>FERRAN MOLINA GARRIDO</t>
  </si>
  <si>
    <t>CRISTINA ARISSA HERMOSO</t>
  </si>
  <si>
    <t>JOSÉ ANTONIO BARALDÉS PARDO</t>
  </si>
  <si>
    <t>JORDI SUAREZ GARZÓN</t>
  </si>
  <si>
    <t>BEGONYA ARPA MORENO</t>
  </si>
  <si>
    <t>INGRID ALOY FARRANDO</t>
  </si>
  <si>
    <t>MIQUEL LUQUE GARRIGASAIT</t>
  </si>
  <si>
    <t>AGUSTÍ RIDÓ GÓMEZ</t>
  </si>
  <si>
    <t>ANTONI SANTAMARIA FLOTATS</t>
  </si>
  <si>
    <t>JOAN HERMS GÓMEZ</t>
  </si>
  <si>
    <t>MÒNICA ARTIGAS MATURANO</t>
  </si>
  <si>
    <t>GERARD AGUILAR MASANA</t>
  </si>
  <si>
    <t>GEMMA ALTIMIRAS SERAROLS</t>
  </si>
  <si>
    <t>MARIA TORRESCASANA GARCIA</t>
  </si>
  <si>
    <t>ORIOL ARIZA PUIGBÓ</t>
  </si>
  <si>
    <t>VIRGINIA ALVAREZ ARMENTEROS</t>
  </si>
  <si>
    <t>DAMIÀ BARALDÉS TARRAGÓ</t>
  </si>
  <si>
    <t>VALENTÍ GARCIA GARCÍA</t>
  </si>
  <si>
    <t>AINA AROCA GÓMEZ</t>
  </si>
  <si>
    <t>DAVID ALONSO RODRIGUEZ</t>
  </si>
  <si>
    <t>GERARD CANO GÓMEZ</t>
  </si>
  <si>
    <t>MARTA ALCAIDE MOLINA</t>
  </si>
  <si>
    <t>MIREIA AGUILERA PRAT</t>
  </si>
  <si>
    <t>ELOI ALAPONT ICART</t>
  </si>
  <si>
    <t>ANNA RIVERO FLORIDO</t>
  </si>
  <si>
    <t>ALBA AVILA MASJUAN</t>
  </si>
  <si>
    <t>SANDRA GRANADOS ANDRÉS</t>
  </si>
  <si>
    <t>ERIC FERRER GASSET</t>
  </si>
  <si>
    <t>LLUÍS AMIGO MODREGO</t>
  </si>
  <si>
    <t>CRISTIAN ABDIN TATJÈ</t>
  </si>
  <si>
    <t>GUILLEM CANELLAS GOMEZ</t>
  </si>
  <si>
    <t>DIMAS HIDALGO ALTIMIRAS</t>
  </si>
  <si>
    <t>ANA INÉS BASTARDAS FRANCH</t>
  </si>
  <si>
    <t>IVET ABADIAS MASANA</t>
  </si>
  <si>
    <t>JÚLIA AREVALO SANCHEZ</t>
  </si>
  <si>
    <t>DANIEL ALINS MULET</t>
  </si>
  <si>
    <t>ABEL GARCIA GONZÁLEZ</t>
  </si>
  <si>
    <t>IRENE ALVAREZ PARCERISA</t>
  </si>
  <si>
    <t>ADRIÀ CASAS ANDRÉS</t>
  </si>
  <si>
    <t>JAIRO MORALES GESE</t>
  </si>
  <si>
    <t>CRISTINA BARALDÉS MARTORELL</t>
  </si>
  <si>
    <t>DAVID AROCA GÓMEZ</t>
  </si>
  <si>
    <t>ADRIÀ RUEDA ALVAREZ</t>
  </si>
  <si>
    <t>LUCIA ALVAREZ DOMENECH</t>
  </si>
  <si>
    <t>CARLA BOIX GONZÁLEZ</t>
  </si>
  <si>
    <t>ADRIÀ BARALDÉS MONRÓS</t>
  </si>
  <si>
    <t>MARTA AGUILERA MERINO</t>
  </si>
  <si>
    <t>MARC BAREA D'HAENE</t>
  </si>
  <si>
    <t>ALEX BARROSO D'HAENE</t>
  </si>
  <si>
    <t>NILSON ANGEL ALCARRAZ BARRIO</t>
  </si>
  <si>
    <t>LUIS LEONARDO ALMAGRO LEMES</t>
  </si>
  <si>
    <t>MARTHA ELIZABETH ALVES DE SIMAS GRIMON</t>
  </si>
  <si>
    <t>HUGO ARIEL AMARAL ROCCA</t>
  </si>
  <si>
    <t>RUBEN WILLIAMS AMATO LUSARARIAN</t>
  </si>
  <si>
    <t>ELDER DIEGO AMENDOLA MAZZULA</t>
  </si>
  <si>
    <t>IRLE MAIDER AMIR AMY</t>
  </si>
  <si>
    <t>JOSE GERARDO AMORIN BATLLE</t>
  </si>
  <si>
    <t>HECTOR DANIEL ANCHETA FRANCA</t>
  </si>
  <si>
    <t>ANA MONICA ANGELINI IGUINI</t>
  </si>
  <si>
    <t>OLIVERA ANTONIO ALBINO</t>
  </si>
  <si>
    <t>PEDRO ROQUE APEZTEGUIA SETELICH</t>
  </si>
  <si>
    <t>MIRIAM AMELIA ARADA MIER</t>
  </si>
  <si>
    <t>JOSE SEBASTIAN ARELLANO AYALA</t>
  </si>
  <si>
    <t>MIRIAM GUIOMAR AREOSA CAZAJOUS</t>
  </si>
  <si>
    <t>RODRIGO MIGUEL ARIM IHLENFELD</t>
  </si>
  <si>
    <t>ROQUE EDISON ARREGUI MARSANO</t>
  </si>
  <si>
    <t>ELIZABETH ARRIETA LUCCHETTI</t>
  </si>
  <si>
    <t>MARIA TERESA ARTECONA GULLA</t>
  </si>
  <si>
    <t>ADRIANA LAURA ARTURO LOUREIRO</t>
  </si>
  <si>
    <t>SERGIO MARIO ASHFIELD PRATS</t>
  </si>
  <si>
    <t>MIGUEL MEDARDO ASQUETA SOÑORA</t>
  </si>
  <si>
    <t>ALFREDO ANGEL ASTI CARLI</t>
  </si>
  <si>
    <t>ALBA INÉS ECHEVERRY CUENCA</t>
  </si>
  <si>
    <t>MARÍA ELENA EMMENENGGER GIAMBIASSI</t>
  </si>
  <si>
    <t>MARIA LOURDES ERRO AZCARTE</t>
  </si>
  <si>
    <t>DANIEL GUSTAVO ERSERGUER TESTA</t>
  </si>
  <si>
    <t>MAGDALENA ESPILLAR PULLERI</t>
  </si>
  <si>
    <t>GRACIELA BEATRIZ ESPINA IBARGUREN</t>
  </si>
  <si>
    <t>RAUL JOSE ESTRAMIL BURIANO</t>
  </si>
  <si>
    <t>EDGARDO MATEO ETTLIN GUAZZO</t>
  </si>
  <si>
    <t>RAFAEL ANIBAL EVIA CANALE</t>
  </si>
  <si>
    <t>JORGE JULIO FACHOLA ZENANDE</t>
  </si>
  <si>
    <t>JUAN FRANCISCO FAIG GARICOITS</t>
  </si>
  <si>
    <t>MA. DE LOS ANGELES FAJARDO RIEIRO</t>
  </si>
  <si>
    <t>MARIA CONSTANZA FARFALLA SALVO</t>
  </si>
  <si>
    <t>ARIEL EDISON FERRE RIGALI</t>
  </si>
  <si>
    <t>OSCAR GERARDO FERREÑO PARODI</t>
  </si>
  <si>
    <t>ORESTES FIANDRA CUCULIE</t>
  </si>
  <si>
    <t>ANGEL JOSE FIORELLI QUEIJO</t>
  </si>
  <si>
    <t>HECTOR ALBERTO FLORIT SERVETTI</t>
  </si>
  <si>
    <t>GUSTAVO ALEJANDRO FOLLE UNGO</t>
  </si>
  <si>
    <t>FELIX MARIO FONT SINGLET</t>
  </si>
  <si>
    <t>RAMON ANGEL FONTICIELLA DE ABREU</t>
  </si>
  <si>
    <t>MARIA JOSEFINA FORNARO BORDOLLI</t>
  </si>
  <si>
    <t>FRANCO FREDUCCI DA ROSA</t>
  </si>
  <si>
    <t>ALICIA ALBA GHIONE CORE</t>
  </si>
  <si>
    <t>SUSANA BEATRIZ GIANARELLI CANTOU</t>
  </si>
  <si>
    <t>ROLANDO DANIEL GILARDONI AVALLE</t>
  </si>
  <si>
    <t>RAUL BARTOLOME GIURIA BARBOT</t>
  </si>
  <si>
    <t>JULIO AGUSTÍN GRANDE GABITO</t>
  </si>
  <si>
    <t>ADRIANA CECILIA GRAZIUSO PICCINI</t>
  </si>
  <si>
    <t>OSCAR RODOLFO GRECCO LOURIDO</t>
  </si>
  <si>
    <t>OSCAR ABDON GROBA ARRIONDO</t>
  </si>
  <si>
    <t>LAURA INES GUASCH MASSONS</t>
  </si>
  <si>
    <t>DANIEL ALBERTO GUASCO ASENJO</t>
  </si>
  <si>
    <t>IRENE BETRAIZ GÜENAGA LAGUARDIA</t>
  </si>
  <si>
    <t>JOAQUIN ERASMO GUIJARRO PRESA</t>
  </si>
  <si>
    <t>ELISA GISELLE GUPER SILVER</t>
  </si>
  <si>
    <t>RONALD ALEXANDER HEBERT NADAL</t>
  </si>
  <si>
    <t>IDA HOLZ BARD</t>
  </si>
  <si>
    <t>HEDWIN EMILIO HUGO BRATSCHI</t>
  </si>
  <si>
    <t>LILIÁN IBARGOYEN OBIOL</t>
  </si>
  <si>
    <t>MARIA ESTELA ILUNDAIN BARAÑANO</t>
  </si>
  <si>
    <t>WALTER SANTIAGO INGOLD MARIOTTA</t>
  </si>
  <si>
    <t>RUTH IRURETA LIOTTI</t>
  </si>
  <si>
    <t>ARIADNA ISLAS BUSCASSO</t>
  </si>
  <si>
    <t>LUIS A. ITURRIA CANO</t>
  </si>
  <si>
    <t>MONICA LOURDES IVANOVICH OUJO</t>
  </si>
  <si>
    <t>FRANCISCO MARIA JAUREGUI GIUPPONI</t>
  </si>
  <si>
    <t>BLAS ALBERTO JELPO SOULAGE</t>
  </si>
  <si>
    <t>INES JIMENEZ DE ARECHAGA VERHULST</t>
  </si>
  <si>
    <t>CECILIA ROXANA JONES SOMOGYI</t>
  </si>
  <si>
    <t>JORGE LEONIDAS JOUROFF HAZOT</t>
  </si>
  <si>
    <t>MARIO RAUL JUBIN CRISPIERE</t>
  </si>
  <si>
    <t>EDI WILLIAM JURI CRAVIOLO</t>
  </si>
  <si>
    <t>ANA VICTORIA KNOBEL SZUCHMACHER</t>
  </si>
  <si>
    <t>RICARDO GABRIEL LACKNER PRATO</t>
  </si>
  <si>
    <t>GUILLERMO HECTOR LACROIX GUIDICELLI</t>
  </si>
  <si>
    <t>FANNY ALICIA LAFFITTE SMITH</t>
  </si>
  <si>
    <t>OMAR MARIA LAFLUF HEBEICH</t>
  </si>
  <si>
    <t>BEATRIZ RAQUEL LAGEARD CASTELAO</t>
  </si>
  <si>
    <t>NESTOR GERARD LAGISQUET SPOSITO</t>
  </si>
  <si>
    <t>BEATRIZ CLAUDIA LAMAS VILLALBA</t>
  </si>
  <si>
    <t>MIGUEL HORACIO LANGONE ARAMBURU</t>
  </si>
  <si>
    <t>MARIA ELENA PATRICIA LANZANI BOGGIO</t>
  </si>
  <si>
    <t>ROBERTO ORLANDO LARRAMA ECHARTE</t>
  </si>
  <si>
    <t>VICTOR OMAR LARREGUI GAMBOA</t>
  </si>
  <si>
    <t>MIGUEL ALBERTO LARRIERA ECHAVARREN</t>
  </si>
  <si>
    <t>RAFAEL MARIO LAUREIRO AGORIO</t>
  </si>
  <si>
    <t>GUILLERMO PABLO LAURIDO ASTESIANO</t>
  </si>
  <si>
    <t>MARIA INES ABADIE FOSSATTI</t>
  </si>
  <si>
    <t>RAQUEL ELIZABET ABAL NICOLARI</t>
  </si>
  <si>
    <t>ALBERTO OSCAR ABALOS ROCHON</t>
  </si>
  <si>
    <t>JORGE MARIA ABIN DE MARIA</t>
  </si>
  <si>
    <t>DORITA ABUCHALJA SEADE</t>
  </si>
  <si>
    <t>ESTEBAN RAUL AGUSTONI RIJO</t>
  </si>
  <si>
    <t>EDGARDO RAMON AIZCORBE BARCIA</t>
  </si>
  <si>
    <t>Tipo de cliente</t>
  </si>
  <si>
    <t>Oro</t>
  </si>
  <si>
    <t>Plata</t>
  </si>
  <si>
    <t>Diamante</t>
  </si>
  <si>
    <t>Bronce</t>
  </si>
  <si>
    <t>Platino</t>
  </si>
  <si>
    <t>Nivel</t>
  </si>
  <si>
    <t>Tipo de leche en capuccino</t>
  </si>
  <si>
    <t>Descremada</t>
  </si>
  <si>
    <t>Sin lactosa</t>
  </si>
  <si>
    <t>Entera</t>
  </si>
  <si>
    <t>Bebida vegetal</t>
  </si>
  <si>
    <t>Descuento de la compra por el tipo de cliente</t>
  </si>
  <si>
    <t>Puntos acumulados por compra</t>
  </si>
  <si>
    <t>Puntos acumuladas</t>
  </si>
  <si>
    <t>Puntos acumulados</t>
  </si>
  <si>
    <t xml:space="preserve">Descuento </t>
  </si>
  <si>
    <t>Tipo de leche</t>
  </si>
  <si>
    <t>Artículo</t>
  </si>
  <si>
    <t>BATIDORA</t>
  </si>
  <si>
    <t>LAVADORA</t>
  </si>
  <si>
    <t>SECADORA</t>
  </si>
  <si>
    <t>PLANCHA</t>
  </si>
  <si>
    <t>Región</t>
  </si>
  <si>
    <t>RM Región Metropolitana</t>
  </si>
  <si>
    <t>XV Arica y Parinacota</t>
  </si>
  <si>
    <t>I Tarapacá</t>
  </si>
  <si>
    <t>II Antofagasta</t>
  </si>
  <si>
    <t>III Atacama</t>
  </si>
  <si>
    <t>IV Coquimbo</t>
  </si>
  <si>
    <t>V Valparaíso</t>
  </si>
  <si>
    <t>VI O'Higgins</t>
  </si>
  <si>
    <t>VII Maule</t>
  </si>
  <si>
    <t>VIII Biobío</t>
  </si>
  <si>
    <t>IX La Araucanía</t>
  </si>
  <si>
    <t>XIV Los Ríos</t>
  </si>
  <si>
    <t>X Los Lagos</t>
  </si>
  <si>
    <t>XI Aysén</t>
  </si>
  <si>
    <t>XII Magallanes y Antártica</t>
  </si>
  <si>
    <t>Grafico 1, tabla 1 y segmentador 1: Se desea visualizar la cantidad comprada total según el articulo. El grafico debe ser de  columnas y el segmentador debe ser por la region</t>
  </si>
  <si>
    <t>Suma de Cantidad</t>
  </si>
  <si>
    <t>Cantidades compradas</t>
  </si>
  <si>
    <t>Grafico 2 y tabla 2: Se desea obtener al top tres de productos mas comprados, por lo tanto se debe no solo crear una tabla si no tambien un grafico de barras.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</si>
</sst>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&quot;$&quot;* #,##0_ ;_ &quot;$&quot;* \-#,##0_ ;_ &quot;$&quot;* &quot;-&quot;_ ;_ @_ "/>
    <numFmt numFmtId="165" formatCode="_ * #,##0.00_ ;_ * \-#,##0.00_ ;_ * &quot;-&quot;??_ ;_ @_ "/>
    <numFmt numFmtId="166" formatCode="d/m/yyyy"/>
    <numFmt numFmtId="167" formatCode="[$$-340A]\ #,##0"/>
    <numFmt numFmtId="168" formatCode="_-&quot;$&quot;\ * #,##0_-;\-&quot;$&quot;\ * #,##0_-;_-&quot;$&quot;\ * &quot;-&quot;??_-;_-@"/>
    <numFmt numFmtId="169" formatCode="_-&quot;$&quot;* #,##0_-;\-&quot;$&quot;* #,##0_-;_-&quot;$&quot;* &quot;-&quot;??_-;_-@"/>
    <numFmt numFmtId="170" formatCode="&quot;$&quot;#,##0"/>
  </numFmts>
  <fonts count="3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sz val="11"/>
      <name val="Calibri"/>
    </font>
    <font>
      <b/>
      <sz val="14"/>
      <color theme="0"/>
      <name val="Calibri"/>
    </font>
    <font>
      <b/>
      <sz val="11"/>
      <color theme="1"/>
      <name val="Calibri"/>
    </font>
    <font>
      <sz val="9"/>
      <color theme="1"/>
      <name val="Arial"/>
    </font>
    <font>
      <b/>
      <sz val="11"/>
      <color theme="0"/>
      <name val="Calibri"/>
    </font>
    <font>
      <b/>
      <sz val="16"/>
      <color theme="1"/>
      <name val="Calibri"/>
    </font>
    <font>
      <b/>
      <sz val="12"/>
      <color theme="0"/>
      <name val="Calibri"/>
    </font>
    <font>
      <sz val="12"/>
      <color theme="1"/>
      <name val="Calibri"/>
    </font>
    <font>
      <b/>
      <sz val="11"/>
      <color rgb="FFFFFFFF"/>
      <name val="Calibri"/>
    </font>
    <font>
      <i/>
      <sz val="11"/>
      <color theme="1"/>
      <name val="Calibri"/>
    </font>
    <font>
      <sz val="11"/>
      <color rgb="FF000000"/>
      <name val="Inconsolata"/>
    </font>
    <font>
      <u/>
      <sz val="11"/>
      <color rgb="FF000000"/>
      <name val="Inconsolata"/>
    </font>
    <font>
      <b/>
      <sz val="22"/>
      <color theme="1"/>
      <name val="Calibri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</font>
    <font>
      <sz val="9"/>
      <name val="Arial"/>
      <family val="2"/>
    </font>
    <font>
      <b/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b/>
      <sz val="18"/>
      <color theme="0"/>
      <name val="Calibri"/>
      <family val="2"/>
    </font>
    <font>
      <sz val="11"/>
      <color theme="0"/>
      <name val="Calibri"/>
      <family val="2"/>
    </font>
    <font>
      <b/>
      <sz val="20"/>
      <color theme="0"/>
      <name val="Calibri"/>
      <family val="2"/>
    </font>
    <font>
      <sz val="11"/>
      <color rgb="FF000000"/>
      <name val="Calibri"/>
    </font>
  </fonts>
  <fills count="2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30A0"/>
        <bgColor rgb="FF7030A0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theme="0"/>
        <bgColor theme="0"/>
      </patternFill>
    </fill>
    <fill>
      <patternFill patternType="solid">
        <fgColor theme="4"/>
        <bgColor rgb="FFFFFF00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7030A0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-0.249977111117893"/>
        <bgColor rgb="FFFFFF00"/>
      </patternFill>
    </fill>
    <fill>
      <patternFill patternType="solid">
        <fgColor theme="4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165" fontId="17" fillId="0" borderId="0" applyFont="0" applyFill="0" applyBorder="0" applyAlignment="0" applyProtection="0"/>
    <xf numFmtId="164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19">
    <xf numFmtId="0" fontId="0" fillId="0" borderId="0" xfId="0"/>
    <xf numFmtId="0" fontId="2" fillId="0" borderId="1" xfId="0" applyFont="1" applyBorder="1"/>
    <xf numFmtId="0" fontId="6" fillId="4" borderId="1" xfId="0" applyFont="1" applyFill="1" applyBorder="1"/>
    <xf numFmtId="0" fontId="7" fillId="0" borderId="0" xfId="0" applyFont="1"/>
    <xf numFmtId="0" fontId="7" fillId="0" borderId="10" xfId="0" applyFont="1" applyBorder="1"/>
    <xf numFmtId="164" fontId="7" fillId="0" borderId="10" xfId="0" applyNumberFormat="1" applyFont="1" applyBorder="1"/>
    <xf numFmtId="164" fontId="2" fillId="0" borderId="10" xfId="0" applyNumberFormat="1" applyFont="1" applyBorder="1"/>
    <xf numFmtId="0" fontId="7" fillId="0" borderId="1" xfId="0" applyFont="1" applyBorder="1"/>
    <xf numFmtId="164" fontId="7" fillId="0" borderId="1" xfId="0" applyNumberFormat="1" applyFont="1" applyBorder="1"/>
    <xf numFmtId="0" fontId="2" fillId="2" borderId="1" xfId="0" applyFont="1" applyFill="1" applyBorder="1"/>
    <xf numFmtId="166" fontId="2" fillId="0" borderId="1" xfId="0" applyNumberFormat="1" applyFont="1" applyBorder="1"/>
    <xf numFmtId="1" fontId="2" fillId="0" borderId="1" xfId="0" applyNumberFormat="1" applyFont="1" applyBorder="1"/>
    <xf numFmtId="0" fontId="8" fillId="3" borderId="1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7" fontId="2" fillId="0" borderId="1" xfId="0" applyNumberFormat="1" applyFont="1" applyBorder="1"/>
    <xf numFmtId="168" fontId="2" fillId="0" borderId="1" xfId="0" applyNumberFormat="1" applyFont="1" applyBorder="1"/>
    <xf numFmtId="0" fontId="10" fillId="3" borderId="1" xfId="0" applyFont="1" applyFill="1" applyBorder="1" applyAlignment="1">
      <alignment horizontal="left" vertical="center" wrapText="1"/>
    </xf>
    <xf numFmtId="168" fontId="11" fillId="2" borderId="1" xfId="0" applyNumberFormat="1" applyFont="1" applyFill="1" applyBorder="1"/>
    <xf numFmtId="0" fontId="8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3" fillId="0" borderId="0" xfId="0" applyFont="1"/>
    <xf numFmtId="0" fontId="14" fillId="5" borderId="0" xfId="0" applyFont="1" applyFill="1" applyAlignment="1">
      <alignment horizontal="left"/>
    </xf>
    <xf numFmtId="0" fontId="15" fillId="5" borderId="0" xfId="0" applyFont="1" applyFill="1"/>
    <xf numFmtId="0" fontId="6" fillId="2" borderId="1" xfId="0" applyFont="1" applyFill="1" applyBorder="1"/>
    <xf numFmtId="0" fontId="2" fillId="6" borderId="1" xfId="0" applyFont="1" applyFill="1" applyBorder="1"/>
    <xf numFmtId="9" fontId="2" fillId="0" borderId="1" xfId="0" applyNumberFormat="1" applyFont="1" applyBorder="1"/>
    <xf numFmtId="0" fontId="10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7" fillId="0" borderId="16" xfId="0" applyFont="1" applyBorder="1"/>
    <xf numFmtId="0" fontId="7" fillId="0" borderId="16" xfId="0" applyFont="1" applyBorder="1" applyAlignment="1">
      <alignment horizontal="center"/>
    </xf>
    <xf numFmtId="0" fontId="8" fillId="0" borderId="16" xfId="0" applyFont="1" applyBorder="1" applyAlignment="1">
      <alignment horizontal="center" vertical="center" wrapText="1"/>
    </xf>
    <xf numFmtId="9" fontId="8" fillId="0" borderId="16" xfId="0" applyNumberFormat="1" applyFont="1" applyBorder="1" applyAlignment="1">
      <alignment horizontal="center" vertical="center" wrapText="1"/>
    </xf>
    <xf numFmtId="164" fontId="7" fillId="0" borderId="16" xfId="0" applyNumberFormat="1" applyFont="1" applyBorder="1"/>
    <xf numFmtId="164" fontId="2" fillId="0" borderId="16" xfId="0" applyNumberFormat="1" applyFont="1" applyBorder="1"/>
    <xf numFmtId="0" fontId="2" fillId="0" borderId="16" xfId="0" applyFont="1" applyBorder="1"/>
    <xf numFmtId="0" fontId="3" fillId="0" borderId="16" xfId="0" applyFont="1" applyBorder="1" applyAlignment="1">
      <alignment horizontal="center"/>
    </xf>
    <xf numFmtId="0" fontId="6" fillId="0" borderId="16" xfId="0" applyFont="1" applyBorder="1"/>
    <xf numFmtId="0" fontId="4" fillId="0" borderId="16" xfId="0" applyFont="1" applyBorder="1"/>
    <xf numFmtId="0" fontId="0" fillId="0" borderId="16" xfId="0" applyBorder="1"/>
    <xf numFmtId="0" fontId="0" fillId="11" borderId="17" xfId="0" applyFill="1" applyBorder="1"/>
    <xf numFmtId="0" fontId="7" fillId="11" borderId="17" xfId="0" applyFont="1" applyFill="1" applyBorder="1"/>
    <xf numFmtId="0" fontId="7" fillId="13" borderId="0" xfId="0" applyFont="1" applyFill="1"/>
    <xf numFmtId="0" fontId="20" fillId="13" borderId="0" xfId="0" applyFont="1" applyFill="1"/>
    <xf numFmtId="0" fontId="22" fillId="11" borderId="7" xfId="0" applyFont="1" applyFill="1" applyBorder="1"/>
    <xf numFmtId="0" fontId="22" fillId="11" borderId="8" xfId="0" applyFont="1" applyFill="1" applyBorder="1" applyAlignment="1">
      <alignment horizontal="center"/>
    </xf>
    <xf numFmtId="0" fontId="23" fillId="12" borderId="1" xfId="0" applyFont="1" applyFill="1" applyBorder="1" applyAlignment="1">
      <alignment horizontal="center" vertical="center" wrapText="1"/>
    </xf>
    <xf numFmtId="9" fontId="23" fillId="12" borderId="1" xfId="0" applyNumberFormat="1" applyFont="1" applyFill="1" applyBorder="1" applyAlignment="1">
      <alignment horizontal="center" vertical="center" wrapText="1"/>
    </xf>
    <xf numFmtId="0" fontId="23" fillId="12" borderId="1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horizontal="center"/>
    </xf>
    <xf numFmtId="0" fontId="1" fillId="0" borderId="0" xfId="0" applyFont="1"/>
    <xf numFmtId="0" fontId="19" fillId="0" borderId="16" xfId="0" applyFont="1" applyBorder="1"/>
    <xf numFmtId="0" fontId="24" fillId="11" borderId="17" xfId="0" applyFont="1" applyFill="1" applyBorder="1" applyAlignment="1">
      <alignment horizontal="center" vertical="center"/>
    </xf>
    <xf numFmtId="0" fontId="24" fillId="11" borderId="17" xfId="0" applyFont="1" applyFill="1" applyBorder="1" applyAlignment="1">
      <alignment horizontal="center"/>
    </xf>
    <xf numFmtId="164" fontId="24" fillId="0" borderId="17" xfId="2" applyFont="1" applyBorder="1" applyAlignment="1">
      <alignment horizontal="center"/>
    </xf>
    <xf numFmtId="0" fontId="25" fillId="0" borderId="16" xfId="0" applyFont="1" applyBorder="1"/>
    <xf numFmtId="0" fontId="26" fillId="0" borderId="16" xfId="0" applyFont="1" applyBorder="1"/>
    <xf numFmtId="169" fontId="26" fillId="0" borderId="16" xfId="0" applyNumberFormat="1" applyFont="1" applyBorder="1"/>
    <xf numFmtId="10" fontId="26" fillId="0" borderId="16" xfId="0" applyNumberFormat="1" applyFont="1" applyBorder="1"/>
    <xf numFmtId="170" fontId="26" fillId="0" borderId="16" xfId="0" applyNumberFormat="1" applyFont="1" applyBorder="1"/>
    <xf numFmtId="0" fontId="16" fillId="0" borderId="16" xfId="0" applyFont="1" applyBorder="1" applyAlignment="1">
      <alignment horizontal="center"/>
    </xf>
    <xf numFmtId="0" fontId="4" fillId="0" borderId="16" xfId="0" applyFont="1" applyBorder="1" applyAlignment="1">
      <alignment horizontal="right"/>
    </xf>
    <xf numFmtId="0" fontId="0" fillId="0" borderId="0" xfId="0" applyAlignment="1">
      <alignment horizontal="right"/>
    </xf>
    <xf numFmtId="0" fontId="25" fillId="0" borderId="16" xfId="0" applyFont="1" applyBorder="1" applyAlignment="1">
      <alignment horizontal="right"/>
    </xf>
    <xf numFmtId="0" fontId="26" fillId="0" borderId="16" xfId="0" applyFont="1" applyBorder="1" applyAlignment="1">
      <alignment horizontal="right"/>
    </xf>
    <xf numFmtId="0" fontId="19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wrapText="1"/>
    </xf>
    <xf numFmtId="0" fontId="20" fillId="10" borderId="0" xfId="0" applyFont="1" applyFill="1"/>
    <xf numFmtId="0" fontId="20" fillId="10" borderId="0" xfId="0" applyFont="1" applyFill="1" applyAlignment="1">
      <alignment horizontal="right"/>
    </xf>
    <xf numFmtId="0" fontId="20" fillId="10" borderId="0" xfId="0" applyFont="1" applyFill="1" applyAlignment="1">
      <alignment horizontal="center" vertical="center" wrapText="1"/>
    </xf>
    <xf numFmtId="0" fontId="20" fillId="15" borderId="17" xfId="2" applyNumberFormat="1" applyFont="1" applyFill="1" applyBorder="1" applyAlignment="1"/>
    <xf numFmtId="9" fontId="0" fillId="16" borderId="17" xfId="2" applyNumberFormat="1" applyFont="1" applyFill="1" applyBorder="1" applyAlignment="1"/>
    <xf numFmtId="0" fontId="18" fillId="17" borderId="17" xfId="0" applyFont="1" applyFill="1" applyBorder="1" applyAlignment="1">
      <alignment horizontal="center" vertical="center"/>
    </xf>
    <xf numFmtId="164" fontId="20" fillId="17" borderId="17" xfId="2" applyFont="1" applyFill="1" applyBorder="1"/>
    <xf numFmtId="14" fontId="28" fillId="0" borderId="16" xfId="1" applyNumberFormat="1" applyFont="1" applyFill="1" applyBorder="1" applyAlignment="1">
      <alignment vertical="center" wrapText="1"/>
    </xf>
    <xf numFmtId="0" fontId="27" fillId="0" borderId="16" xfId="0" applyFont="1" applyBorder="1"/>
    <xf numFmtId="9" fontId="0" fillId="0" borderId="0" xfId="3" applyFont="1"/>
    <xf numFmtId="0" fontId="22" fillId="11" borderId="18" xfId="0" applyFont="1" applyFill="1" applyBorder="1"/>
    <xf numFmtId="0" fontId="22" fillId="11" borderId="19" xfId="0" applyFont="1" applyFill="1" applyBorder="1" applyAlignment="1">
      <alignment horizontal="center"/>
    </xf>
    <xf numFmtId="0" fontId="7" fillId="0" borderId="17" xfId="0" applyFont="1" applyBorder="1"/>
    <xf numFmtId="0" fontId="21" fillId="9" borderId="17" xfId="0" applyFont="1" applyFill="1" applyBorder="1" applyAlignment="1">
      <alignment horizontal="center" vertical="center"/>
    </xf>
    <xf numFmtId="0" fontId="23" fillId="12" borderId="20" xfId="0" applyFont="1" applyFill="1" applyBorder="1" applyAlignment="1">
      <alignment horizontal="center" vertical="center" wrapText="1"/>
    </xf>
    <xf numFmtId="0" fontId="23" fillId="12" borderId="11" xfId="0" applyFont="1" applyFill="1" applyBorder="1" applyAlignment="1">
      <alignment horizontal="center" vertical="center" wrapText="1"/>
    </xf>
    <xf numFmtId="0" fontId="21" fillId="9" borderId="16" xfId="0" applyFont="1" applyFill="1" applyBorder="1" applyAlignment="1">
      <alignment horizontal="center"/>
    </xf>
    <xf numFmtId="0" fontId="23" fillId="12" borderId="15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9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3" fillId="2" borderId="12" xfId="0" applyFont="1" applyFill="1" applyBorder="1" applyAlignment="1">
      <alignment horizontal="center"/>
    </xf>
    <xf numFmtId="0" fontId="4" fillId="0" borderId="13" xfId="0" applyFont="1" applyBorder="1"/>
    <xf numFmtId="0" fontId="4" fillId="0" borderId="14" xfId="0" applyFont="1" applyBorder="1"/>
    <xf numFmtId="0" fontId="9" fillId="2" borderId="4" xfId="0" applyFont="1" applyFill="1" applyBorder="1" applyAlignment="1">
      <alignment horizontal="center"/>
    </xf>
    <xf numFmtId="0" fontId="29" fillId="18" borderId="4" xfId="0" applyFont="1" applyFill="1" applyBorder="1" applyAlignment="1">
      <alignment horizontal="center"/>
    </xf>
    <xf numFmtId="0" fontId="30" fillId="19" borderId="5" xfId="0" applyFont="1" applyFill="1" applyBorder="1"/>
    <xf numFmtId="0" fontId="30" fillId="19" borderId="6" xfId="0" applyFont="1" applyFill="1" applyBorder="1"/>
    <xf numFmtId="0" fontId="31" fillId="18" borderId="4" xfId="0" applyFont="1" applyFill="1" applyBorder="1" applyAlignment="1">
      <alignment horizontal="center" vertical="center"/>
    </xf>
    <xf numFmtId="0" fontId="21" fillId="18" borderId="4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4" fillId="0" borderId="3" xfId="0" applyFont="1" applyBorder="1"/>
    <xf numFmtId="0" fontId="18" fillId="15" borderId="17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wrapText="1"/>
    </xf>
    <xf numFmtId="0" fontId="20" fillId="15" borderId="17" xfId="0" applyFont="1" applyFill="1" applyBorder="1" applyAlignment="1">
      <alignment horizontal="center" vertical="center"/>
    </xf>
    <xf numFmtId="0" fontId="18" fillId="17" borderId="1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/>
    </xf>
    <xf numFmtId="0" fontId="0" fillId="16" borderId="17" xfId="0" applyFill="1" applyBorder="1" applyAlignment="1">
      <alignment horizontal="center" vertical="center"/>
    </xf>
    <xf numFmtId="0" fontId="19" fillId="16" borderId="17" xfId="0" applyFont="1" applyFill="1" applyBorder="1" applyAlignment="1">
      <alignment horizontal="center" vertical="center"/>
    </xf>
    <xf numFmtId="0" fontId="19" fillId="16" borderId="17" xfId="0" applyFont="1" applyFill="1" applyBorder="1" applyAlignment="1">
      <alignment horizontal="center" wrapText="1"/>
    </xf>
    <xf numFmtId="0" fontId="1" fillId="14" borderId="17" xfId="0" applyFont="1" applyFill="1" applyBorder="1" applyAlignment="1">
      <alignment horizontal="center" vertical="center" wrapText="1"/>
    </xf>
    <xf numFmtId="0" fontId="0" fillId="14" borderId="17" xfId="0" applyFill="1" applyBorder="1" applyAlignment="1">
      <alignment horizontal="center" vertical="center" wrapText="1"/>
    </xf>
    <xf numFmtId="0" fontId="30" fillId="19" borderId="5" xfId="0" applyFont="1" applyFill="1" applyBorder="1" applyAlignment="1">
      <alignment vertical="center"/>
    </xf>
    <xf numFmtId="0" fontId="30" fillId="19" borderId="6" xfId="0" applyFont="1" applyFill="1" applyBorder="1" applyAlignment="1">
      <alignment vertical="center"/>
    </xf>
    <xf numFmtId="0" fontId="29" fillId="18" borderId="4" xfId="0" applyFont="1" applyFill="1" applyBorder="1" applyAlignment="1">
      <alignment horizontal="center" vertical="center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[intensivo_ds4s.xlsx]pauta5!TablaDinámica2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Comprada por Articulo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pauta5!$F$2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pauta5!$E$3:$E$7</c:f>
              <c:strCache>
                <c:ptCount val="4"/>
                <c:pt idx="0">
                  <c:v>BATIDORA</c:v>
                </c:pt>
                <c:pt idx="1">
                  <c:v>LAVADORA</c:v>
                </c:pt>
                <c:pt idx="2">
                  <c:v>PLANCHA</c:v>
                </c:pt>
                <c:pt idx="3">
                  <c:v>SECADORA</c:v>
                </c:pt>
              </c:strCache>
            </c:strRef>
          </c:cat>
          <c:val>
            <c:numRef>
              <c:f>pauta5!$F$3:$F$7</c:f>
              <c:numCache>
                <c:formatCode>General</c:formatCode>
                <c:ptCount val="4"/>
                <c:pt idx="0">
                  <c:v>6</c:v>
                </c:pt>
                <c:pt idx="1">
                  <c:v>17</c:v>
                </c:pt>
                <c:pt idx="2">
                  <c:v>24</c:v>
                </c:pt>
                <c:pt idx="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E5-2E44-8F10-17B17CA7D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8400000"/>
        <c:axId val="319123936"/>
      </c:barChart>
      <c:catAx>
        <c:axId val="3984000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19123936"/>
        <c:crosses val="autoZero"/>
        <c:auto val="1"/>
        <c:lblAlgn val="ctr"/>
        <c:lblOffset val="100"/>
        <c:noMultiLvlLbl val="0"/>
      </c:catAx>
      <c:valAx>
        <c:axId val="31912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9840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[intensivo_ds4s.xlsx]pauta5!TablaDinámica3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3 productos vendidos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pauta5!$M$18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pauta5!$L$19:$L$22</c:f>
              <c:strCache>
                <c:ptCount val="3"/>
                <c:pt idx="0">
                  <c:v>LAVADORA</c:v>
                </c:pt>
                <c:pt idx="1">
                  <c:v>PLANCHA</c:v>
                </c:pt>
                <c:pt idx="2">
                  <c:v>SECADORA</c:v>
                </c:pt>
              </c:strCache>
            </c:strRef>
          </c:cat>
          <c:val>
            <c:numRef>
              <c:f>pauta5!$M$19:$M$22</c:f>
              <c:numCache>
                <c:formatCode>General</c:formatCode>
                <c:ptCount val="3"/>
                <c:pt idx="0">
                  <c:v>194</c:v>
                </c:pt>
                <c:pt idx="1">
                  <c:v>295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0-2042-B9F3-5674BA06D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5120"/>
        <c:axId val="8965776"/>
      </c:barChart>
      <c:catAx>
        <c:axId val="12915120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965776"/>
        <c:crosses val="autoZero"/>
        <c:auto val="1"/>
        <c:lblAlgn val="ctr"/>
        <c:lblOffset val="100"/>
        <c:noMultiLvlLbl val="0"/>
      </c:catAx>
      <c:valAx>
        <c:axId val="896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2915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12</xdr:row>
      <xdr:rowOff>0</xdr:rowOff>
    </xdr:from>
    <xdr:ext cx="3028950" cy="638175"/>
    <xdr:sp macro="" textlink="">
      <xdr:nvSpPr>
        <xdr:cNvPr id="15" name="Shape 4">
          <a:extLst>
            <a:ext uri="{FF2B5EF4-FFF2-40B4-BE49-F238E27FC236}">
              <a16:creationId xmlns:a16="http://schemas.microsoft.com/office/drawing/2014/main" id="{495B8895-1D47-405D-A1AF-6C1A271581AD}"/>
            </a:ext>
          </a:extLst>
        </xdr:cNvPr>
        <xdr:cNvSpPr/>
      </xdr:nvSpPr>
      <xdr:spPr>
        <a:xfrm>
          <a:off x="15106650" y="9458325"/>
          <a:ext cx="30289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 Total de Descuento, calcular el valor como la suma de AFP, Isapre, Prestamo.</a:t>
          </a:r>
          <a:endParaRPr sz="1100"/>
        </a:p>
      </xdr:txBody>
    </xdr:sp>
    <xdr:clientData fLocksWithSheet="0"/>
  </xdr:oneCellAnchor>
  <xdr:oneCellAnchor>
    <xdr:from>
      <xdr:col>12</xdr:col>
      <xdr:colOff>918634</xdr:colOff>
      <xdr:row>2</xdr:row>
      <xdr:rowOff>9526</xdr:rowOff>
    </xdr:from>
    <xdr:ext cx="2924175" cy="581025"/>
    <xdr:sp macro="" textlink="">
      <xdr:nvSpPr>
        <xdr:cNvPr id="16" name="Shape 5">
          <a:extLst>
            <a:ext uri="{FF2B5EF4-FFF2-40B4-BE49-F238E27FC236}">
              <a16:creationId xmlns:a16="http://schemas.microsoft.com/office/drawing/2014/main" id="{0B88954C-71C2-4FB4-8B2F-F8C07FEBC80E}"/>
            </a:ext>
          </a:extLst>
        </xdr:cNvPr>
        <xdr:cNvSpPr/>
      </xdr:nvSpPr>
      <xdr:spPr>
        <a:xfrm>
          <a:off x="10739967" y="369359"/>
          <a:ext cx="2924175" cy="58102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Total: Sueldo (columna B) - total de descuentos (F)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695325</xdr:colOff>
      <xdr:row>2</xdr:row>
      <xdr:rowOff>0</xdr:rowOff>
    </xdr:from>
    <xdr:ext cx="3257550" cy="1657350"/>
    <xdr:sp macro="" textlink="">
      <xdr:nvSpPr>
        <xdr:cNvPr id="17" name="Shape 6">
          <a:extLst>
            <a:ext uri="{FF2B5EF4-FFF2-40B4-BE49-F238E27FC236}">
              <a16:creationId xmlns:a16="http://schemas.microsoft.com/office/drawing/2014/main" id="{2A12393C-B21A-4F21-A8B7-7F6E8A709754}"/>
            </a:ext>
          </a:extLst>
        </xdr:cNvPr>
        <xdr:cNvSpPr/>
      </xdr:nvSpPr>
      <xdr:spPr>
        <a:xfrm>
          <a:off x="15078075" y="7648575"/>
          <a:ext cx="3257550" cy="1657350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AFP, calcule el valor según el % que se encuentra en la celda C3.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Isapre, calcule el valor de según el % que se encuentra en la celda D3.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Préstamo, calcule el valor según el % que se encuentra en la celda E3.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Utilice celdas Absolutas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</xdr:colOff>
      <xdr:row>12</xdr:row>
      <xdr:rowOff>0</xdr:rowOff>
    </xdr:from>
    <xdr:ext cx="3028950" cy="638175"/>
    <xdr:sp macro="" textlink="">
      <xdr:nvSpPr>
        <xdr:cNvPr id="2" name="Shape 4">
          <a:extLst>
            <a:ext uri="{FF2B5EF4-FFF2-40B4-BE49-F238E27FC236}">
              <a16:creationId xmlns:a16="http://schemas.microsoft.com/office/drawing/2014/main" id="{904B2FF9-DA81-FB40-B5FF-F4CD70BC98EC}"/>
            </a:ext>
          </a:extLst>
        </xdr:cNvPr>
        <xdr:cNvSpPr/>
      </xdr:nvSpPr>
      <xdr:spPr>
        <a:xfrm>
          <a:off x="8696325" y="2133600"/>
          <a:ext cx="3028950" cy="63817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 Total de Descuento, calcular el valor como la suma de AFP, Isapre, Prestamo.</a:t>
          </a:r>
          <a:endParaRPr sz="1100"/>
        </a:p>
      </xdr:txBody>
    </xdr:sp>
    <xdr:clientData fLocksWithSheet="0"/>
  </xdr:oneCellAnchor>
  <xdr:oneCellAnchor>
    <xdr:from>
      <xdr:col>12</xdr:col>
      <xdr:colOff>918634</xdr:colOff>
      <xdr:row>2</xdr:row>
      <xdr:rowOff>9526</xdr:rowOff>
    </xdr:from>
    <xdr:ext cx="2924175" cy="581025"/>
    <xdr:sp macro="" textlink="">
      <xdr:nvSpPr>
        <xdr:cNvPr id="3" name="Shape 5">
          <a:extLst>
            <a:ext uri="{FF2B5EF4-FFF2-40B4-BE49-F238E27FC236}">
              <a16:creationId xmlns:a16="http://schemas.microsoft.com/office/drawing/2014/main" id="{7692A3E2-A86F-5545-AC49-AAA614AB0574}"/>
            </a:ext>
          </a:extLst>
        </xdr:cNvPr>
        <xdr:cNvSpPr/>
      </xdr:nvSpPr>
      <xdr:spPr>
        <a:xfrm>
          <a:off x="12513734" y="365126"/>
          <a:ext cx="2924175" cy="581025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Total: Sueldo (columna B) - total de descuentos (F)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8</xdr:col>
      <xdr:colOff>695325</xdr:colOff>
      <xdr:row>2</xdr:row>
      <xdr:rowOff>0</xdr:rowOff>
    </xdr:from>
    <xdr:ext cx="3257550" cy="1657350"/>
    <xdr:sp macro="" textlink="">
      <xdr:nvSpPr>
        <xdr:cNvPr id="4" name="Shape 6">
          <a:extLst>
            <a:ext uri="{FF2B5EF4-FFF2-40B4-BE49-F238E27FC236}">
              <a16:creationId xmlns:a16="http://schemas.microsoft.com/office/drawing/2014/main" id="{628CAFC4-7A5A-AD4A-8851-A71B6B034742}"/>
            </a:ext>
          </a:extLst>
        </xdr:cNvPr>
        <xdr:cNvSpPr/>
      </xdr:nvSpPr>
      <xdr:spPr>
        <a:xfrm>
          <a:off x="8569325" y="355600"/>
          <a:ext cx="3257550" cy="1657350"/>
        </a:xfrm>
        <a:prstGeom prst="roundRect">
          <a:avLst>
            <a:gd name="adj" fmla="val 16667"/>
          </a:avLst>
        </a:prstGeom>
        <a:solidFill>
          <a:schemeClr val="lt1"/>
        </a:solidFill>
        <a:ln w="12700" cap="flat" cmpd="sng">
          <a:solidFill>
            <a:schemeClr val="accent5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AFP, calcule el valor según el % que se encuentra en la celda C3.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Isapre, calcule el valor de según el % que se encuentra en la celda D3.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la columna Préstamo, calcule el valor según el % que se encuentra en la celda E3.</a:t>
          </a:r>
          <a:endParaRPr sz="14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Utilice celdas Absolutas</a:t>
          </a:r>
          <a:endParaRPr sz="1100"/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247650</xdr:colOff>
      <xdr:row>5</xdr:row>
      <xdr:rowOff>47625</xdr:rowOff>
    </xdr:from>
    <xdr:ext cx="3419475" cy="130492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3641025" y="3131041"/>
          <a:ext cx="3409951" cy="1297919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INSTRUCCIONES 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Utilizando la columna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 con descuento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aplique las funciones básicas SUMA, PROMEDIO, MAX, MIN Y CONTAR,  para obtener lo que se pide a continuación: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123825</xdr:colOff>
      <xdr:row>30</xdr:row>
      <xdr:rowOff>38100</xdr:rowOff>
    </xdr:from>
    <xdr:ext cx="2152650" cy="147637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4271580" y="3044927"/>
          <a:ext cx="2148840" cy="1470146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Cree un código para los alumnos que siga la siguiente estructura: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Primera letra del nombre, los caracteres 2, 3 y 4 del apellido, los últimos 2 dígitos del celular, seguido de un guión y finalmente la universidad. (todo en minúscula)</a:t>
          </a:r>
          <a:endParaRPr sz="1100" b="1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19</xdr:col>
      <xdr:colOff>247650</xdr:colOff>
      <xdr:row>5</xdr:row>
      <xdr:rowOff>47625</xdr:rowOff>
    </xdr:from>
    <xdr:ext cx="3419475" cy="1304925"/>
    <xdr:sp macro="" textlink="">
      <xdr:nvSpPr>
        <xdr:cNvPr id="2" name="Shape 7">
          <a:extLst>
            <a:ext uri="{FF2B5EF4-FFF2-40B4-BE49-F238E27FC236}">
              <a16:creationId xmlns:a16="http://schemas.microsoft.com/office/drawing/2014/main" id="{F9FA41F3-E224-2D45-A98F-3802BD51A18E}"/>
            </a:ext>
          </a:extLst>
        </xdr:cNvPr>
        <xdr:cNvSpPr txBox="1"/>
      </xdr:nvSpPr>
      <xdr:spPr>
        <a:xfrm>
          <a:off x="22002750" y="936625"/>
          <a:ext cx="3419475" cy="1304925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 b="1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INSTRUCCIONES 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Utilizando la columna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Total con descuento</a:t>
          </a:r>
          <a:r>
            <a:rPr lang="en-US" sz="1100" b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, aplique las funciones básicas SUMA, PROMEDIO, MAX, MIN Y CONTAR,  para obtener lo que se pide a continuación:</a:t>
          </a: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6</xdr:col>
      <xdr:colOff>123825</xdr:colOff>
      <xdr:row>30</xdr:row>
      <xdr:rowOff>38100</xdr:rowOff>
    </xdr:from>
    <xdr:ext cx="2152650" cy="1476375"/>
    <xdr:sp macro="" textlink="">
      <xdr:nvSpPr>
        <xdr:cNvPr id="3" name="Shape 8">
          <a:extLst>
            <a:ext uri="{FF2B5EF4-FFF2-40B4-BE49-F238E27FC236}">
              <a16:creationId xmlns:a16="http://schemas.microsoft.com/office/drawing/2014/main" id="{BAB75A99-48DE-3B45-8C1D-06004F77D948}"/>
            </a:ext>
          </a:extLst>
        </xdr:cNvPr>
        <xdr:cNvSpPr txBox="1"/>
      </xdr:nvSpPr>
      <xdr:spPr>
        <a:xfrm>
          <a:off x="6613525" y="5372100"/>
          <a:ext cx="2152650" cy="1476375"/>
        </a:xfrm>
        <a:prstGeom prst="rect">
          <a:avLst/>
        </a:prstGeom>
        <a:solidFill>
          <a:srgbClr val="FBE4D4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Cree un código para los alumnos que siga la siguiente estructura: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Primera letra del nombre, los caracteres 2, 3 y 4 del apellido, los últimos 2 dígitos del celular, seguido de un guión y finalmente la universidad. (todo en minúscula)</a:t>
          </a:r>
          <a:endParaRPr sz="1100" b="1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15</xdr:row>
      <xdr:rowOff>123825</xdr:rowOff>
    </xdr:from>
    <xdr:ext cx="9010650" cy="61912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247651" y="2838450"/>
          <a:ext cx="901065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352425</xdr:colOff>
      <xdr:row>20</xdr:row>
      <xdr:rowOff>66675</xdr:rowOff>
    </xdr:from>
    <xdr:ext cx="1590675" cy="8096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4550663" y="3379950"/>
          <a:ext cx="1590675" cy="8001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409575</xdr:colOff>
      <xdr:row>31</xdr:row>
      <xdr:rowOff>28575</xdr:rowOff>
    </xdr:from>
    <xdr:ext cx="12563475" cy="7715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verdaderas?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142875</xdr:colOff>
      <xdr:row>37</xdr:row>
      <xdr:rowOff>0</xdr:rowOff>
    </xdr:from>
    <xdr:ext cx="1971675" cy="11430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4364925" y="3213263"/>
          <a:ext cx="1962150" cy="113347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304800</xdr:colOff>
      <xdr:row>48</xdr:row>
      <xdr:rowOff>133350</xdr:rowOff>
    </xdr:from>
    <xdr:ext cx="12563475" cy="7810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0" y="3394238"/>
          <a:ext cx="10692000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54</xdr:row>
      <xdr:rowOff>19050</xdr:rowOff>
    </xdr:from>
    <xdr:ext cx="1971675" cy="114300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4364925" y="3213263"/>
          <a:ext cx="1962150" cy="113347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o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200025</xdr:colOff>
      <xdr:row>65</xdr:row>
      <xdr:rowOff>0</xdr:rowOff>
    </xdr:from>
    <xdr:ext cx="12563475" cy="771525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=SI(Y(¿qué quieres comprobar?;O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TODO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7</xdr:col>
      <xdr:colOff>161925</xdr:colOff>
      <xdr:row>70</xdr:row>
      <xdr:rowOff>228600</xdr:rowOff>
    </xdr:from>
    <xdr:ext cx="2695575" cy="11620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4002975" y="3203738"/>
          <a:ext cx="2686050" cy="115252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Completar la columna Nombre Socio de la siguiente manera: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es mayor de edad(18 años) o su antigüedad es mayor o igual a 2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y tiene deuda, escribir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nombre del  s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ocio , en caso contrario dejar en blanco.</a:t>
          </a:r>
          <a:endParaRPr sz="1100" b="0"/>
        </a:p>
      </xdr:txBody>
    </xdr:sp>
    <xdr:clientData fLocksWithSheet="0"/>
  </xdr:oneCellAnchor>
  <xdr:oneCellAnchor>
    <xdr:from>
      <xdr:col>0</xdr:col>
      <xdr:colOff>381000</xdr:colOff>
      <xdr:row>83</xdr:row>
      <xdr:rowOff>38100</xdr:rowOff>
    </xdr:from>
    <xdr:ext cx="12563475" cy="771525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(¿qué quieres comprobar?;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Y(¿qué quieres comprobar?;  ¿qué quieres comprobar?)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6</xdr:col>
      <xdr:colOff>238125</xdr:colOff>
      <xdr:row>89</xdr:row>
      <xdr:rowOff>28575</xdr:rowOff>
    </xdr:from>
    <xdr:ext cx="2047875" cy="114300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4326825" y="3213263"/>
          <a:ext cx="2038350" cy="113347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 O convalidó el ramo,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161925</xdr:colOff>
      <xdr:row>101</xdr:row>
      <xdr:rowOff>19050</xdr:rowOff>
    </xdr:from>
    <xdr:ext cx="12563475" cy="771525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0" y="3399000"/>
          <a:ext cx="10692000" cy="7620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¿qué quieres comprobar?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SI(¿qué quieres comprobar? ; ¿qué quieres que te diga si resulta verdadero? ;</a:t>
          </a:r>
          <a:r>
            <a:rPr lang="en-US" sz="20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SI(...)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152400</xdr:colOff>
      <xdr:row>107</xdr:row>
      <xdr:rowOff>47625</xdr:rowOff>
    </xdr:from>
    <xdr:ext cx="1971675" cy="114300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360163" y="3213263"/>
          <a:ext cx="1971675" cy="113347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, entonces está aprobado, si la nota está entre 3,5 y 3,9 , entonces va a examen, en otro caso, reprueba.</a:t>
          </a:r>
          <a:endParaRPr sz="1100" b="1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247651</xdr:colOff>
      <xdr:row>15</xdr:row>
      <xdr:rowOff>123825</xdr:rowOff>
    </xdr:from>
    <xdr:ext cx="9010650" cy="619125"/>
    <xdr:sp macro="" textlink="">
      <xdr:nvSpPr>
        <xdr:cNvPr id="2" name="Shape 9">
          <a:extLst>
            <a:ext uri="{FF2B5EF4-FFF2-40B4-BE49-F238E27FC236}">
              <a16:creationId xmlns:a16="http://schemas.microsoft.com/office/drawing/2014/main" id="{22D8278F-AB90-6D41-BCAB-4453E566AE85}"/>
            </a:ext>
          </a:extLst>
        </xdr:cNvPr>
        <xdr:cNvSpPr txBox="1"/>
      </xdr:nvSpPr>
      <xdr:spPr>
        <a:xfrm>
          <a:off x="247651" y="2854325"/>
          <a:ext cx="9010650" cy="6191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352425</xdr:colOff>
      <xdr:row>20</xdr:row>
      <xdr:rowOff>66675</xdr:rowOff>
    </xdr:from>
    <xdr:ext cx="1590675" cy="809625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D898F44B-22AF-944C-96A7-43A60F807DF7}"/>
            </a:ext>
          </a:extLst>
        </xdr:cNvPr>
        <xdr:cNvSpPr txBox="1"/>
      </xdr:nvSpPr>
      <xdr:spPr>
        <a:xfrm>
          <a:off x="4073525" y="3686175"/>
          <a:ext cx="1590675" cy="809625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409575</xdr:colOff>
      <xdr:row>31</xdr:row>
      <xdr:rowOff>28575</xdr:rowOff>
    </xdr:from>
    <xdr:ext cx="12563475" cy="771525"/>
    <xdr:sp macro="" textlink="">
      <xdr:nvSpPr>
        <xdr:cNvPr id="4" name="Shape 11">
          <a:extLst>
            <a:ext uri="{FF2B5EF4-FFF2-40B4-BE49-F238E27FC236}">
              <a16:creationId xmlns:a16="http://schemas.microsoft.com/office/drawing/2014/main" id="{307328A1-9912-284E-A522-E241C28EF127}"/>
            </a:ext>
          </a:extLst>
        </xdr:cNvPr>
        <xdr:cNvSpPr txBox="1"/>
      </xdr:nvSpPr>
      <xdr:spPr>
        <a:xfrm>
          <a:off x="409575" y="5603875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verdaderas?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142875</xdr:colOff>
      <xdr:row>37</xdr:row>
      <xdr:rowOff>0</xdr:rowOff>
    </xdr:from>
    <xdr:ext cx="1971675" cy="1143000"/>
    <xdr:sp macro="" textlink="">
      <xdr:nvSpPr>
        <xdr:cNvPr id="5" name="Shape 12">
          <a:extLst>
            <a:ext uri="{FF2B5EF4-FFF2-40B4-BE49-F238E27FC236}">
              <a16:creationId xmlns:a16="http://schemas.microsoft.com/office/drawing/2014/main" id="{59D2ACBC-159A-204E-9C8B-AE0EA31314E0}"/>
            </a:ext>
          </a:extLst>
        </xdr:cNvPr>
        <xdr:cNvSpPr txBox="1"/>
      </xdr:nvSpPr>
      <xdr:spPr>
        <a:xfrm>
          <a:off x="4867275" y="6642100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304800</xdr:colOff>
      <xdr:row>48</xdr:row>
      <xdr:rowOff>133350</xdr:rowOff>
    </xdr:from>
    <xdr:ext cx="12563475" cy="781050"/>
    <xdr:sp macro="" textlink="">
      <xdr:nvSpPr>
        <xdr:cNvPr id="6" name="Shape 13">
          <a:extLst>
            <a:ext uri="{FF2B5EF4-FFF2-40B4-BE49-F238E27FC236}">
              <a16:creationId xmlns:a16="http://schemas.microsoft.com/office/drawing/2014/main" id="{A6691996-B383-EB4B-952D-07DDFD7EE8CB}"/>
            </a:ext>
          </a:extLst>
        </xdr:cNvPr>
        <xdr:cNvSpPr txBox="1"/>
      </xdr:nvSpPr>
      <xdr:spPr>
        <a:xfrm>
          <a:off x="304800" y="8731250"/>
          <a:ext cx="12563475" cy="7810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5</xdr:col>
      <xdr:colOff>219075</xdr:colOff>
      <xdr:row>54</xdr:row>
      <xdr:rowOff>19050</xdr:rowOff>
    </xdr:from>
    <xdr:ext cx="1971675" cy="1143000"/>
    <xdr:sp macro="" textlink="">
      <xdr:nvSpPr>
        <xdr:cNvPr id="7" name="Shape 14">
          <a:extLst>
            <a:ext uri="{FF2B5EF4-FFF2-40B4-BE49-F238E27FC236}">
              <a16:creationId xmlns:a16="http://schemas.microsoft.com/office/drawing/2014/main" id="{274B30D7-D981-8144-A192-9D75A140EC14}"/>
            </a:ext>
          </a:extLst>
        </xdr:cNvPr>
        <xdr:cNvSpPr txBox="1"/>
      </xdr:nvSpPr>
      <xdr:spPr>
        <a:xfrm>
          <a:off x="4943475" y="9683750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o la asistencia es mayor a 75%,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200025</xdr:colOff>
      <xdr:row>65</xdr:row>
      <xdr:rowOff>0</xdr:rowOff>
    </xdr:from>
    <xdr:ext cx="12563475" cy="771525"/>
    <xdr:sp macro="" textlink="">
      <xdr:nvSpPr>
        <xdr:cNvPr id="8" name="Shape 15">
          <a:extLst>
            <a:ext uri="{FF2B5EF4-FFF2-40B4-BE49-F238E27FC236}">
              <a16:creationId xmlns:a16="http://schemas.microsoft.com/office/drawing/2014/main" id="{0930C5E6-E029-D64A-AFD3-4C08C39C5C5F}"/>
            </a:ext>
          </a:extLst>
        </xdr:cNvPr>
        <xdr:cNvSpPr txBox="1"/>
      </xdr:nvSpPr>
      <xdr:spPr>
        <a:xfrm>
          <a:off x="200025" y="1162050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=SI(Y(¿qué quieres comprobar?;O</a:t>
          </a:r>
          <a:r>
            <a:rPr lang="en-US" sz="2000">
              <a:solidFill>
                <a:schemeClr val="accent1"/>
              </a:solidFill>
              <a:latin typeface="Calibri"/>
              <a:ea typeface="Calibri"/>
              <a:cs typeface="Calibri"/>
              <a:sym typeface="Calibri"/>
            </a:rPr>
            <a:t>(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¿qué quieres comprobar?;¿qué quieres comprobar?;...)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TODO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7</xdr:col>
      <xdr:colOff>161925</xdr:colOff>
      <xdr:row>70</xdr:row>
      <xdr:rowOff>228600</xdr:rowOff>
    </xdr:from>
    <xdr:ext cx="2695575" cy="1162050"/>
    <xdr:sp macro="" textlink="">
      <xdr:nvSpPr>
        <xdr:cNvPr id="9" name="Shape 16">
          <a:extLst>
            <a:ext uri="{FF2B5EF4-FFF2-40B4-BE49-F238E27FC236}">
              <a16:creationId xmlns:a16="http://schemas.microsoft.com/office/drawing/2014/main" id="{065DEB0E-4534-D14E-9EB3-62C5776B8EEA}"/>
            </a:ext>
          </a:extLst>
        </xdr:cNvPr>
        <xdr:cNvSpPr txBox="1"/>
      </xdr:nvSpPr>
      <xdr:spPr>
        <a:xfrm>
          <a:off x="7007225" y="12687300"/>
          <a:ext cx="2695575" cy="116205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Completar la columna Nombre Socio de la siguiente manera: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1" i="0" u="none" strike="noStrike">
            <a:solidFill>
              <a:srgbClr val="FF0000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es mayor de edad(18 años) o su antigüedad es mayor o igual a 2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y tiene deuda, escribir </a:t>
          </a:r>
          <a:r>
            <a:rPr lang="en-US" sz="1100" b="0" i="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el nombre del  s</a:t>
          </a:r>
          <a:r>
            <a:rPr lang="en-US" sz="1100" b="0" i="0" u="none" strike="noStrike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ocio , en caso contrario dejar en blanco.</a:t>
          </a:r>
          <a:endParaRPr sz="1100" b="0"/>
        </a:p>
      </xdr:txBody>
    </xdr:sp>
    <xdr:clientData fLocksWithSheet="0"/>
  </xdr:oneCellAnchor>
  <xdr:oneCellAnchor>
    <xdr:from>
      <xdr:col>0</xdr:col>
      <xdr:colOff>381000</xdr:colOff>
      <xdr:row>83</xdr:row>
      <xdr:rowOff>38100</xdr:rowOff>
    </xdr:from>
    <xdr:ext cx="12563475" cy="771525"/>
    <xdr:sp macro="" textlink="">
      <xdr:nvSpPr>
        <xdr:cNvPr id="10" name="Shape 17">
          <a:extLst>
            <a:ext uri="{FF2B5EF4-FFF2-40B4-BE49-F238E27FC236}">
              <a16:creationId xmlns:a16="http://schemas.microsoft.com/office/drawing/2014/main" id="{7C9CF0EC-9474-E942-B9C5-16E2915D8FAD}"/>
            </a:ext>
          </a:extLst>
        </xdr:cNvPr>
        <xdr:cNvSpPr txBox="1"/>
      </xdr:nvSpPr>
      <xdr:spPr>
        <a:xfrm>
          <a:off x="381000" y="1485900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=SI(O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(¿qué quieres comprobar?;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Y(¿qué quieres comprobar?;  ¿qué quieres comprobar?)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AL MENOS UNA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quieres que te diga si TODAS resultan falso?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6</xdr:col>
      <xdr:colOff>238125</xdr:colOff>
      <xdr:row>89</xdr:row>
      <xdr:rowOff>28575</xdr:rowOff>
    </xdr:from>
    <xdr:ext cx="2047875" cy="1143000"/>
    <xdr:sp macro="" textlink="">
      <xdr:nvSpPr>
        <xdr:cNvPr id="11" name="Shape 18">
          <a:extLst>
            <a:ext uri="{FF2B5EF4-FFF2-40B4-BE49-F238E27FC236}">
              <a16:creationId xmlns:a16="http://schemas.microsoft.com/office/drawing/2014/main" id="{0085A65E-DA78-2E40-9F1F-3BEA0CE1DBB8}"/>
            </a:ext>
          </a:extLst>
        </xdr:cNvPr>
        <xdr:cNvSpPr txBox="1"/>
      </xdr:nvSpPr>
      <xdr:spPr>
        <a:xfrm>
          <a:off x="5775325" y="15916275"/>
          <a:ext cx="20478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Y la asistencia es mayor a 75% O convalidó el ramo, entonces está aprobado, de lo contrario reprueba.</a:t>
          </a:r>
          <a:endParaRPr sz="1100" b="1"/>
        </a:p>
      </xdr:txBody>
    </xdr:sp>
    <xdr:clientData fLocksWithSheet="0"/>
  </xdr:oneCellAnchor>
  <xdr:oneCellAnchor>
    <xdr:from>
      <xdr:col>0</xdr:col>
      <xdr:colOff>161925</xdr:colOff>
      <xdr:row>101</xdr:row>
      <xdr:rowOff>19050</xdr:rowOff>
    </xdr:from>
    <xdr:ext cx="12563475" cy="771525"/>
    <xdr:sp macro="" textlink="">
      <xdr:nvSpPr>
        <xdr:cNvPr id="12" name="Shape 19">
          <a:extLst>
            <a:ext uri="{FF2B5EF4-FFF2-40B4-BE49-F238E27FC236}">
              <a16:creationId xmlns:a16="http://schemas.microsoft.com/office/drawing/2014/main" id="{0EF4BA6A-A046-4F4C-8D3E-58CFF8BC5ACD}"/>
            </a:ext>
          </a:extLst>
        </xdr:cNvPr>
        <xdr:cNvSpPr txBox="1"/>
      </xdr:nvSpPr>
      <xdr:spPr>
        <a:xfrm>
          <a:off x="161925" y="18040350"/>
          <a:ext cx="12563475" cy="7715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=SI(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¿qué quieres comprobar?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70C0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¿qué quieres que te diga si resulta verdadero?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SI(¿qué quieres comprobar? ; ¿qué quieres que te diga si resulta verdadero? ;</a:t>
          </a:r>
          <a:r>
            <a:rPr lang="en-US" sz="2000">
              <a:solidFill>
                <a:srgbClr val="7030A0"/>
              </a:solidFill>
              <a:latin typeface="Calibri"/>
              <a:ea typeface="Calibri"/>
              <a:cs typeface="Calibri"/>
              <a:sym typeface="Calibri"/>
            </a:rPr>
            <a:t> SI(...)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2000">
            <a:solidFill>
              <a:srgbClr val="FF0000"/>
            </a:solidFill>
          </a:endParaRPr>
        </a:p>
      </xdr:txBody>
    </xdr:sp>
    <xdr:clientData fLocksWithSheet="0"/>
  </xdr:oneCellAnchor>
  <xdr:oneCellAnchor>
    <xdr:from>
      <xdr:col>4</xdr:col>
      <xdr:colOff>152400</xdr:colOff>
      <xdr:row>107</xdr:row>
      <xdr:rowOff>47625</xdr:rowOff>
    </xdr:from>
    <xdr:ext cx="1971675" cy="1143000"/>
    <xdr:sp macro="" textlink="">
      <xdr:nvSpPr>
        <xdr:cNvPr id="13" name="Shape 20">
          <a:extLst>
            <a:ext uri="{FF2B5EF4-FFF2-40B4-BE49-F238E27FC236}">
              <a16:creationId xmlns:a16="http://schemas.microsoft.com/office/drawing/2014/main" id="{B09C1B90-B45D-AB4A-AB42-DC21DBCAA038}"/>
            </a:ext>
          </a:extLst>
        </xdr:cNvPr>
        <xdr:cNvSpPr txBox="1"/>
      </xdr:nvSpPr>
      <xdr:spPr>
        <a:xfrm>
          <a:off x="3873500" y="19135725"/>
          <a:ext cx="1971675" cy="1143000"/>
        </a:xfrm>
        <a:prstGeom prst="rect">
          <a:avLst/>
        </a:prstGeom>
        <a:solidFill>
          <a:srgbClr val="FBE4D4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En situación: </a:t>
          </a:r>
          <a:r>
            <a:rPr lang="en-US" sz="1100" b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Si la nota es mayor o igual a 4.0 , entonces está aprobado, si la nota está entre 3,5 y 3,9 , entonces va a examen, en otro caso, reprueba.</a:t>
          </a:r>
          <a:endParaRPr sz="1100" b="1"/>
        </a:p>
      </xdr:txBody>
    </xdr:sp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0</xdr:rowOff>
    </xdr:from>
    <xdr:ext cx="8629650" cy="809625"/>
    <xdr:sp macro="" textlink="">
      <xdr:nvSpPr>
        <xdr:cNvPr id="2" name="Shape 21">
          <a:extLst>
            <a:ext uri="{FF2B5EF4-FFF2-40B4-BE49-F238E27FC236}">
              <a16:creationId xmlns:a16="http://schemas.microsoft.com/office/drawing/2014/main" id="{2B71FFFB-9129-F448-99BA-1C77CDB852DE}"/>
            </a:ext>
          </a:extLst>
        </xdr:cNvPr>
        <xdr:cNvSpPr txBox="1"/>
      </xdr:nvSpPr>
      <xdr:spPr>
        <a:xfrm>
          <a:off x="14719300" y="177800"/>
          <a:ext cx="8629650" cy="809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=Buscarx( </a:t>
          </a:r>
          <a:r>
            <a:rPr lang="en-US" sz="20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Dato que tienen en común ambas matrices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¿En dónde estás buscando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ese dato en común? 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datos quieres obtener?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  <xdr:oneCellAnchor>
    <xdr:from>
      <xdr:col>20</xdr:col>
      <xdr:colOff>152400</xdr:colOff>
      <xdr:row>2</xdr:row>
      <xdr:rowOff>142875</xdr:rowOff>
    </xdr:from>
    <xdr:ext cx="3571875" cy="5486400"/>
    <xdr:sp macro="" textlink="">
      <xdr:nvSpPr>
        <xdr:cNvPr id="3" name="Shape 22">
          <a:extLst>
            <a:ext uri="{FF2B5EF4-FFF2-40B4-BE49-F238E27FC236}">
              <a16:creationId xmlns:a16="http://schemas.microsoft.com/office/drawing/2014/main" id="{BE5F34B0-90F7-DE42-BA8F-3B94945A351B}"/>
            </a:ext>
          </a:extLst>
        </xdr:cNvPr>
        <xdr:cNvSpPr txBox="1"/>
      </xdr:nvSpPr>
      <xdr:spPr>
        <a:xfrm>
          <a:off x="26708100" y="498475"/>
          <a:ext cx="3571875" cy="5486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190500</xdr:colOff>
      <xdr:row>1</xdr:row>
      <xdr:rowOff>0</xdr:rowOff>
    </xdr:from>
    <xdr:ext cx="8629650" cy="809625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12906375" y="180975"/>
          <a:ext cx="8629650" cy="809625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=Buscarx( </a:t>
          </a:r>
          <a:r>
            <a:rPr lang="en-US" sz="2000">
              <a:solidFill>
                <a:srgbClr val="00B0F0"/>
              </a:solidFill>
              <a:latin typeface="Calibri"/>
              <a:ea typeface="Calibri"/>
              <a:cs typeface="Calibri"/>
              <a:sym typeface="Calibri"/>
            </a:rPr>
            <a:t>Dato que tienen en común ambas matrices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; </a:t>
          </a: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¿En dónde estás buscando 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00B050"/>
              </a:solidFill>
              <a:latin typeface="Calibri"/>
              <a:ea typeface="Calibri"/>
              <a:cs typeface="Calibri"/>
              <a:sym typeface="Calibri"/>
            </a:rPr>
            <a:t>ese dato en común? </a:t>
          </a:r>
          <a:r>
            <a:rPr lang="en-US" sz="20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; </a:t>
          </a:r>
          <a:r>
            <a:rPr lang="en-US" sz="2000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¿Qué datos quieres obtener? </a:t>
          </a:r>
          <a:r>
            <a:rPr lang="en-US" sz="2000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)</a:t>
          </a:r>
          <a:endParaRPr sz="1400"/>
        </a:p>
      </xdr:txBody>
    </xdr:sp>
    <xdr:clientData fLocksWithSheet="0"/>
  </xdr:oneCellAnchor>
  <xdr:oneCellAnchor>
    <xdr:from>
      <xdr:col>20</xdr:col>
      <xdr:colOff>152400</xdr:colOff>
      <xdr:row>2</xdr:row>
      <xdr:rowOff>142875</xdr:rowOff>
    </xdr:from>
    <xdr:ext cx="3571875" cy="548640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23421975" y="504825"/>
          <a:ext cx="3571875" cy="54864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8</xdr:row>
      <xdr:rowOff>14287</xdr:rowOff>
    </xdr:from>
    <xdr:to>
      <xdr:col>8</xdr:col>
      <xdr:colOff>733425</xdr:colOff>
      <xdr:row>22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63BDE8-9D07-C647-8A53-8252D3FC6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23</xdr:row>
      <xdr:rowOff>9525</xdr:rowOff>
    </xdr:from>
    <xdr:to>
      <xdr:col>5</xdr:col>
      <xdr:colOff>657225</xdr:colOff>
      <xdr:row>36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Región 1">
              <a:extLst>
                <a:ext uri="{FF2B5EF4-FFF2-40B4-BE49-F238E27FC236}">
                  <a16:creationId xmlns:a16="http://schemas.microsoft.com/office/drawing/2014/main" id="{27DFE2A1-DDD4-D349-AF96-66104B315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0800" y="4391025"/>
              <a:ext cx="19907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514350</xdr:colOff>
      <xdr:row>22</xdr:row>
      <xdr:rowOff>138112</xdr:rowOff>
    </xdr:from>
    <xdr:to>
      <xdr:col>14</xdr:col>
      <xdr:colOff>495300</xdr:colOff>
      <xdr:row>37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0CDCE22-EC00-4343-8324-F49913612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uank/Documents/Ayudantia%20Programacion/Buscarx%20y%20visualiza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Datos"/>
      <sheetName val="Instrucciones"/>
      <sheetName val="Buscarx y visualizacion"/>
    </sheetNames>
    <sheetDataSet>
      <sheetData sheetId="0"/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carlos bañados pangue" refreshedDate="45030.121437384259" createdVersion="8" refreshedVersion="8" minRefreshableVersion="3" recordCount="202" xr:uid="{E75AF81A-00CB-4523-8FAC-27E1D4F0F3F0}">
  <cacheSource type="worksheet">
    <worksheetSource name="Tabla2"/>
  </cacheSource>
  <cacheFields count="3">
    <cacheField name="Artículo" numFmtId="0">
      <sharedItems count="4">
        <s v="BATIDORA"/>
        <s v="LAVADORA"/>
        <s v="SECADORA"/>
        <s v="PLANCHA"/>
      </sharedItems>
    </cacheField>
    <cacheField name="Cantidad" numFmtId="0">
      <sharedItems containsSemiMixedTypes="0" containsString="0" containsNumber="1" containsInteger="1" minValue="1" maxValue="9"/>
    </cacheField>
    <cacheField name="Región" numFmtId="0">
      <sharedItems count="15">
        <s v="RM Región Metropolitana"/>
        <s v="XV Arica y Parinacota"/>
        <s v="I Tarapacá"/>
        <s v="II Antofagasta"/>
        <s v="III Atacama"/>
        <s v="IV Coquimbo"/>
        <s v="V Valparaíso"/>
        <s v="VI O'Higgins"/>
        <s v="VII Maule"/>
        <s v="VIII Biobío"/>
        <s v="IX La Araucanía"/>
        <s v="XIV Los Ríos"/>
        <s v="X Los Lagos"/>
        <s v="XI Aysén"/>
        <s v="XII Magallanes y Antártica"/>
      </sharedItems>
    </cacheField>
  </cacheFields>
  <extLst>
    <ext xmlns:x14="http://schemas.microsoft.com/office/spreadsheetml/2009/9/main" uri="{725AE2AE-9491-48be-B2B4-4EB974FC3084}">
      <x14:pivotCacheDefinition pivotCacheId="166421656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2">
  <r>
    <x v="0"/>
    <n v="5"/>
    <x v="0"/>
  </r>
  <r>
    <x v="1"/>
    <n v="3"/>
    <x v="1"/>
  </r>
  <r>
    <x v="0"/>
    <n v="7"/>
    <x v="2"/>
  </r>
  <r>
    <x v="2"/>
    <n v="8"/>
    <x v="3"/>
  </r>
  <r>
    <x v="3"/>
    <n v="5"/>
    <x v="4"/>
  </r>
  <r>
    <x v="0"/>
    <n v="2"/>
    <x v="5"/>
  </r>
  <r>
    <x v="3"/>
    <n v="6"/>
    <x v="6"/>
  </r>
  <r>
    <x v="2"/>
    <n v="8"/>
    <x v="7"/>
  </r>
  <r>
    <x v="0"/>
    <n v="1"/>
    <x v="8"/>
  </r>
  <r>
    <x v="3"/>
    <n v="9"/>
    <x v="9"/>
  </r>
  <r>
    <x v="1"/>
    <n v="8"/>
    <x v="10"/>
  </r>
  <r>
    <x v="2"/>
    <n v="7"/>
    <x v="11"/>
  </r>
  <r>
    <x v="3"/>
    <n v="2"/>
    <x v="12"/>
  </r>
  <r>
    <x v="0"/>
    <n v="4"/>
    <x v="13"/>
  </r>
  <r>
    <x v="1"/>
    <n v="2"/>
    <x v="14"/>
  </r>
  <r>
    <x v="2"/>
    <n v="5"/>
    <x v="0"/>
  </r>
  <r>
    <x v="3"/>
    <n v="1"/>
    <x v="1"/>
  </r>
  <r>
    <x v="1"/>
    <n v="3"/>
    <x v="2"/>
  </r>
  <r>
    <x v="2"/>
    <n v="6"/>
    <x v="3"/>
  </r>
  <r>
    <x v="0"/>
    <n v="3"/>
    <x v="4"/>
  </r>
  <r>
    <x v="1"/>
    <n v="2"/>
    <x v="5"/>
  </r>
  <r>
    <x v="2"/>
    <n v="4"/>
    <x v="6"/>
  </r>
  <r>
    <x v="3"/>
    <n v="2"/>
    <x v="7"/>
  </r>
  <r>
    <x v="0"/>
    <n v="6"/>
    <x v="8"/>
  </r>
  <r>
    <x v="1"/>
    <n v="8"/>
    <x v="9"/>
  </r>
  <r>
    <x v="3"/>
    <n v="5"/>
    <x v="10"/>
  </r>
  <r>
    <x v="1"/>
    <n v="9"/>
    <x v="11"/>
  </r>
  <r>
    <x v="0"/>
    <n v="3"/>
    <x v="12"/>
  </r>
  <r>
    <x v="2"/>
    <n v="9"/>
    <x v="13"/>
  </r>
  <r>
    <x v="0"/>
    <n v="4"/>
    <x v="14"/>
  </r>
  <r>
    <x v="2"/>
    <n v="9"/>
    <x v="5"/>
  </r>
  <r>
    <x v="1"/>
    <n v="8"/>
    <x v="6"/>
  </r>
  <r>
    <x v="3"/>
    <n v="3"/>
    <x v="7"/>
  </r>
  <r>
    <x v="0"/>
    <n v="7"/>
    <x v="8"/>
  </r>
  <r>
    <x v="3"/>
    <n v="2"/>
    <x v="9"/>
  </r>
  <r>
    <x v="2"/>
    <n v="4"/>
    <x v="10"/>
  </r>
  <r>
    <x v="1"/>
    <n v="1"/>
    <x v="11"/>
  </r>
  <r>
    <x v="0"/>
    <n v="1"/>
    <x v="12"/>
  </r>
  <r>
    <x v="3"/>
    <n v="9"/>
    <x v="13"/>
  </r>
  <r>
    <x v="3"/>
    <n v="8"/>
    <x v="14"/>
  </r>
  <r>
    <x v="2"/>
    <n v="7"/>
    <x v="0"/>
  </r>
  <r>
    <x v="1"/>
    <n v="2"/>
    <x v="1"/>
  </r>
  <r>
    <x v="3"/>
    <n v="4"/>
    <x v="2"/>
  </r>
  <r>
    <x v="2"/>
    <n v="2"/>
    <x v="3"/>
  </r>
  <r>
    <x v="1"/>
    <n v="5"/>
    <x v="4"/>
  </r>
  <r>
    <x v="0"/>
    <n v="1"/>
    <x v="5"/>
  </r>
  <r>
    <x v="3"/>
    <n v="3"/>
    <x v="0"/>
  </r>
  <r>
    <x v="2"/>
    <n v="6"/>
    <x v="1"/>
  </r>
  <r>
    <x v="1"/>
    <n v="3"/>
    <x v="2"/>
  </r>
  <r>
    <x v="0"/>
    <n v="2"/>
    <x v="3"/>
  </r>
  <r>
    <x v="3"/>
    <n v="3"/>
    <x v="4"/>
  </r>
  <r>
    <x v="1"/>
    <n v="5"/>
    <x v="5"/>
  </r>
  <r>
    <x v="0"/>
    <n v="6"/>
    <x v="6"/>
  </r>
  <r>
    <x v="2"/>
    <n v="3"/>
    <x v="7"/>
  </r>
  <r>
    <x v="3"/>
    <n v="4"/>
    <x v="8"/>
  </r>
  <r>
    <x v="3"/>
    <n v="1"/>
    <x v="9"/>
  </r>
  <r>
    <x v="0"/>
    <n v="1"/>
    <x v="10"/>
  </r>
  <r>
    <x v="1"/>
    <n v="2"/>
    <x v="11"/>
  </r>
  <r>
    <x v="0"/>
    <n v="4"/>
    <x v="12"/>
  </r>
  <r>
    <x v="3"/>
    <n v="7"/>
    <x v="13"/>
  </r>
  <r>
    <x v="1"/>
    <n v="9"/>
    <x v="0"/>
  </r>
  <r>
    <x v="3"/>
    <n v="5"/>
    <x v="0"/>
  </r>
  <r>
    <x v="1"/>
    <n v="4"/>
    <x v="0"/>
  </r>
  <r>
    <x v="0"/>
    <n v="3"/>
    <x v="0"/>
  </r>
  <r>
    <x v="1"/>
    <n v="1"/>
    <x v="5"/>
  </r>
  <r>
    <x v="1"/>
    <n v="8"/>
    <x v="6"/>
  </r>
  <r>
    <x v="3"/>
    <n v="4"/>
    <x v="7"/>
  </r>
  <r>
    <x v="3"/>
    <n v="8"/>
    <x v="8"/>
  </r>
  <r>
    <x v="2"/>
    <n v="3"/>
    <x v="9"/>
  </r>
  <r>
    <x v="0"/>
    <n v="1"/>
    <x v="10"/>
  </r>
  <r>
    <x v="1"/>
    <n v="5"/>
    <x v="11"/>
  </r>
  <r>
    <x v="3"/>
    <n v="2"/>
    <x v="12"/>
  </r>
  <r>
    <x v="2"/>
    <n v="5"/>
    <x v="13"/>
  </r>
  <r>
    <x v="1"/>
    <n v="3"/>
    <x v="0"/>
  </r>
  <r>
    <x v="3"/>
    <n v="7"/>
    <x v="0"/>
  </r>
  <r>
    <x v="1"/>
    <n v="3"/>
    <x v="5"/>
  </r>
  <r>
    <x v="0"/>
    <n v="9"/>
    <x v="6"/>
  </r>
  <r>
    <x v="3"/>
    <n v="4"/>
    <x v="7"/>
  </r>
  <r>
    <x v="2"/>
    <n v="6"/>
    <x v="8"/>
  </r>
  <r>
    <x v="1"/>
    <n v="3"/>
    <x v="9"/>
  </r>
  <r>
    <x v="3"/>
    <n v="8"/>
    <x v="10"/>
  </r>
  <r>
    <x v="2"/>
    <n v="3"/>
    <x v="11"/>
  </r>
  <r>
    <x v="3"/>
    <n v="7"/>
    <x v="12"/>
  </r>
  <r>
    <x v="3"/>
    <n v="2"/>
    <x v="13"/>
  </r>
  <r>
    <x v="1"/>
    <n v="3"/>
    <x v="0"/>
  </r>
  <r>
    <x v="3"/>
    <n v="7"/>
    <x v="0"/>
  </r>
  <r>
    <x v="1"/>
    <n v="2"/>
    <x v="0"/>
  </r>
  <r>
    <x v="3"/>
    <n v="4"/>
    <x v="1"/>
  </r>
  <r>
    <x v="2"/>
    <n v="2"/>
    <x v="2"/>
  </r>
  <r>
    <x v="0"/>
    <n v="5"/>
    <x v="3"/>
  </r>
  <r>
    <x v="3"/>
    <n v="1"/>
    <x v="4"/>
  </r>
  <r>
    <x v="1"/>
    <n v="3"/>
    <x v="5"/>
  </r>
  <r>
    <x v="2"/>
    <n v="6"/>
    <x v="6"/>
  </r>
  <r>
    <x v="0"/>
    <n v="3"/>
    <x v="7"/>
  </r>
  <r>
    <x v="3"/>
    <n v="2"/>
    <x v="8"/>
  </r>
  <r>
    <x v="2"/>
    <n v="4"/>
    <x v="9"/>
  </r>
  <r>
    <x v="1"/>
    <n v="2"/>
    <x v="10"/>
  </r>
  <r>
    <x v="3"/>
    <n v="6"/>
    <x v="11"/>
  </r>
  <r>
    <x v="0"/>
    <n v="8"/>
    <x v="12"/>
  </r>
  <r>
    <x v="2"/>
    <n v="5"/>
    <x v="13"/>
  </r>
  <r>
    <x v="3"/>
    <n v="9"/>
    <x v="14"/>
  </r>
  <r>
    <x v="2"/>
    <n v="3"/>
    <x v="0"/>
  </r>
  <r>
    <x v="0"/>
    <n v="9"/>
    <x v="1"/>
  </r>
  <r>
    <x v="1"/>
    <n v="4"/>
    <x v="2"/>
  </r>
  <r>
    <x v="3"/>
    <n v="9"/>
    <x v="3"/>
  </r>
  <r>
    <x v="2"/>
    <n v="8"/>
    <x v="4"/>
  </r>
  <r>
    <x v="1"/>
    <n v="3"/>
    <x v="5"/>
  </r>
  <r>
    <x v="2"/>
    <n v="7"/>
    <x v="6"/>
  </r>
  <r>
    <x v="3"/>
    <n v="2"/>
    <x v="7"/>
  </r>
  <r>
    <x v="1"/>
    <n v="1"/>
    <x v="8"/>
  </r>
  <r>
    <x v="3"/>
    <n v="1"/>
    <x v="9"/>
  </r>
  <r>
    <x v="0"/>
    <n v="9"/>
    <x v="10"/>
  </r>
  <r>
    <x v="1"/>
    <n v="8"/>
    <x v="11"/>
  </r>
  <r>
    <x v="0"/>
    <n v="7"/>
    <x v="12"/>
  </r>
  <r>
    <x v="1"/>
    <n v="2"/>
    <x v="13"/>
  </r>
  <r>
    <x v="0"/>
    <n v="4"/>
    <x v="14"/>
  </r>
  <r>
    <x v="2"/>
    <n v="2"/>
    <x v="5"/>
  </r>
  <r>
    <x v="0"/>
    <n v="5"/>
    <x v="6"/>
  </r>
  <r>
    <x v="3"/>
    <n v="1"/>
    <x v="7"/>
  </r>
  <r>
    <x v="3"/>
    <n v="3"/>
    <x v="8"/>
  </r>
  <r>
    <x v="2"/>
    <n v="6"/>
    <x v="9"/>
  </r>
  <r>
    <x v="1"/>
    <n v="3"/>
    <x v="10"/>
  </r>
  <r>
    <x v="3"/>
    <n v="2"/>
    <x v="11"/>
  </r>
  <r>
    <x v="1"/>
    <n v="3"/>
    <x v="12"/>
  </r>
  <r>
    <x v="2"/>
    <n v="5"/>
    <x v="13"/>
  </r>
  <r>
    <x v="3"/>
    <n v="6"/>
    <x v="14"/>
  </r>
  <r>
    <x v="2"/>
    <n v="3"/>
    <x v="0"/>
  </r>
  <r>
    <x v="2"/>
    <n v="4"/>
    <x v="1"/>
  </r>
  <r>
    <x v="3"/>
    <n v="1"/>
    <x v="2"/>
  </r>
  <r>
    <x v="1"/>
    <n v="1"/>
    <x v="3"/>
  </r>
  <r>
    <x v="2"/>
    <n v="2"/>
    <x v="4"/>
  </r>
  <r>
    <x v="3"/>
    <n v="7"/>
    <x v="5"/>
  </r>
  <r>
    <x v="2"/>
    <n v="2"/>
    <x v="0"/>
  </r>
  <r>
    <x v="1"/>
    <n v="4"/>
    <x v="1"/>
  </r>
  <r>
    <x v="3"/>
    <n v="2"/>
    <x v="2"/>
  </r>
  <r>
    <x v="3"/>
    <n v="5"/>
    <x v="3"/>
  </r>
  <r>
    <x v="0"/>
    <n v="1"/>
    <x v="4"/>
  </r>
  <r>
    <x v="2"/>
    <n v="3"/>
    <x v="5"/>
  </r>
  <r>
    <x v="3"/>
    <n v="6"/>
    <x v="6"/>
  </r>
  <r>
    <x v="0"/>
    <n v="3"/>
    <x v="7"/>
  </r>
  <r>
    <x v="1"/>
    <n v="2"/>
    <x v="8"/>
  </r>
  <r>
    <x v="3"/>
    <n v="4"/>
    <x v="9"/>
  </r>
  <r>
    <x v="1"/>
    <n v="2"/>
    <x v="10"/>
  </r>
  <r>
    <x v="2"/>
    <n v="6"/>
    <x v="11"/>
  </r>
  <r>
    <x v="3"/>
    <n v="8"/>
    <x v="12"/>
  </r>
  <r>
    <x v="2"/>
    <n v="5"/>
    <x v="13"/>
  </r>
  <r>
    <x v="1"/>
    <n v="9"/>
    <x v="0"/>
  </r>
  <r>
    <x v="2"/>
    <n v="3"/>
    <x v="0"/>
  </r>
  <r>
    <x v="3"/>
    <n v="9"/>
    <x v="0"/>
  </r>
  <r>
    <x v="2"/>
    <n v="4"/>
    <x v="0"/>
  </r>
  <r>
    <x v="3"/>
    <n v="9"/>
    <x v="5"/>
  </r>
  <r>
    <x v="0"/>
    <n v="8"/>
    <x v="6"/>
  </r>
  <r>
    <x v="2"/>
    <n v="3"/>
    <x v="7"/>
  </r>
  <r>
    <x v="2"/>
    <n v="7"/>
    <x v="8"/>
  </r>
  <r>
    <x v="1"/>
    <n v="2"/>
    <x v="9"/>
  </r>
  <r>
    <x v="2"/>
    <n v="1"/>
    <x v="10"/>
  </r>
  <r>
    <x v="2"/>
    <n v="1"/>
    <x v="11"/>
  </r>
  <r>
    <x v="3"/>
    <n v="9"/>
    <x v="12"/>
  </r>
  <r>
    <x v="1"/>
    <n v="8"/>
    <x v="13"/>
  </r>
  <r>
    <x v="0"/>
    <n v="7"/>
    <x v="0"/>
  </r>
  <r>
    <x v="2"/>
    <n v="2"/>
    <x v="0"/>
  </r>
  <r>
    <x v="3"/>
    <n v="4"/>
    <x v="5"/>
  </r>
  <r>
    <x v="3"/>
    <n v="2"/>
    <x v="6"/>
  </r>
  <r>
    <x v="1"/>
    <n v="5"/>
    <x v="7"/>
  </r>
  <r>
    <x v="2"/>
    <n v="1"/>
    <x v="8"/>
  </r>
  <r>
    <x v="1"/>
    <n v="3"/>
    <x v="9"/>
  </r>
  <r>
    <x v="2"/>
    <n v="6"/>
    <x v="10"/>
  </r>
  <r>
    <x v="0"/>
    <n v="3"/>
    <x v="11"/>
  </r>
  <r>
    <x v="1"/>
    <n v="2"/>
    <x v="12"/>
  </r>
  <r>
    <x v="0"/>
    <n v="3"/>
    <x v="13"/>
  </r>
  <r>
    <x v="3"/>
    <n v="5"/>
    <x v="0"/>
  </r>
  <r>
    <x v="3"/>
    <n v="6"/>
    <x v="0"/>
  </r>
  <r>
    <x v="1"/>
    <n v="3"/>
    <x v="0"/>
  </r>
  <r>
    <x v="2"/>
    <n v="4"/>
    <x v="1"/>
  </r>
  <r>
    <x v="1"/>
    <n v="1"/>
    <x v="2"/>
  </r>
  <r>
    <x v="3"/>
    <n v="1"/>
    <x v="3"/>
  </r>
  <r>
    <x v="2"/>
    <n v="2"/>
    <x v="4"/>
  </r>
  <r>
    <x v="3"/>
    <n v="4"/>
    <x v="5"/>
  </r>
  <r>
    <x v="2"/>
    <n v="7"/>
    <x v="6"/>
  </r>
  <r>
    <x v="3"/>
    <n v="9"/>
    <x v="7"/>
  </r>
  <r>
    <x v="2"/>
    <n v="5"/>
    <x v="8"/>
  </r>
  <r>
    <x v="1"/>
    <n v="4"/>
    <x v="9"/>
  </r>
  <r>
    <x v="0"/>
    <n v="3"/>
    <x v="10"/>
  </r>
  <r>
    <x v="3"/>
    <n v="1"/>
    <x v="11"/>
  </r>
  <r>
    <x v="0"/>
    <n v="8"/>
    <x v="12"/>
  </r>
  <r>
    <x v="3"/>
    <n v="4"/>
    <x v="13"/>
  </r>
  <r>
    <x v="2"/>
    <n v="8"/>
    <x v="14"/>
  </r>
  <r>
    <x v="1"/>
    <n v="3"/>
    <x v="0"/>
  </r>
  <r>
    <x v="3"/>
    <n v="1"/>
    <x v="1"/>
  </r>
  <r>
    <x v="2"/>
    <n v="5"/>
    <x v="2"/>
  </r>
  <r>
    <x v="1"/>
    <n v="2"/>
    <x v="3"/>
  </r>
  <r>
    <x v="3"/>
    <n v="5"/>
    <x v="4"/>
  </r>
  <r>
    <x v="0"/>
    <n v="3"/>
    <x v="5"/>
  </r>
  <r>
    <x v="0"/>
    <n v="7"/>
    <x v="6"/>
  </r>
  <r>
    <x v="2"/>
    <n v="3"/>
    <x v="7"/>
  </r>
  <r>
    <x v="1"/>
    <n v="9"/>
    <x v="8"/>
  </r>
  <r>
    <x v="3"/>
    <n v="4"/>
    <x v="9"/>
  </r>
  <r>
    <x v="3"/>
    <n v="6"/>
    <x v="10"/>
  </r>
  <r>
    <x v="1"/>
    <n v="3"/>
    <x v="11"/>
  </r>
  <r>
    <x v="2"/>
    <n v="8"/>
    <x v="12"/>
  </r>
  <r>
    <x v="0"/>
    <n v="3"/>
    <x v="13"/>
  </r>
  <r>
    <x v="3"/>
    <n v="9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16BB5B-A89C-7C43-814B-13F17D914D20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L18:M22" firstHeaderRow="1" firstDataRow="1" firstDataCol="1"/>
  <pivotFields count="3">
    <pivotField axis="axisRow" showAll="0" measureFilter="1">
      <items count="5">
        <item x="0"/>
        <item x="1"/>
        <item x="3"/>
        <item x="2"/>
        <item t="default"/>
      </items>
    </pivotField>
    <pivotField dataField="1" showAll="0"/>
    <pivotField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a de Cantida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D6E560-01B0-014F-BEAB-E048FEF6133F}" name="TablaDinámica2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2:F7" firstHeaderRow="1" firstDataRow="1" firstDataCol="1"/>
  <pivotFields count="3">
    <pivotField axis="axisRow" showAll="0">
      <items count="5">
        <item x="0"/>
        <item x="1"/>
        <item x="3"/>
        <item x="2"/>
        <item t="default"/>
      </items>
    </pivotField>
    <pivotField dataField="1" showAll="0"/>
    <pivotField showAll="0">
      <items count="16">
        <item h="1" x="2"/>
        <item h="1" x="3"/>
        <item h="1" x="4"/>
        <item x="5"/>
        <item h="1" x="10"/>
        <item h="1" x="0"/>
        <item h="1" x="6"/>
        <item h="1" x="7"/>
        <item h="1" x="8"/>
        <item h="1" x="9"/>
        <item h="1" x="12"/>
        <item h="1" x="13"/>
        <item h="1" x="14"/>
        <item h="1" x="11"/>
        <item h="1" x="1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Cantida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Región1" xr10:uid="{9D302A72-727B-2B48-BE55-FD71AD1DF911}" sourceName="Región">
  <pivotTables>
    <pivotTable tabId="16" name="TablaDinámica2"/>
  </pivotTables>
  <data>
    <tabular pivotCacheId="1664216569">
      <items count="15">
        <i x="2"/>
        <i x="3"/>
        <i x="4"/>
        <i x="5" s="1"/>
        <i x="10"/>
        <i x="0"/>
        <i x="6"/>
        <i x="7"/>
        <i x="8"/>
        <i x="9"/>
        <i x="12"/>
        <i x="13"/>
        <i x="14"/>
        <i x="1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Región 1" xr10:uid="{3DF7637D-721B-C54C-9757-C47F17244B5E}" cache="SegmentaciónDeDatos_Región1" caption="Región" startItem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141453-F977-401F-968F-A3E465557126}" name="Tabla2" displayName="Tabla2" ref="A1:C203" totalsRowShown="0">
  <autoFilter ref="A1:C203" xr:uid="{50141453-F977-401F-968F-A3E465557126}"/>
  <tableColumns count="3">
    <tableColumn id="1" xr3:uid="{B8ED4E1F-7AA6-4764-8A13-E45CE6815427}" name="Artículo"/>
    <tableColumn id="2" xr3:uid="{2F9DE8A3-1CBF-43DA-96DE-3F4E63CED089}" name="Cantidades compradas"/>
    <tableColumn id="3" xr3:uid="{BCD24541-EC7B-4EE9-9774-36753FEBE93D}" name="Región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636309A-4FA5-644F-B329-805B3C53474A}" name="Tabla22" displayName="Tabla22" ref="A1:C203" totalsRowShown="0">
  <autoFilter ref="A1:C203" xr:uid="{50141453-F977-401F-968F-A3E465557126}"/>
  <tableColumns count="3">
    <tableColumn id="1" xr3:uid="{C9D23F5B-B682-A84C-8977-3BAF0D02F448}" name="Artículo"/>
    <tableColumn id="2" xr3:uid="{9A95485B-BF8F-7144-A434-5B11359A37D5}" name="Cantidades compradas"/>
    <tableColumn id="3" xr3:uid="{110F0214-7D19-3641-81EA-606FAAF1B54C}" name="Regió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W1000"/>
  <sheetViews>
    <sheetView zoomScale="106" zoomScaleNormal="90" workbookViewId="0">
      <selection activeCell="L31" sqref="L31"/>
    </sheetView>
  </sheetViews>
  <sheetFormatPr baseColWidth="10" defaultColWidth="14.5" defaultRowHeight="15" customHeight="1" x14ac:dyDescent="0.2"/>
  <cols>
    <col min="1" max="1" width="16.5" bestFit="1" customWidth="1"/>
    <col min="2" max="2" width="10.6640625" customWidth="1"/>
    <col min="3" max="3" width="11.6640625" customWidth="1"/>
    <col min="4" max="4" width="14.33203125" customWidth="1"/>
    <col min="5" max="5" width="14.6640625" customWidth="1"/>
    <col min="6" max="6" width="14.1640625" customWidth="1"/>
    <col min="7" max="10" width="10.6640625" customWidth="1"/>
    <col min="11" max="11" width="14.5" customWidth="1"/>
    <col min="12" max="12" width="13" customWidth="1"/>
    <col min="13" max="13" width="16.83203125" customWidth="1"/>
    <col min="14" max="14" width="16.33203125" customWidth="1"/>
    <col min="15" max="15" width="14.5" customWidth="1"/>
    <col min="16" max="26" width="10.6640625" customWidth="1"/>
  </cols>
  <sheetData>
    <row r="1" spans="2:15" x14ac:dyDescent="0.2"/>
    <row r="2" spans="2:15" ht="14.25" customHeight="1" x14ac:dyDescent="0.2">
      <c r="B2" s="84" t="s">
        <v>143</v>
      </c>
      <c r="C2" s="84"/>
      <c r="D2" s="84"/>
      <c r="E2" s="84"/>
      <c r="F2" s="84"/>
      <c r="G2" s="84"/>
      <c r="H2" s="84"/>
      <c r="O2" s="31"/>
    </row>
    <row r="3" spans="2:15" ht="14.25" customHeight="1" x14ac:dyDescent="0.2">
      <c r="B3" s="81"/>
      <c r="C3" s="82"/>
      <c r="D3" s="52" t="s">
        <v>1</v>
      </c>
      <c r="E3" s="52" t="s">
        <v>2</v>
      </c>
      <c r="F3" s="52" t="s">
        <v>3</v>
      </c>
      <c r="G3" s="85" t="s">
        <v>4</v>
      </c>
      <c r="H3" s="85" t="s">
        <v>5</v>
      </c>
      <c r="I3" s="3"/>
      <c r="J3" s="3"/>
      <c r="K3" s="3"/>
      <c r="L3" s="3"/>
      <c r="M3" s="3"/>
      <c r="N3" s="3"/>
      <c r="O3" s="31"/>
    </row>
    <row r="4" spans="2:15" ht="14.25" customHeight="1" x14ac:dyDescent="0.2">
      <c r="B4" s="50" t="s">
        <v>6</v>
      </c>
      <c r="C4" s="50" t="s">
        <v>7</v>
      </c>
      <c r="D4" s="51">
        <v>0.12</v>
      </c>
      <c r="E4" s="51">
        <v>7.0000000000000007E-2</v>
      </c>
      <c r="F4" s="51">
        <v>0.05</v>
      </c>
      <c r="G4" s="86"/>
      <c r="H4" s="86"/>
      <c r="I4" s="3"/>
      <c r="J4" s="3"/>
      <c r="K4" s="3"/>
      <c r="L4" s="3"/>
      <c r="M4" s="3"/>
      <c r="N4" s="3"/>
      <c r="O4" s="31"/>
    </row>
    <row r="5" spans="2:15" ht="14.25" customHeight="1" x14ac:dyDescent="0.2">
      <c r="B5" s="4" t="s">
        <v>8</v>
      </c>
      <c r="C5" s="5">
        <v>525000</v>
      </c>
      <c r="D5" s="6"/>
      <c r="E5" s="6"/>
      <c r="F5" s="6"/>
      <c r="G5" s="6"/>
      <c r="H5" s="6"/>
      <c r="I5" s="3"/>
      <c r="J5" s="3"/>
      <c r="K5" s="3"/>
      <c r="L5" s="3"/>
      <c r="M5" s="3"/>
      <c r="N5" s="3"/>
      <c r="O5" s="31"/>
    </row>
    <row r="6" spans="2:15" ht="14.25" customHeight="1" x14ac:dyDescent="0.2">
      <c r="B6" s="7" t="s">
        <v>9</v>
      </c>
      <c r="C6" s="8">
        <v>446000</v>
      </c>
      <c r="D6" s="6"/>
      <c r="E6" s="6"/>
      <c r="F6" s="6"/>
      <c r="G6" s="6"/>
      <c r="H6" s="6"/>
      <c r="I6" s="3"/>
      <c r="J6" s="3"/>
      <c r="K6" s="3"/>
      <c r="L6" s="3"/>
      <c r="M6" s="3"/>
      <c r="N6" s="3"/>
      <c r="O6" s="31"/>
    </row>
    <row r="7" spans="2:15" ht="14.25" customHeight="1" x14ac:dyDescent="0.2">
      <c r="B7" s="7" t="s">
        <v>10</v>
      </c>
      <c r="C7" s="8">
        <v>399000</v>
      </c>
      <c r="D7" s="6"/>
      <c r="E7" s="6"/>
      <c r="F7" s="6"/>
      <c r="G7" s="6"/>
      <c r="H7" s="6"/>
      <c r="I7" s="3"/>
      <c r="J7" s="3"/>
      <c r="K7" s="3"/>
      <c r="L7" s="3"/>
      <c r="M7" s="3"/>
      <c r="N7" s="3"/>
      <c r="O7" s="31"/>
    </row>
    <row r="8" spans="2:15" ht="14.25" customHeight="1" x14ac:dyDescent="0.2">
      <c r="B8" s="7" t="s">
        <v>11</v>
      </c>
      <c r="C8" s="8">
        <v>461000</v>
      </c>
      <c r="D8" s="6"/>
      <c r="E8" s="6"/>
      <c r="F8" s="6"/>
      <c r="G8" s="6"/>
      <c r="H8" s="6"/>
      <c r="I8" s="3"/>
      <c r="J8" s="3"/>
      <c r="K8" s="3"/>
      <c r="L8" s="3"/>
      <c r="M8" s="3"/>
      <c r="N8" s="3"/>
      <c r="O8" s="31"/>
    </row>
    <row r="9" spans="2:15" ht="14.25" customHeight="1" x14ac:dyDescent="0.2">
      <c r="B9" s="7" t="s">
        <v>12</v>
      </c>
      <c r="C9" s="8">
        <v>209000</v>
      </c>
      <c r="D9" s="6"/>
      <c r="E9" s="6"/>
      <c r="F9" s="6"/>
      <c r="G9" s="6"/>
      <c r="H9" s="6"/>
      <c r="I9" s="3"/>
      <c r="J9" s="3"/>
      <c r="K9" s="3"/>
      <c r="L9" s="3"/>
      <c r="M9" s="3"/>
      <c r="N9" s="3"/>
      <c r="O9" s="31"/>
    </row>
    <row r="10" spans="2:15" ht="14.25" customHeight="1" x14ac:dyDescent="0.2">
      <c r="B10" s="7" t="s">
        <v>13</v>
      </c>
      <c r="C10" s="8">
        <v>304000</v>
      </c>
      <c r="D10" s="6"/>
      <c r="E10" s="6"/>
      <c r="F10" s="6"/>
      <c r="G10" s="6"/>
      <c r="H10" s="6"/>
      <c r="I10" s="3"/>
      <c r="J10" s="3"/>
      <c r="K10" s="3"/>
      <c r="L10" s="3"/>
      <c r="M10" s="3"/>
      <c r="N10" s="3"/>
      <c r="O10" s="31"/>
    </row>
    <row r="11" spans="2:15" ht="14.25" customHeight="1" x14ac:dyDescent="0.2">
      <c r="B11" s="7" t="s">
        <v>14</v>
      </c>
      <c r="C11" s="8">
        <v>376000</v>
      </c>
      <c r="D11" s="6"/>
      <c r="E11" s="6"/>
      <c r="F11" s="6"/>
      <c r="G11" s="6"/>
      <c r="H11" s="6"/>
      <c r="I11" s="3"/>
      <c r="J11" s="3"/>
      <c r="K11" s="3"/>
      <c r="L11" s="3"/>
      <c r="M11" s="3"/>
      <c r="N11" s="3"/>
      <c r="O11" s="31"/>
    </row>
    <row r="12" spans="2:15" ht="14.25" customHeight="1" x14ac:dyDescent="0.2">
      <c r="B12" s="7" t="s">
        <v>15</v>
      </c>
      <c r="C12" s="8">
        <v>307000</v>
      </c>
      <c r="D12" s="6"/>
      <c r="E12" s="6"/>
      <c r="F12" s="6"/>
      <c r="G12" s="6"/>
      <c r="H12" s="6"/>
      <c r="I12" s="3"/>
      <c r="J12" s="3"/>
      <c r="K12" s="3"/>
      <c r="L12" s="3"/>
      <c r="M12" s="3"/>
      <c r="N12" s="3"/>
      <c r="O12" s="31"/>
    </row>
    <row r="13" spans="2:15" ht="14.25" customHeight="1" x14ac:dyDescent="0.2">
      <c r="B13" s="7" t="s">
        <v>16</v>
      </c>
      <c r="C13" s="8">
        <v>385000</v>
      </c>
      <c r="D13" s="6"/>
      <c r="E13" s="6"/>
      <c r="F13" s="6"/>
      <c r="G13" s="6"/>
      <c r="H13" s="6"/>
      <c r="I13" s="3"/>
      <c r="J13" s="3"/>
      <c r="K13" s="3"/>
      <c r="L13" s="3"/>
      <c r="M13" s="3"/>
      <c r="N13" s="3"/>
      <c r="O13" s="31"/>
    </row>
    <row r="14" spans="2:15" ht="14.25" customHeight="1" x14ac:dyDescent="0.2">
      <c r="B14" s="7" t="s">
        <v>17</v>
      </c>
      <c r="C14" s="8">
        <v>438000</v>
      </c>
      <c r="D14" s="6"/>
      <c r="E14" s="6"/>
      <c r="F14" s="6"/>
      <c r="G14" s="6"/>
      <c r="H14" s="6"/>
      <c r="I14" s="3"/>
      <c r="J14" s="3"/>
      <c r="K14" s="3"/>
      <c r="L14" s="3"/>
      <c r="M14" s="3"/>
      <c r="N14" s="3"/>
    </row>
    <row r="15" spans="2:15" ht="14.25" customHeight="1" x14ac:dyDescent="0.2">
      <c r="B15" s="7" t="s">
        <v>18</v>
      </c>
      <c r="C15" s="8">
        <v>436000</v>
      </c>
      <c r="D15" s="6"/>
      <c r="E15" s="6"/>
      <c r="F15" s="6"/>
      <c r="G15" s="6"/>
      <c r="H15" s="6"/>
      <c r="I15" s="3"/>
      <c r="J15" s="3"/>
      <c r="K15" s="3"/>
      <c r="L15" s="3"/>
      <c r="M15" s="3"/>
      <c r="N15" s="3"/>
    </row>
    <row r="16" spans="2:15" ht="14.2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22" ht="18" customHeight="1" x14ac:dyDescent="0.2">
      <c r="A17" s="47" t="s">
        <v>142</v>
      </c>
      <c r="B17" s="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22" ht="14.25" customHeight="1" x14ac:dyDescent="0.2">
      <c r="A18" s="44" t="s">
        <v>141</v>
      </c>
      <c r="B18" s="45">
        <v>1</v>
      </c>
      <c r="C18" s="45">
        <v>2</v>
      </c>
      <c r="D18" s="45">
        <v>3</v>
      </c>
      <c r="E18" s="45">
        <v>4</v>
      </c>
      <c r="F18" s="45">
        <v>5</v>
      </c>
      <c r="G18" s="45">
        <v>6</v>
      </c>
      <c r="H18" s="45">
        <v>7</v>
      </c>
      <c r="I18" s="45">
        <v>8</v>
      </c>
      <c r="J18" s="45">
        <v>9</v>
      </c>
      <c r="K18" s="45">
        <v>10</v>
      </c>
      <c r="L18" s="3"/>
      <c r="M18" s="3"/>
      <c r="N18" s="3"/>
    </row>
    <row r="19" spans="1:22" ht="14.25" customHeight="1" x14ac:dyDescent="0.2">
      <c r="A19" s="44">
        <v>1</v>
      </c>
      <c r="B19" s="83"/>
      <c r="C19" s="83"/>
      <c r="D19" s="83"/>
      <c r="E19" s="83"/>
      <c r="F19" s="83"/>
      <c r="G19" s="83"/>
      <c r="H19" s="83"/>
      <c r="I19" s="83"/>
      <c r="J19" s="83"/>
      <c r="K19" s="83"/>
      <c r="L19" s="3"/>
      <c r="M19" s="3"/>
      <c r="N19" s="3"/>
    </row>
    <row r="20" spans="1:22" ht="14.25" customHeight="1" x14ac:dyDescent="0.25">
      <c r="A20" s="44">
        <v>2</v>
      </c>
      <c r="B20" s="83"/>
      <c r="C20" s="83"/>
      <c r="D20" s="83"/>
      <c r="E20" s="83"/>
      <c r="F20" s="83"/>
      <c r="G20" s="83"/>
      <c r="H20" s="83"/>
      <c r="I20" s="83"/>
      <c r="J20" s="83"/>
      <c r="K20" s="83"/>
      <c r="L20" s="3"/>
      <c r="M20" s="3"/>
      <c r="N20" s="3"/>
      <c r="O20" s="40"/>
      <c r="P20" s="40"/>
    </row>
    <row r="21" spans="1:22" ht="14.25" customHeight="1" x14ac:dyDescent="0.2">
      <c r="A21" s="44">
        <v>3</v>
      </c>
      <c r="B21" s="83"/>
      <c r="C21" s="83"/>
      <c r="D21" s="83"/>
      <c r="E21" s="83"/>
      <c r="F21" s="83"/>
      <c r="G21" s="83"/>
      <c r="H21" s="83"/>
      <c r="I21" s="83"/>
      <c r="J21" s="83"/>
      <c r="K21" s="83"/>
      <c r="L21" s="3"/>
      <c r="M21" s="3"/>
      <c r="N21" s="3"/>
      <c r="O21" s="35"/>
      <c r="P21" s="35"/>
      <c r="Q21" s="3"/>
      <c r="R21" s="3"/>
      <c r="S21" s="3"/>
      <c r="T21" s="3"/>
      <c r="U21" s="3"/>
      <c r="V21" s="3"/>
    </row>
    <row r="22" spans="1:22" ht="14.25" customHeight="1" x14ac:dyDescent="0.2">
      <c r="A22" s="44">
        <v>4</v>
      </c>
      <c r="B22" s="83"/>
      <c r="C22" s="83"/>
      <c r="D22" s="83"/>
      <c r="E22" s="83"/>
      <c r="F22" s="83"/>
      <c r="G22" s="83"/>
      <c r="H22" s="83"/>
      <c r="I22" s="83"/>
      <c r="J22" s="83"/>
      <c r="K22" s="83"/>
      <c r="L22" s="36"/>
      <c r="M22" s="36"/>
      <c r="N22" s="36"/>
      <c r="O22" s="35"/>
      <c r="P22" s="35"/>
      <c r="Q22" s="3"/>
      <c r="R22" s="3"/>
      <c r="S22" s="3"/>
      <c r="T22" s="3"/>
      <c r="U22" s="3"/>
      <c r="V22" s="3"/>
    </row>
    <row r="23" spans="1:22" ht="14.25" customHeight="1" x14ac:dyDescent="0.2">
      <c r="A23" s="44">
        <v>5</v>
      </c>
      <c r="B23" s="83"/>
      <c r="C23" s="83"/>
      <c r="D23" s="83"/>
      <c r="E23" s="83"/>
      <c r="F23" s="83"/>
      <c r="G23" s="83"/>
      <c r="H23" s="83"/>
      <c r="I23" s="83"/>
      <c r="J23" s="83"/>
      <c r="K23" s="83"/>
      <c r="L23" s="38"/>
      <c r="M23" s="39"/>
      <c r="N23" s="39"/>
      <c r="O23" s="38"/>
      <c r="P23" s="38"/>
      <c r="Q23" s="3"/>
      <c r="R23" s="3"/>
      <c r="S23" s="3"/>
      <c r="T23" s="3"/>
      <c r="U23" s="3"/>
      <c r="V23" s="3"/>
    </row>
    <row r="24" spans="1:22" ht="14.25" customHeight="1" x14ac:dyDescent="0.2">
      <c r="A24" s="44">
        <v>6</v>
      </c>
      <c r="B24" s="83"/>
      <c r="C24" s="83"/>
      <c r="D24" s="83"/>
      <c r="E24" s="83"/>
      <c r="F24" s="83"/>
      <c r="G24" s="83"/>
      <c r="H24" s="83"/>
      <c r="I24" s="83"/>
      <c r="J24" s="83"/>
      <c r="K24" s="83"/>
      <c r="L24" s="38"/>
      <c r="M24" s="39"/>
      <c r="N24" s="39"/>
      <c r="O24" s="38"/>
      <c r="P24" s="38"/>
      <c r="Q24" s="3"/>
      <c r="R24" s="3"/>
      <c r="S24" s="3"/>
      <c r="T24" s="3"/>
      <c r="U24" s="3"/>
      <c r="V24" s="3"/>
    </row>
    <row r="25" spans="1:22" ht="14.25" customHeight="1" x14ac:dyDescent="0.2">
      <c r="A25" s="44">
        <v>7</v>
      </c>
      <c r="B25" s="83"/>
      <c r="C25" s="83"/>
      <c r="D25" s="83"/>
      <c r="E25" s="83"/>
      <c r="F25" s="83"/>
      <c r="G25" s="83"/>
      <c r="H25" s="83"/>
      <c r="I25" s="83"/>
      <c r="J25" s="83"/>
      <c r="K25" s="83"/>
      <c r="L25" s="38"/>
      <c r="M25" s="39"/>
      <c r="N25" s="39"/>
      <c r="O25" s="38"/>
      <c r="P25" s="38"/>
      <c r="Q25" s="3"/>
      <c r="R25" s="3"/>
      <c r="S25" s="3"/>
      <c r="T25" s="3"/>
      <c r="U25" s="3"/>
      <c r="V25" s="3"/>
    </row>
    <row r="26" spans="1:22" ht="14.25" customHeight="1" x14ac:dyDescent="0.2">
      <c r="A26" s="44">
        <v>9</v>
      </c>
      <c r="B26" s="83"/>
      <c r="C26" s="83"/>
      <c r="D26" s="83"/>
      <c r="E26" s="83"/>
      <c r="F26" s="83"/>
      <c r="G26" s="83"/>
      <c r="H26" s="83"/>
      <c r="I26" s="83"/>
      <c r="J26" s="83"/>
      <c r="K26" s="83"/>
      <c r="L26" s="38"/>
      <c r="M26" s="39"/>
      <c r="N26" s="39"/>
      <c r="O26" s="38"/>
      <c r="P26" s="38"/>
      <c r="Q26" s="3"/>
      <c r="R26" s="3"/>
      <c r="S26" s="3"/>
      <c r="T26" s="3"/>
      <c r="U26" s="3"/>
      <c r="V26" s="3"/>
    </row>
    <row r="27" spans="1:22" ht="14.25" customHeight="1" x14ac:dyDescent="0.2">
      <c r="B27" s="41"/>
      <c r="C27" s="41"/>
      <c r="D27" s="41"/>
      <c r="E27" s="41"/>
      <c r="F27" s="41"/>
      <c r="J27" s="33"/>
      <c r="K27" s="37"/>
      <c r="L27" s="38"/>
      <c r="M27" s="39"/>
      <c r="N27" s="39"/>
      <c r="O27" s="38"/>
      <c r="P27" s="38"/>
      <c r="Q27" s="3"/>
      <c r="R27" s="3"/>
      <c r="S27" s="3"/>
      <c r="T27" s="3"/>
      <c r="U27" s="3"/>
      <c r="V27" s="3"/>
    </row>
    <row r="28" spans="1:22" ht="14.25" customHeight="1" x14ac:dyDescent="0.2">
      <c r="A28" s="47" t="s">
        <v>152</v>
      </c>
      <c r="B28" s="47"/>
      <c r="D28" s="55"/>
      <c r="E28" s="39"/>
      <c r="F28" s="39"/>
      <c r="J28" s="33"/>
      <c r="K28" s="37"/>
      <c r="L28" s="38"/>
      <c r="M28" s="39"/>
      <c r="N28" s="39"/>
      <c r="O28" s="38"/>
      <c r="P28" s="38"/>
      <c r="Q28" s="3"/>
      <c r="R28" s="3"/>
      <c r="S28" s="3"/>
      <c r="T28" s="3"/>
      <c r="U28" s="3"/>
      <c r="V28" s="3"/>
    </row>
    <row r="29" spans="1:22" ht="14.25" customHeight="1" x14ac:dyDescent="0.2">
      <c r="A29" s="56" t="s">
        <v>144</v>
      </c>
      <c r="B29" s="56" t="s">
        <v>145</v>
      </c>
      <c r="C29" s="56" t="s">
        <v>146</v>
      </c>
      <c r="D29" s="56" t="s">
        <v>147</v>
      </c>
      <c r="E29" s="39"/>
      <c r="F29" s="39"/>
      <c r="J29" s="33"/>
      <c r="K29" s="37"/>
      <c r="L29" s="38"/>
      <c r="M29" s="39"/>
      <c r="N29" s="39"/>
      <c r="O29" s="38"/>
      <c r="P29" s="38"/>
      <c r="Q29" s="3"/>
      <c r="R29" s="3"/>
      <c r="S29" s="3"/>
      <c r="T29" s="3"/>
      <c r="U29" s="3"/>
      <c r="V29" s="3"/>
    </row>
    <row r="30" spans="1:22" ht="14.25" customHeight="1" x14ac:dyDescent="0.2">
      <c r="A30" s="57" t="s">
        <v>148</v>
      </c>
      <c r="B30" s="53">
        <v>3</v>
      </c>
      <c r="C30" s="58"/>
      <c r="D30" s="58"/>
      <c r="E30" s="39"/>
      <c r="F30" s="39"/>
      <c r="J30" s="33"/>
      <c r="K30" s="37"/>
      <c r="L30" s="38"/>
      <c r="M30" s="39"/>
      <c r="N30" s="39"/>
      <c r="O30" s="38"/>
      <c r="P30" s="38"/>
      <c r="Q30" s="3"/>
      <c r="R30" s="3"/>
      <c r="S30" s="3"/>
      <c r="T30" s="3"/>
      <c r="U30" s="3"/>
      <c r="V30" s="3"/>
    </row>
    <row r="31" spans="1:22" ht="14.25" customHeight="1" x14ac:dyDescent="0.2">
      <c r="A31" s="57" t="s">
        <v>149</v>
      </c>
      <c r="B31" s="53">
        <v>6</v>
      </c>
      <c r="C31" s="58"/>
      <c r="D31" s="58"/>
      <c r="E31" s="39"/>
      <c r="F31" s="39"/>
      <c r="J31" s="33"/>
      <c r="K31" s="37"/>
      <c r="L31" s="38"/>
      <c r="M31" s="39"/>
      <c r="N31" s="39"/>
      <c r="O31" s="38"/>
      <c r="P31" s="38"/>
      <c r="Q31" s="3"/>
      <c r="R31" s="3"/>
      <c r="S31" s="3"/>
      <c r="T31" s="3"/>
      <c r="U31" s="3"/>
      <c r="V31" s="3"/>
    </row>
    <row r="32" spans="1:22" ht="14.25" customHeight="1" x14ac:dyDescent="0.2">
      <c r="A32" s="57" t="s">
        <v>150</v>
      </c>
      <c r="B32" s="53">
        <v>11</v>
      </c>
      <c r="C32" s="58"/>
      <c r="D32" s="58"/>
      <c r="E32" s="39"/>
      <c r="F32" s="39"/>
      <c r="J32" s="33"/>
      <c r="K32" s="37"/>
      <c r="L32" s="38"/>
      <c r="M32" s="39"/>
      <c r="N32" s="39"/>
      <c r="O32" s="38"/>
      <c r="P32" s="38"/>
      <c r="Q32" s="3"/>
      <c r="R32" s="3"/>
      <c r="S32" s="3"/>
      <c r="T32" s="3"/>
      <c r="U32" s="3"/>
      <c r="V32" s="3"/>
    </row>
    <row r="33" spans="1:23" ht="14.25" customHeight="1" x14ac:dyDescent="0.2">
      <c r="A33" s="57" t="s">
        <v>151</v>
      </c>
      <c r="B33" s="53">
        <v>313</v>
      </c>
      <c r="C33" s="58"/>
      <c r="D33" s="58"/>
      <c r="J33" s="33"/>
      <c r="K33" s="37"/>
      <c r="L33" s="38"/>
      <c r="M33" s="39"/>
      <c r="N33" s="39"/>
      <c r="O33" s="38"/>
      <c r="P33" s="38"/>
      <c r="Q33" s="3"/>
      <c r="R33" s="3"/>
      <c r="S33" s="3"/>
      <c r="T33" s="3"/>
      <c r="U33" s="3"/>
      <c r="V33" s="3"/>
    </row>
    <row r="34" spans="1:23" ht="14.25" customHeight="1" x14ac:dyDescent="0.2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3" ht="14.25" customHeight="1" x14ac:dyDescent="0.2"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3" ht="14.25" customHeight="1" x14ac:dyDescent="0.2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3" ht="14.25" customHeight="1" x14ac:dyDescent="0.2"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3" ht="14.25" customHeight="1" x14ac:dyDescent="0.2"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3" ht="14.25" customHeight="1" x14ac:dyDescent="0.2"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3" ht="14.25" customHeight="1" x14ac:dyDescent="0.2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3" ht="14.25" customHeight="1" x14ac:dyDescent="0.2">
      <c r="K41" s="43"/>
      <c r="L41" s="43"/>
      <c r="M41" s="43"/>
      <c r="N41" s="43"/>
      <c r="O41" s="43"/>
      <c r="P41" s="43"/>
      <c r="Q41" s="43"/>
      <c r="R41" s="43"/>
      <c r="S41" s="43"/>
    </row>
    <row r="42" spans="1:23" ht="14.25" customHeight="1" x14ac:dyDescent="0.25">
      <c r="K42" s="40"/>
      <c r="L42" s="40"/>
      <c r="M42" s="40"/>
      <c r="N42" s="40"/>
      <c r="O42" s="40"/>
      <c r="P42" s="40"/>
      <c r="Q42" s="40"/>
      <c r="R42" s="43"/>
      <c r="S42" s="43"/>
    </row>
    <row r="43" spans="1:23" ht="14.25" customHeight="1" x14ac:dyDescent="0.2">
      <c r="K43" s="33"/>
      <c r="L43" s="34"/>
      <c r="M43" s="35"/>
      <c r="N43" s="35"/>
      <c r="O43" s="35"/>
      <c r="P43" s="35"/>
      <c r="Q43" s="35"/>
      <c r="R43" s="33"/>
      <c r="S43" s="33"/>
      <c r="T43" s="3"/>
      <c r="U43" s="3"/>
      <c r="V43" s="3"/>
      <c r="W43" s="3"/>
    </row>
    <row r="44" spans="1:23" ht="14.25" customHeight="1" x14ac:dyDescent="0.2">
      <c r="K44" s="35"/>
      <c r="L44" s="35"/>
      <c r="M44" s="36"/>
      <c r="N44" s="36"/>
      <c r="O44" s="36"/>
      <c r="P44" s="35"/>
      <c r="Q44" s="35"/>
      <c r="R44" s="33"/>
      <c r="S44" s="33"/>
      <c r="T44" s="3"/>
      <c r="U44" s="3"/>
      <c r="V44" s="3"/>
      <c r="W44" s="3"/>
    </row>
    <row r="45" spans="1:23" ht="14.25" customHeight="1" x14ac:dyDescent="0.2">
      <c r="K45" s="33"/>
      <c r="L45" s="37"/>
      <c r="M45" s="38"/>
      <c r="N45" s="39"/>
      <c r="O45" s="39"/>
      <c r="P45" s="38"/>
      <c r="Q45" s="38"/>
      <c r="R45" s="33"/>
      <c r="S45" s="33"/>
      <c r="T45" s="3"/>
      <c r="U45" s="3"/>
      <c r="V45" s="3"/>
      <c r="W45" s="3"/>
    </row>
    <row r="46" spans="1:23" ht="14.25" customHeight="1" x14ac:dyDescent="0.2">
      <c r="K46" s="33"/>
      <c r="L46" s="37"/>
      <c r="M46" s="38"/>
      <c r="N46" s="39"/>
      <c r="O46" s="39"/>
      <c r="P46" s="38"/>
      <c r="Q46" s="38"/>
      <c r="R46" s="33"/>
      <c r="S46" s="33"/>
      <c r="T46" s="3"/>
      <c r="U46" s="3"/>
      <c r="V46" s="3"/>
      <c r="W46" s="3"/>
    </row>
    <row r="47" spans="1:23" ht="14.25" customHeight="1" x14ac:dyDescent="0.2">
      <c r="K47" s="33"/>
      <c r="L47" s="37"/>
      <c r="M47" s="38"/>
      <c r="N47" s="39"/>
      <c r="O47" s="39"/>
      <c r="P47" s="38"/>
      <c r="Q47" s="38"/>
      <c r="R47" s="33"/>
      <c r="S47" s="33"/>
      <c r="T47" s="3"/>
      <c r="U47" s="3"/>
      <c r="V47" s="3"/>
      <c r="W47" s="3"/>
    </row>
    <row r="48" spans="1:23" ht="14.25" customHeight="1" x14ac:dyDescent="0.2">
      <c r="K48" s="33"/>
      <c r="L48" s="37"/>
      <c r="M48" s="38"/>
      <c r="N48" s="39"/>
      <c r="O48" s="39"/>
      <c r="P48" s="38"/>
      <c r="Q48" s="38"/>
      <c r="R48" s="33"/>
      <c r="S48" s="33"/>
      <c r="T48" s="3"/>
      <c r="U48" s="3"/>
      <c r="V48" s="3"/>
      <c r="W48" s="3"/>
    </row>
    <row r="49" spans="11:23" ht="14.25" customHeight="1" x14ac:dyDescent="0.2">
      <c r="K49" s="33"/>
      <c r="L49" s="37"/>
      <c r="M49" s="38"/>
      <c r="N49" s="39"/>
      <c r="O49" s="39"/>
      <c r="P49" s="38"/>
      <c r="Q49" s="38"/>
      <c r="R49" s="33"/>
      <c r="S49" s="33"/>
      <c r="T49" s="3"/>
      <c r="U49" s="3"/>
      <c r="V49" s="3"/>
      <c r="W49" s="3"/>
    </row>
    <row r="50" spans="11:23" ht="14.25" customHeight="1" x14ac:dyDescent="0.2">
      <c r="K50" s="33"/>
      <c r="L50" s="37"/>
      <c r="M50" s="38"/>
      <c r="N50" s="39"/>
      <c r="O50" s="39"/>
      <c r="P50" s="38"/>
      <c r="Q50" s="38"/>
      <c r="R50" s="33"/>
      <c r="S50" s="33"/>
      <c r="T50" s="3"/>
      <c r="U50" s="3"/>
      <c r="V50" s="3"/>
      <c r="W50" s="3"/>
    </row>
    <row r="51" spans="11:23" ht="14.25" customHeight="1" x14ac:dyDescent="0.2">
      <c r="K51" s="33"/>
      <c r="L51" s="37"/>
      <c r="M51" s="38"/>
      <c r="N51" s="39"/>
      <c r="O51" s="39"/>
      <c r="P51" s="38"/>
      <c r="Q51" s="38"/>
      <c r="R51" s="33"/>
      <c r="S51" s="33"/>
      <c r="T51" s="3"/>
      <c r="U51" s="3"/>
      <c r="V51" s="3"/>
      <c r="W51" s="3"/>
    </row>
    <row r="52" spans="11:23" ht="14.25" customHeight="1" x14ac:dyDescent="0.2">
      <c r="K52" s="33"/>
      <c r="L52" s="37"/>
      <c r="M52" s="38"/>
      <c r="N52" s="39"/>
      <c r="O52" s="39"/>
      <c r="P52" s="38"/>
      <c r="Q52" s="38"/>
      <c r="R52" s="33"/>
      <c r="S52" s="33"/>
      <c r="T52" s="3"/>
      <c r="U52" s="3"/>
      <c r="V52" s="3"/>
      <c r="W52" s="3"/>
    </row>
    <row r="53" spans="11:23" ht="14.25" customHeight="1" x14ac:dyDescent="0.2">
      <c r="K53" s="33"/>
      <c r="L53" s="37"/>
      <c r="M53" s="38"/>
      <c r="N53" s="39"/>
      <c r="O53" s="39"/>
      <c r="P53" s="38"/>
      <c r="Q53" s="38"/>
      <c r="R53" s="33"/>
      <c r="S53" s="33"/>
      <c r="T53" s="3"/>
      <c r="U53" s="3"/>
      <c r="V53" s="3"/>
      <c r="W53" s="3"/>
    </row>
    <row r="54" spans="11:23" ht="14.25" customHeight="1" x14ac:dyDescent="0.2">
      <c r="K54" s="33"/>
      <c r="L54" s="37"/>
      <c r="M54" s="38"/>
      <c r="N54" s="39"/>
      <c r="O54" s="39"/>
      <c r="P54" s="38"/>
      <c r="Q54" s="38"/>
      <c r="R54" s="33"/>
      <c r="S54" s="33"/>
      <c r="T54" s="3"/>
      <c r="U54" s="3"/>
      <c r="V54" s="3"/>
      <c r="W54" s="3"/>
    </row>
    <row r="55" spans="11:23" ht="14.25" customHeight="1" x14ac:dyDescent="0.2">
      <c r="K55" s="33"/>
      <c r="L55" s="37"/>
      <c r="M55" s="38"/>
      <c r="N55" s="39"/>
      <c r="O55" s="39"/>
      <c r="P55" s="38"/>
      <c r="Q55" s="38"/>
      <c r="R55" s="33"/>
      <c r="S55" s="33"/>
      <c r="T55" s="3"/>
      <c r="U55" s="3"/>
      <c r="V55" s="3"/>
      <c r="W55" s="3"/>
    </row>
    <row r="56" spans="11:23" ht="14.25" customHeight="1" x14ac:dyDescent="0.2">
      <c r="K56" s="33"/>
      <c r="L56" s="33"/>
      <c r="M56" s="33"/>
      <c r="N56" s="33"/>
      <c r="O56" s="33"/>
      <c r="P56" s="33"/>
      <c r="Q56" s="33"/>
      <c r="R56" s="33"/>
      <c r="S56" s="33"/>
      <c r="T56" s="3"/>
      <c r="U56" s="3"/>
      <c r="V56" s="3"/>
      <c r="W56" s="3"/>
    </row>
    <row r="57" spans="11:23" ht="14.25" customHeight="1" x14ac:dyDescent="0.2">
      <c r="K57" s="33"/>
      <c r="L57" s="33"/>
      <c r="M57" s="33"/>
      <c r="N57" s="33"/>
      <c r="O57" s="33"/>
      <c r="P57" s="33"/>
      <c r="Q57" s="33"/>
      <c r="R57" s="33"/>
      <c r="S57" s="33"/>
      <c r="T57" s="3"/>
      <c r="U57" s="3"/>
      <c r="V57" s="3"/>
      <c r="W57" s="3"/>
    </row>
    <row r="58" spans="11:23" ht="14.25" customHeight="1" x14ac:dyDescent="0.2"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1:23" ht="14.25" customHeight="1" x14ac:dyDescent="0.2"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1:23" ht="14.25" customHeight="1" x14ac:dyDescent="0.2"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1:23" ht="14.25" customHeight="1" x14ac:dyDescent="0.2"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1:23" ht="14.25" customHeight="1" x14ac:dyDescent="0.2"/>
    <row r="63" spans="11:23" ht="14.25" customHeight="1" x14ac:dyDescent="0.2"/>
    <row r="64" spans="11:2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2:H2"/>
    <mergeCell ref="G3:G4"/>
    <mergeCell ref="H3:H4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5A98D-192C-9A49-8330-79FA41F667B5}">
  <sheetPr>
    <tabColor rgb="FFFF0000"/>
  </sheetPr>
  <dimension ref="A1:M203"/>
  <sheetViews>
    <sheetView tabSelected="1" topLeftCell="C2" workbookViewId="0">
      <selection activeCell="F3" sqref="F3"/>
    </sheetView>
  </sheetViews>
  <sheetFormatPr baseColWidth="10" defaultRowHeight="15" x14ac:dyDescent="0.2"/>
  <cols>
    <col min="2" max="2" width="23.33203125" bestFit="1" customWidth="1"/>
    <col min="3" max="3" width="22.33203125" style="43" bestFit="1" customWidth="1"/>
    <col min="5" max="5" width="17.5" bestFit="1" customWidth="1"/>
    <col min="6" max="6" width="17" bestFit="1" customWidth="1"/>
    <col min="12" max="12" width="17.5" bestFit="1" customWidth="1"/>
    <col min="13" max="13" width="17" bestFit="1" customWidth="1"/>
  </cols>
  <sheetData>
    <row r="1" spans="1:13" x14ac:dyDescent="0.2">
      <c r="A1" t="s">
        <v>392</v>
      </c>
      <c r="B1" s="54" t="s">
        <v>415</v>
      </c>
      <c r="C1" s="78" t="s">
        <v>397</v>
      </c>
    </row>
    <row r="2" spans="1:13" x14ac:dyDescent="0.2">
      <c r="A2" t="s">
        <v>393</v>
      </c>
      <c r="B2">
        <v>5</v>
      </c>
      <c r="C2" s="79" t="s">
        <v>398</v>
      </c>
      <c r="E2" t="s">
        <v>139</v>
      </c>
      <c r="F2" t="s">
        <v>414</v>
      </c>
    </row>
    <row r="3" spans="1:13" x14ac:dyDescent="0.2">
      <c r="A3" t="s">
        <v>394</v>
      </c>
      <c r="B3">
        <v>3</v>
      </c>
      <c r="C3" s="43" t="s">
        <v>399</v>
      </c>
      <c r="E3" s="32" t="s">
        <v>393</v>
      </c>
      <c r="F3">
        <v>6</v>
      </c>
    </row>
    <row r="4" spans="1:13" x14ac:dyDescent="0.2">
      <c r="A4" t="s">
        <v>393</v>
      </c>
      <c r="B4">
        <v>7</v>
      </c>
      <c r="C4" s="43" t="s">
        <v>400</v>
      </c>
      <c r="E4" s="32" t="s">
        <v>394</v>
      </c>
      <c r="F4">
        <v>17</v>
      </c>
      <c r="L4" s="114" t="s">
        <v>413</v>
      </c>
      <c r="M4" s="115"/>
    </row>
    <row r="5" spans="1:13" x14ac:dyDescent="0.2">
      <c r="A5" t="s">
        <v>395</v>
      </c>
      <c r="B5">
        <v>8</v>
      </c>
      <c r="C5" s="43" t="s">
        <v>401</v>
      </c>
      <c r="E5" s="32" t="s">
        <v>396</v>
      </c>
      <c r="F5">
        <v>24</v>
      </c>
      <c r="L5" s="115"/>
      <c r="M5" s="115"/>
    </row>
    <row r="6" spans="1:13" x14ac:dyDescent="0.2">
      <c r="A6" t="s">
        <v>396</v>
      </c>
      <c r="B6">
        <v>5</v>
      </c>
      <c r="C6" s="43" t="s">
        <v>402</v>
      </c>
      <c r="E6" s="32" t="s">
        <v>395</v>
      </c>
      <c r="F6">
        <v>14</v>
      </c>
      <c r="L6" s="115"/>
      <c r="M6" s="115"/>
    </row>
    <row r="7" spans="1:13" x14ac:dyDescent="0.2">
      <c r="A7" t="s">
        <v>393</v>
      </c>
      <c r="B7">
        <v>2</v>
      </c>
      <c r="C7" s="43" t="s">
        <v>403</v>
      </c>
      <c r="E7" s="32" t="s">
        <v>140</v>
      </c>
      <c r="F7">
        <v>61</v>
      </c>
      <c r="L7" s="115"/>
      <c r="M7" s="115"/>
    </row>
    <row r="8" spans="1:13" x14ac:dyDescent="0.2">
      <c r="A8" t="s">
        <v>396</v>
      </c>
      <c r="B8">
        <v>6</v>
      </c>
      <c r="C8" s="43" t="s">
        <v>404</v>
      </c>
      <c r="L8" s="115"/>
      <c r="M8" s="115"/>
    </row>
    <row r="9" spans="1:13" x14ac:dyDescent="0.2">
      <c r="A9" t="s">
        <v>395</v>
      </c>
      <c r="B9">
        <v>8</v>
      </c>
      <c r="C9" s="43" t="s">
        <v>405</v>
      </c>
      <c r="L9" s="115"/>
      <c r="M9" s="115"/>
    </row>
    <row r="10" spans="1:13" x14ac:dyDescent="0.2">
      <c r="A10" t="s">
        <v>393</v>
      </c>
      <c r="B10">
        <v>1</v>
      </c>
      <c r="C10" s="43" t="s">
        <v>406</v>
      </c>
    </row>
    <row r="11" spans="1:13" x14ac:dyDescent="0.2">
      <c r="A11" t="s">
        <v>396</v>
      </c>
      <c r="B11">
        <v>9</v>
      </c>
      <c r="C11" s="43" t="s">
        <v>407</v>
      </c>
      <c r="L11" s="114" t="s">
        <v>416</v>
      </c>
      <c r="M11" s="115"/>
    </row>
    <row r="12" spans="1:13" x14ac:dyDescent="0.2">
      <c r="A12" t="s">
        <v>394</v>
      </c>
      <c r="B12">
        <v>8</v>
      </c>
      <c r="C12" s="43" t="s">
        <v>408</v>
      </c>
      <c r="L12" s="115"/>
      <c r="M12" s="115"/>
    </row>
    <row r="13" spans="1:13" x14ac:dyDescent="0.2">
      <c r="A13" t="s">
        <v>395</v>
      </c>
      <c r="B13">
        <v>7</v>
      </c>
      <c r="C13" s="43" t="s">
        <v>409</v>
      </c>
      <c r="L13" s="115"/>
      <c r="M13" s="115"/>
    </row>
    <row r="14" spans="1:13" x14ac:dyDescent="0.2">
      <c r="A14" t="s">
        <v>396</v>
      </c>
      <c r="B14">
        <v>2</v>
      </c>
      <c r="C14" s="43" t="s">
        <v>410</v>
      </c>
      <c r="L14" s="115"/>
      <c r="M14" s="115"/>
    </row>
    <row r="15" spans="1:13" x14ac:dyDescent="0.2">
      <c r="A15" t="s">
        <v>393</v>
      </c>
      <c r="B15">
        <v>4</v>
      </c>
      <c r="C15" s="43" t="s">
        <v>411</v>
      </c>
      <c r="L15" s="115"/>
      <c r="M15" s="115"/>
    </row>
    <row r="16" spans="1:13" x14ac:dyDescent="0.2">
      <c r="A16" t="s">
        <v>394</v>
      </c>
      <c r="B16">
        <v>2</v>
      </c>
      <c r="C16" s="43" t="s">
        <v>412</v>
      </c>
      <c r="L16" s="115"/>
      <c r="M16" s="115"/>
    </row>
    <row r="17" spans="1:13" x14ac:dyDescent="0.2">
      <c r="A17" t="s">
        <v>395</v>
      </c>
      <c r="B17">
        <v>5</v>
      </c>
      <c r="C17" s="43" t="s">
        <v>398</v>
      </c>
    </row>
    <row r="18" spans="1:13" x14ac:dyDescent="0.2">
      <c r="A18" t="s">
        <v>396</v>
      </c>
      <c r="B18">
        <v>1</v>
      </c>
      <c r="C18" s="43" t="s">
        <v>399</v>
      </c>
      <c r="L18" t="s">
        <v>139</v>
      </c>
      <c r="M18" t="s">
        <v>414</v>
      </c>
    </row>
    <row r="19" spans="1:13" x14ac:dyDescent="0.2">
      <c r="A19" t="s">
        <v>394</v>
      </c>
      <c r="B19">
        <v>3</v>
      </c>
      <c r="C19" s="43" t="s">
        <v>400</v>
      </c>
      <c r="L19" s="32" t="s">
        <v>394</v>
      </c>
      <c r="M19">
        <v>194</v>
      </c>
    </row>
    <row r="20" spans="1:13" x14ac:dyDescent="0.2">
      <c r="A20" t="s">
        <v>395</v>
      </c>
      <c r="B20">
        <v>6</v>
      </c>
      <c r="C20" s="43" t="s">
        <v>401</v>
      </c>
      <c r="L20" s="32" t="s">
        <v>396</v>
      </c>
      <c r="M20">
        <v>295</v>
      </c>
    </row>
    <row r="21" spans="1:13" x14ac:dyDescent="0.2">
      <c r="A21" t="s">
        <v>393</v>
      </c>
      <c r="B21">
        <v>3</v>
      </c>
      <c r="C21" s="43" t="s">
        <v>402</v>
      </c>
      <c r="L21" s="32" t="s">
        <v>395</v>
      </c>
      <c r="M21">
        <v>238</v>
      </c>
    </row>
    <row r="22" spans="1:13" x14ac:dyDescent="0.2">
      <c r="A22" t="s">
        <v>394</v>
      </c>
      <c r="B22">
        <v>2</v>
      </c>
      <c r="C22" s="43" t="s">
        <v>403</v>
      </c>
      <c r="L22" s="32" t="s">
        <v>140</v>
      </c>
      <c r="M22">
        <v>727</v>
      </c>
    </row>
    <row r="23" spans="1:13" x14ac:dyDescent="0.2">
      <c r="A23" t="s">
        <v>395</v>
      </c>
      <c r="B23">
        <v>4</v>
      </c>
      <c r="C23" s="43" t="s">
        <v>404</v>
      </c>
    </row>
    <row r="24" spans="1:13" x14ac:dyDescent="0.2">
      <c r="A24" t="s">
        <v>396</v>
      </c>
      <c r="B24">
        <v>2</v>
      </c>
      <c r="C24" s="43" t="s">
        <v>405</v>
      </c>
    </row>
    <row r="25" spans="1:13" x14ac:dyDescent="0.2">
      <c r="A25" t="s">
        <v>393</v>
      </c>
      <c r="B25">
        <v>6</v>
      </c>
      <c r="C25" s="43" t="s">
        <v>406</v>
      </c>
    </row>
    <row r="26" spans="1:13" x14ac:dyDescent="0.2">
      <c r="A26" t="s">
        <v>394</v>
      </c>
      <c r="B26">
        <v>8</v>
      </c>
      <c r="C26" s="43" t="s">
        <v>407</v>
      </c>
    </row>
    <row r="27" spans="1:13" x14ac:dyDescent="0.2">
      <c r="A27" t="s">
        <v>396</v>
      </c>
      <c r="B27">
        <v>5</v>
      </c>
      <c r="C27" s="43" t="s">
        <v>408</v>
      </c>
    </row>
    <row r="28" spans="1:13" x14ac:dyDescent="0.2">
      <c r="A28" t="s">
        <v>394</v>
      </c>
      <c r="B28">
        <v>9</v>
      </c>
      <c r="C28" s="43" t="s">
        <v>409</v>
      </c>
    </row>
    <row r="29" spans="1:13" x14ac:dyDescent="0.2">
      <c r="A29" t="s">
        <v>393</v>
      </c>
      <c r="B29">
        <v>3</v>
      </c>
      <c r="C29" s="43" t="s">
        <v>410</v>
      </c>
    </row>
    <row r="30" spans="1:13" x14ac:dyDescent="0.2">
      <c r="A30" t="s">
        <v>395</v>
      </c>
      <c r="B30">
        <v>9</v>
      </c>
      <c r="C30" s="43" t="s">
        <v>411</v>
      </c>
    </row>
    <row r="31" spans="1:13" x14ac:dyDescent="0.2">
      <c r="A31" t="s">
        <v>393</v>
      </c>
      <c r="B31">
        <v>4</v>
      </c>
      <c r="C31" s="43" t="s">
        <v>412</v>
      </c>
    </row>
    <row r="32" spans="1:13" x14ac:dyDescent="0.2">
      <c r="A32" t="s">
        <v>395</v>
      </c>
      <c r="B32">
        <v>9</v>
      </c>
      <c r="C32" s="43" t="s">
        <v>403</v>
      </c>
    </row>
    <row r="33" spans="1:3" x14ac:dyDescent="0.2">
      <c r="A33" t="s">
        <v>394</v>
      </c>
      <c r="B33">
        <v>8</v>
      </c>
      <c r="C33" s="43" t="s">
        <v>404</v>
      </c>
    </row>
    <row r="34" spans="1:3" x14ac:dyDescent="0.2">
      <c r="A34" t="s">
        <v>396</v>
      </c>
      <c r="B34">
        <v>3</v>
      </c>
      <c r="C34" s="43" t="s">
        <v>405</v>
      </c>
    </row>
    <row r="35" spans="1:3" x14ac:dyDescent="0.2">
      <c r="A35" t="s">
        <v>393</v>
      </c>
      <c r="B35">
        <v>7</v>
      </c>
      <c r="C35" s="43" t="s">
        <v>406</v>
      </c>
    </row>
    <row r="36" spans="1:3" x14ac:dyDescent="0.2">
      <c r="A36" t="s">
        <v>396</v>
      </c>
      <c r="B36">
        <v>2</v>
      </c>
      <c r="C36" s="43" t="s">
        <v>407</v>
      </c>
    </row>
    <row r="37" spans="1:3" x14ac:dyDescent="0.2">
      <c r="A37" t="s">
        <v>395</v>
      </c>
      <c r="B37">
        <v>4</v>
      </c>
      <c r="C37" s="43" t="s">
        <v>408</v>
      </c>
    </row>
    <row r="38" spans="1:3" x14ac:dyDescent="0.2">
      <c r="A38" t="s">
        <v>394</v>
      </c>
      <c r="B38">
        <v>1</v>
      </c>
      <c r="C38" s="43" t="s">
        <v>409</v>
      </c>
    </row>
    <row r="39" spans="1:3" x14ac:dyDescent="0.2">
      <c r="A39" t="s">
        <v>393</v>
      </c>
      <c r="B39">
        <v>1</v>
      </c>
      <c r="C39" s="43" t="s">
        <v>410</v>
      </c>
    </row>
    <row r="40" spans="1:3" x14ac:dyDescent="0.2">
      <c r="A40" t="s">
        <v>396</v>
      </c>
      <c r="B40">
        <v>9</v>
      </c>
      <c r="C40" s="43" t="s">
        <v>411</v>
      </c>
    </row>
    <row r="41" spans="1:3" x14ac:dyDescent="0.2">
      <c r="A41" t="s">
        <v>396</v>
      </c>
      <c r="B41">
        <v>8</v>
      </c>
      <c r="C41" s="43" t="s">
        <v>412</v>
      </c>
    </row>
    <row r="42" spans="1:3" x14ac:dyDescent="0.2">
      <c r="A42" t="s">
        <v>395</v>
      </c>
      <c r="B42">
        <v>7</v>
      </c>
      <c r="C42" s="43" t="s">
        <v>398</v>
      </c>
    </row>
    <row r="43" spans="1:3" x14ac:dyDescent="0.2">
      <c r="A43" t="s">
        <v>394</v>
      </c>
      <c r="B43">
        <v>2</v>
      </c>
      <c r="C43" s="43" t="s">
        <v>399</v>
      </c>
    </row>
    <row r="44" spans="1:3" x14ac:dyDescent="0.2">
      <c r="A44" t="s">
        <v>396</v>
      </c>
      <c r="B44">
        <v>4</v>
      </c>
      <c r="C44" s="43" t="s">
        <v>400</v>
      </c>
    </row>
    <row r="45" spans="1:3" x14ac:dyDescent="0.2">
      <c r="A45" t="s">
        <v>395</v>
      </c>
      <c r="B45">
        <v>2</v>
      </c>
      <c r="C45" s="43" t="s">
        <v>401</v>
      </c>
    </row>
    <row r="46" spans="1:3" x14ac:dyDescent="0.2">
      <c r="A46" t="s">
        <v>394</v>
      </c>
      <c r="B46">
        <v>5</v>
      </c>
      <c r="C46" s="43" t="s">
        <v>402</v>
      </c>
    </row>
    <row r="47" spans="1:3" x14ac:dyDescent="0.2">
      <c r="A47" t="s">
        <v>393</v>
      </c>
      <c r="B47">
        <v>1</v>
      </c>
      <c r="C47" s="43" t="s">
        <v>403</v>
      </c>
    </row>
    <row r="48" spans="1:3" x14ac:dyDescent="0.2">
      <c r="A48" t="s">
        <v>396</v>
      </c>
      <c r="B48">
        <v>3</v>
      </c>
      <c r="C48" s="43" t="s">
        <v>398</v>
      </c>
    </row>
    <row r="49" spans="1:3" x14ac:dyDescent="0.2">
      <c r="A49" t="s">
        <v>395</v>
      </c>
      <c r="B49">
        <v>6</v>
      </c>
      <c r="C49" s="43" t="s">
        <v>399</v>
      </c>
    </row>
    <row r="50" spans="1:3" x14ac:dyDescent="0.2">
      <c r="A50" t="s">
        <v>394</v>
      </c>
      <c r="B50">
        <v>3</v>
      </c>
      <c r="C50" s="43" t="s">
        <v>400</v>
      </c>
    </row>
    <row r="51" spans="1:3" x14ac:dyDescent="0.2">
      <c r="A51" t="s">
        <v>393</v>
      </c>
      <c r="B51">
        <v>2</v>
      </c>
      <c r="C51" s="43" t="s">
        <v>401</v>
      </c>
    </row>
    <row r="52" spans="1:3" x14ac:dyDescent="0.2">
      <c r="A52" t="s">
        <v>396</v>
      </c>
      <c r="B52">
        <v>3</v>
      </c>
      <c r="C52" s="43" t="s">
        <v>402</v>
      </c>
    </row>
    <row r="53" spans="1:3" x14ac:dyDescent="0.2">
      <c r="A53" t="s">
        <v>394</v>
      </c>
      <c r="B53">
        <v>5</v>
      </c>
      <c r="C53" s="43" t="s">
        <v>403</v>
      </c>
    </row>
    <row r="54" spans="1:3" x14ac:dyDescent="0.2">
      <c r="A54" t="s">
        <v>393</v>
      </c>
      <c r="B54">
        <v>6</v>
      </c>
      <c r="C54" s="43" t="s">
        <v>404</v>
      </c>
    </row>
    <row r="55" spans="1:3" x14ac:dyDescent="0.2">
      <c r="A55" t="s">
        <v>395</v>
      </c>
      <c r="B55">
        <v>3</v>
      </c>
      <c r="C55" s="43" t="s">
        <v>405</v>
      </c>
    </row>
    <row r="56" spans="1:3" x14ac:dyDescent="0.2">
      <c r="A56" t="s">
        <v>396</v>
      </c>
      <c r="B56">
        <v>4</v>
      </c>
      <c r="C56" s="43" t="s">
        <v>406</v>
      </c>
    </row>
    <row r="57" spans="1:3" x14ac:dyDescent="0.2">
      <c r="A57" t="s">
        <v>396</v>
      </c>
      <c r="B57">
        <v>1</v>
      </c>
      <c r="C57" s="43" t="s">
        <v>407</v>
      </c>
    </row>
    <row r="58" spans="1:3" x14ac:dyDescent="0.2">
      <c r="A58" t="s">
        <v>393</v>
      </c>
      <c r="B58">
        <v>1</v>
      </c>
      <c r="C58" s="43" t="s">
        <v>408</v>
      </c>
    </row>
    <row r="59" spans="1:3" x14ac:dyDescent="0.2">
      <c r="A59" t="s">
        <v>394</v>
      </c>
      <c r="B59">
        <v>2</v>
      </c>
      <c r="C59" s="43" t="s">
        <v>409</v>
      </c>
    </row>
    <row r="60" spans="1:3" x14ac:dyDescent="0.2">
      <c r="A60" t="s">
        <v>393</v>
      </c>
      <c r="B60">
        <v>4</v>
      </c>
      <c r="C60" s="43" t="s">
        <v>410</v>
      </c>
    </row>
    <row r="61" spans="1:3" x14ac:dyDescent="0.2">
      <c r="A61" t="s">
        <v>396</v>
      </c>
      <c r="B61">
        <v>7</v>
      </c>
      <c r="C61" s="43" t="s">
        <v>411</v>
      </c>
    </row>
    <row r="62" spans="1:3" x14ac:dyDescent="0.2">
      <c r="A62" t="s">
        <v>394</v>
      </c>
      <c r="B62">
        <v>9</v>
      </c>
      <c r="C62" s="43" t="s">
        <v>398</v>
      </c>
    </row>
    <row r="63" spans="1:3" x14ac:dyDescent="0.2">
      <c r="A63" t="s">
        <v>396</v>
      </c>
      <c r="B63">
        <v>5</v>
      </c>
      <c r="C63" s="43" t="s">
        <v>398</v>
      </c>
    </row>
    <row r="64" spans="1:3" x14ac:dyDescent="0.2">
      <c r="A64" t="s">
        <v>394</v>
      </c>
      <c r="B64">
        <v>4</v>
      </c>
      <c r="C64" s="43" t="s">
        <v>398</v>
      </c>
    </row>
    <row r="65" spans="1:3" x14ac:dyDescent="0.2">
      <c r="A65" t="s">
        <v>393</v>
      </c>
      <c r="B65">
        <v>3</v>
      </c>
      <c r="C65" s="43" t="s">
        <v>398</v>
      </c>
    </row>
    <row r="66" spans="1:3" x14ac:dyDescent="0.2">
      <c r="A66" t="s">
        <v>394</v>
      </c>
      <c r="B66">
        <v>1</v>
      </c>
      <c r="C66" s="43" t="s">
        <v>403</v>
      </c>
    </row>
    <row r="67" spans="1:3" x14ac:dyDescent="0.2">
      <c r="A67" t="s">
        <v>394</v>
      </c>
      <c r="B67">
        <v>8</v>
      </c>
      <c r="C67" s="43" t="s">
        <v>404</v>
      </c>
    </row>
    <row r="68" spans="1:3" x14ac:dyDescent="0.2">
      <c r="A68" t="s">
        <v>396</v>
      </c>
      <c r="B68">
        <v>4</v>
      </c>
      <c r="C68" s="43" t="s">
        <v>405</v>
      </c>
    </row>
    <row r="69" spans="1:3" x14ac:dyDescent="0.2">
      <c r="A69" t="s">
        <v>396</v>
      </c>
      <c r="B69">
        <v>8</v>
      </c>
      <c r="C69" s="43" t="s">
        <v>406</v>
      </c>
    </row>
    <row r="70" spans="1:3" x14ac:dyDescent="0.2">
      <c r="A70" t="s">
        <v>395</v>
      </c>
      <c r="B70">
        <v>3</v>
      </c>
      <c r="C70" s="43" t="s">
        <v>407</v>
      </c>
    </row>
    <row r="71" spans="1:3" x14ac:dyDescent="0.2">
      <c r="A71" t="s">
        <v>393</v>
      </c>
      <c r="B71">
        <v>1</v>
      </c>
      <c r="C71" s="43" t="s">
        <v>408</v>
      </c>
    </row>
    <row r="72" spans="1:3" x14ac:dyDescent="0.2">
      <c r="A72" t="s">
        <v>394</v>
      </c>
      <c r="B72">
        <v>5</v>
      </c>
      <c r="C72" s="43" t="s">
        <v>409</v>
      </c>
    </row>
    <row r="73" spans="1:3" x14ac:dyDescent="0.2">
      <c r="A73" t="s">
        <v>396</v>
      </c>
      <c r="B73">
        <v>2</v>
      </c>
      <c r="C73" s="43" t="s">
        <v>410</v>
      </c>
    </row>
    <row r="74" spans="1:3" x14ac:dyDescent="0.2">
      <c r="A74" t="s">
        <v>395</v>
      </c>
      <c r="B74">
        <v>5</v>
      </c>
      <c r="C74" s="43" t="s">
        <v>411</v>
      </c>
    </row>
    <row r="75" spans="1:3" x14ac:dyDescent="0.2">
      <c r="A75" t="s">
        <v>394</v>
      </c>
      <c r="B75">
        <v>3</v>
      </c>
      <c r="C75" s="43" t="s">
        <v>398</v>
      </c>
    </row>
    <row r="76" spans="1:3" x14ac:dyDescent="0.2">
      <c r="A76" t="s">
        <v>396</v>
      </c>
      <c r="B76">
        <v>7</v>
      </c>
      <c r="C76" s="43" t="s">
        <v>398</v>
      </c>
    </row>
    <row r="77" spans="1:3" x14ac:dyDescent="0.2">
      <c r="A77" t="s">
        <v>394</v>
      </c>
      <c r="B77">
        <v>3</v>
      </c>
      <c r="C77" s="43" t="s">
        <v>403</v>
      </c>
    </row>
    <row r="78" spans="1:3" x14ac:dyDescent="0.2">
      <c r="A78" t="s">
        <v>393</v>
      </c>
      <c r="B78">
        <v>9</v>
      </c>
      <c r="C78" s="43" t="s">
        <v>404</v>
      </c>
    </row>
    <row r="79" spans="1:3" x14ac:dyDescent="0.2">
      <c r="A79" t="s">
        <v>396</v>
      </c>
      <c r="B79">
        <v>4</v>
      </c>
      <c r="C79" s="43" t="s">
        <v>405</v>
      </c>
    </row>
    <row r="80" spans="1:3" x14ac:dyDescent="0.2">
      <c r="A80" t="s">
        <v>395</v>
      </c>
      <c r="B80">
        <v>6</v>
      </c>
      <c r="C80" s="43" t="s">
        <v>406</v>
      </c>
    </row>
    <row r="81" spans="1:3" x14ac:dyDescent="0.2">
      <c r="A81" t="s">
        <v>394</v>
      </c>
      <c r="B81">
        <v>3</v>
      </c>
      <c r="C81" s="43" t="s">
        <v>407</v>
      </c>
    </row>
    <row r="82" spans="1:3" x14ac:dyDescent="0.2">
      <c r="A82" t="s">
        <v>396</v>
      </c>
      <c r="B82">
        <v>8</v>
      </c>
      <c r="C82" s="43" t="s">
        <v>408</v>
      </c>
    </row>
    <row r="83" spans="1:3" x14ac:dyDescent="0.2">
      <c r="A83" t="s">
        <v>395</v>
      </c>
      <c r="B83">
        <v>3</v>
      </c>
      <c r="C83" s="43" t="s">
        <v>409</v>
      </c>
    </row>
    <row r="84" spans="1:3" x14ac:dyDescent="0.2">
      <c r="A84" t="s">
        <v>396</v>
      </c>
      <c r="B84">
        <v>7</v>
      </c>
      <c r="C84" s="43" t="s">
        <v>410</v>
      </c>
    </row>
    <row r="85" spans="1:3" x14ac:dyDescent="0.2">
      <c r="A85" t="s">
        <v>396</v>
      </c>
      <c r="B85">
        <v>2</v>
      </c>
      <c r="C85" s="43" t="s">
        <v>411</v>
      </c>
    </row>
    <row r="86" spans="1:3" x14ac:dyDescent="0.2">
      <c r="A86" t="s">
        <v>394</v>
      </c>
      <c r="B86">
        <v>3</v>
      </c>
      <c r="C86" s="43" t="s">
        <v>398</v>
      </c>
    </row>
    <row r="87" spans="1:3" x14ac:dyDescent="0.2">
      <c r="A87" t="s">
        <v>396</v>
      </c>
      <c r="B87">
        <v>7</v>
      </c>
      <c r="C87" s="43" t="s">
        <v>398</v>
      </c>
    </row>
    <row r="88" spans="1:3" x14ac:dyDescent="0.2">
      <c r="A88" t="s">
        <v>394</v>
      </c>
      <c r="B88">
        <v>2</v>
      </c>
      <c r="C88" s="43" t="s">
        <v>398</v>
      </c>
    </row>
    <row r="89" spans="1:3" x14ac:dyDescent="0.2">
      <c r="A89" t="s">
        <v>396</v>
      </c>
      <c r="B89">
        <v>4</v>
      </c>
      <c r="C89" s="43" t="s">
        <v>399</v>
      </c>
    </row>
    <row r="90" spans="1:3" x14ac:dyDescent="0.2">
      <c r="A90" t="s">
        <v>395</v>
      </c>
      <c r="B90">
        <v>2</v>
      </c>
      <c r="C90" s="43" t="s">
        <v>400</v>
      </c>
    </row>
    <row r="91" spans="1:3" x14ac:dyDescent="0.2">
      <c r="A91" t="s">
        <v>393</v>
      </c>
      <c r="B91">
        <v>5</v>
      </c>
      <c r="C91" s="43" t="s">
        <v>401</v>
      </c>
    </row>
    <row r="92" spans="1:3" x14ac:dyDescent="0.2">
      <c r="A92" t="s">
        <v>396</v>
      </c>
      <c r="B92">
        <v>1</v>
      </c>
      <c r="C92" s="43" t="s">
        <v>402</v>
      </c>
    </row>
    <row r="93" spans="1:3" x14ac:dyDescent="0.2">
      <c r="A93" t="s">
        <v>394</v>
      </c>
      <c r="B93">
        <v>3</v>
      </c>
      <c r="C93" s="43" t="s">
        <v>403</v>
      </c>
    </row>
    <row r="94" spans="1:3" x14ac:dyDescent="0.2">
      <c r="A94" t="s">
        <v>395</v>
      </c>
      <c r="B94">
        <v>6</v>
      </c>
      <c r="C94" s="43" t="s">
        <v>404</v>
      </c>
    </row>
    <row r="95" spans="1:3" x14ac:dyDescent="0.2">
      <c r="A95" t="s">
        <v>393</v>
      </c>
      <c r="B95">
        <v>3</v>
      </c>
      <c r="C95" s="43" t="s">
        <v>405</v>
      </c>
    </row>
    <row r="96" spans="1:3" x14ac:dyDescent="0.2">
      <c r="A96" t="s">
        <v>396</v>
      </c>
      <c r="B96">
        <v>2</v>
      </c>
      <c r="C96" s="43" t="s">
        <v>406</v>
      </c>
    </row>
    <row r="97" spans="1:3" x14ac:dyDescent="0.2">
      <c r="A97" t="s">
        <v>395</v>
      </c>
      <c r="B97">
        <v>4</v>
      </c>
      <c r="C97" s="43" t="s">
        <v>407</v>
      </c>
    </row>
    <row r="98" spans="1:3" x14ac:dyDescent="0.2">
      <c r="A98" t="s">
        <v>394</v>
      </c>
      <c r="B98">
        <v>2</v>
      </c>
      <c r="C98" s="43" t="s">
        <v>408</v>
      </c>
    </row>
    <row r="99" spans="1:3" x14ac:dyDescent="0.2">
      <c r="A99" t="s">
        <v>396</v>
      </c>
      <c r="B99">
        <v>6</v>
      </c>
      <c r="C99" s="43" t="s">
        <v>409</v>
      </c>
    </row>
    <row r="100" spans="1:3" x14ac:dyDescent="0.2">
      <c r="A100" t="s">
        <v>393</v>
      </c>
      <c r="B100">
        <v>8</v>
      </c>
      <c r="C100" s="43" t="s">
        <v>410</v>
      </c>
    </row>
    <row r="101" spans="1:3" x14ac:dyDescent="0.2">
      <c r="A101" t="s">
        <v>395</v>
      </c>
      <c r="B101">
        <v>5</v>
      </c>
      <c r="C101" s="43" t="s">
        <v>411</v>
      </c>
    </row>
    <row r="102" spans="1:3" x14ac:dyDescent="0.2">
      <c r="A102" t="s">
        <v>396</v>
      </c>
      <c r="B102">
        <v>9</v>
      </c>
      <c r="C102" s="43" t="s">
        <v>412</v>
      </c>
    </row>
    <row r="103" spans="1:3" x14ac:dyDescent="0.2">
      <c r="A103" t="s">
        <v>395</v>
      </c>
      <c r="B103">
        <v>3</v>
      </c>
      <c r="C103" s="43" t="s">
        <v>398</v>
      </c>
    </row>
    <row r="104" spans="1:3" x14ac:dyDescent="0.2">
      <c r="A104" t="s">
        <v>393</v>
      </c>
      <c r="B104">
        <v>9</v>
      </c>
      <c r="C104" s="43" t="s">
        <v>399</v>
      </c>
    </row>
    <row r="105" spans="1:3" x14ac:dyDescent="0.2">
      <c r="A105" t="s">
        <v>394</v>
      </c>
      <c r="B105">
        <v>4</v>
      </c>
      <c r="C105" s="43" t="s">
        <v>400</v>
      </c>
    </row>
    <row r="106" spans="1:3" x14ac:dyDescent="0.2">
      <c r="A106" t="s">
        <v>396</v>
      </c>
      <c r="B106">
        <v>9</v>
      </c>
      <c r="C106" s="43" t="s">
        <v>401</v>
      </c>
    </row>
    <row r="107" spans="1:3" x14ac:dyDescent="0.2">
      <c r="A107" t="s">
        <v>395</v>
      </c>
      <c r="B107">
        <v>8</v>
      </c>
      <c r="C107" s="43" t="s">
        <v>402</v>
      </c>
    </row>
    <row r="108" spans="1:3" x14ac:dyDescent="0.2">
      <c r="A108" t="s">
        <v>394</v>
      </c>
      <c r="B108">
        <v>3</v>
      </c>
      <c r="C108" s="43" t="s">
        <v>403</v>
      </c>
    </row>
    <row r="109" spans="1:3" x14ac:dyDescent="0.2">
      <c r="A109" t="s">
        <v>395</v>
      </c>
      <c r="B109">
        <v>7</v>
      </c>
      <c r="C109" s="43" t="s">
        <v>404</v>
      </c>
    </row>
    <row r="110" spans="1:3" x14ac:dyDescent="0.2">
      <c r="A110" t="s">
        <v>396</v>
      </c>
      <c r="B110">
        <v>2</v>
      </c>
      <c r="C110" s="43" t="s">
        <v>405</v>
      </c>
    </row>
    <row r="111" spans="1:3" x14ac:dyDescent="0.2">
      <c r="A111" t="s">
        <v>394</v>
      </c>
      <c r="B111">
        <v>1</v>
      </c>
      <c r="C111" s="43" t="s">
        <v>406</v>
      </c>
    </row>
    <row r="112" spans="1:3" x14ac:dyDescent="0.2">
      <c r="A112" t="s">
        <v>396</v>
      </c>
      <c r="B112">
        <v>1</v>
      </c>
      <c r="C112" s="43" t="s">
        <v>407</v>
      </c>
    </row>
    <row r="113" spans="1:3" x14ac:dyDescent="0.2">
      <c r="A113" t="s">
        <v>393</v>
      </c>
      <c r="B113">
        <v>9</v>
      </c>
      <c r="C113" s="43" t="s">
        <v>408</v>
      </c>
    </row>
    <row r="114" spans="1:3" x14ac:dyDescent="0.2">
      <c r="A114" t="s">
        <v>394</v>
      </c>
      <c r="B114">
        <v>8</v>
      </c>
      <c r="C114" s="43" t="s">
        <v>409</v>
      </c>
    </row>
    <row r="115" spans="1:3" x14ac:dyDescent="0.2">
      <c r="A115" t="s">
        <v>393</v>
      </c>
      <c r="B115">
        <v>7</v>
      </c>
      <c r="C115" s="43" t="s">
        <v>410</v>
      </c>
    </row>
    <row r="116" spans="1:3" x14ac:dyDescent="0.2">
      <c r="A116" t="s">
        <v>394</v>
      </c>
      <c r="B116">
        <v>2</v>
      </c>
      <c r="C116" s="43" t="s">
        <v>411</v>
      </c>
    </row>
    <row r="117" spans="1:3" x14ac:dyDescent="0.2">
      <c r="A117" t="s">
        <v>393</v>
      </c>
      <c r="B117">
        <v>4</v>
      </c>
      <c r="C117" s="43" t="s">
        <v>412</v>
      </c>
    </row>
    <row r="118" spans="1:3" x14ac:dyDescent="0.2">
      <c r="A118" t="s">
        <v>395</v>
      </c>
      <c r="B118">
        <v>2</v>
      </c>
      <c r="C118" s="43" t="s">
        <v>403</v>
      </c>
    </row>
    <row r="119" spans="1:3" x14ac:dyDescent="0.2">
      <c r="A119" t="s">
        <v>393</v>
      </c>
      <c r="B119">
        <v>5</v>
      </c>
      <c r="C119" s="43" t="s">
        <v>404</v>
      </c>
    </row>
    <row r="120" spans="1:3" x14ac:dyDescent="0.2">
      <c r="A120" t="s">
        <v>396</v>
      </c>
      <c r="B120">
        <v>1</v>
      </c>
      <c r="C120" s="43" t="s">
        <v>405</v>
      </c>
    </row>
    <row r="121" spans="1:3" x14ac:dyDescent="0.2">
      <c r="A121" t="s">
        <v>396</v>
      </c>
      <c r="B121">
        <v>3</v>
      </c>
      <c r="C121" s="43" t="s">
        <v>406</v>
      </c>
    </row>
    <row r="122" spans="1:3" x14ac:dyDescent="0.2">
      <c r="A122" t="s">
        <v>395</v>
      </c>
      <c r="B122">
        <v>6</v>
      </c>
      <c r="C122" s="43" t="s">
        <v>407</v>
      </c>
    </row>
    <row r="123" spans="1:3" x14ac:dyDescent="0.2">
      <c r="A123" t="s">
        <v>394</v>
      </c>
      <c r="B123">
        <v>3</v>
      </c>
      <c r="C123" s="43" t="s">
        <v>408</v>
      </c>
    </row>
    <row r="124" spans="1:3" x14ac:dyDescent="0.2">
      <c r="A124" t="s">
        <v>396</v>
      </c>
      <c r="B124">
        <v>2</v>
      </c>
      <c r="C124" s="43" t="s">
        <v>409</v>
      </c>
    </row>
    <row r="125" spans="1:3" x14ac:dyDescent="0.2">
      <c r="A125" t="s">
        <v>394</v>
      </c>
      <c r="B125">
        <v>3</v>
      </c>
      <c r="C125" s="43" t="s">
        <v>410</v>
      </c>
    </row>
    <row r="126" spans="1:3" x14ac:dyDescent="0.2">
      <c r="A126" t="s">
        <v>395</v>
      </c>
      <c r="B126">
        <v>5</v>
      </c>
      <c r="C126" s="43" t="s">
        <v>411</v>
      </c>
    </row>
    <row r="127" spans="1:3" x14ac:dyDescent="0.2">
      <c r="A127" t="s">
        <v>396</v>
      </c>
      <c r="B127">
        <v>6</v>
      </c>
      <c r="C127" s="43" t="s">
        <v>412</v>
      </c>
    </row>
    <row r="128" spans="1:3" x14ac:dyDescent="0.2">
      <c r="A128" t="s">
        <v>395</v>
      </c>
      <c r="B128">
        <v>3</v>
      </c>
      <c r="C128" s="43" t="s">
        <v>398</v>
      </c>
    </row>
    <row r="129" spans="1:3" x14ac:dyDescent="0.2">
      <c r="A129" t="s">
        <v>395</v>
      </c>
      <c r="B129">
        <v>4</v>
      </c>
      <c r="C129" s="43" t="s">
        <v>399</v>
      </c>
    </row>
    <row r="130" spans="1:3" x14ac:dyDescent="0.2">
      <c r="A130" t="s">
        <v>396</v>
      </c>
      <c r="B130">
        <v>1</v>
      </c>
      <c r="C130" s="43" t="s">
        <v>400</v>
      </c>
    </row>
    <row r="131" spans="1:3" x14ac:dyDescent="0.2">
      <c r="A131" t="s">
        <v>394</v>
      </c>
      <c r="B131">
        <v>1</v>
      </c>
      <c r="C131" s="43" t="s">
        <v>401</v>
      </c>
    </row>
    <row r="132" spans="1:3" x14ac:dyDescent="0.2">
      <c r="A132" t="s">
        <v>395</v>
      </c>
      <c r="B132">
        <v>2</v>
      </c>
      <c r="C132" s="43" t="s">
        <v>402</v>
      </c>
    </row>
    <row r="133" spans="1:3" x14ac:dyDescent="0.2">
      <c r="A133" t="s">
        <v>396</v>
      </c>
      <c r="B133">
        <v>7</v>
      </c>
      <c r="C133" s="43" t="s">
        <v>403</v>
      </c>
    </row>
    <row r="134" spans="1:3" x14ac:dyDescent="0.2">
      <c r="A134" t="s">
        <v>395</v>
      </c>
      <c r="B134">
        <v>2</v>
      </c>
      <c r="C134" s="43" t="s">
        <v>398</v>
      </c>
    </row>
    <row r="135" spans="1:3" x14ac:dyDescent="0.2">
      <c r="A135" t="s">
        <v>394</v>
      </c>
      <c r="B135">
        <v>4</v>
      </c>
      <c r="C135" s="43" t="s">
        <v>399</v>
      </c>
    </row>
    <row r="136" spans="1:3" x14ac:dyDescent="0.2">
      <c r="A136" t="s">
        <v>396</v>
      </c>
      <c r="B136">
        <v>2</v>
      </c>
      <c r="C136" s="43" t="s">
        <v>400</v>
      </c>
    </row>
    <row r="137" spans="1:3" x14ac:dyDescent="0.2">
      <c r="A137" t="s">
        <v>396</v>
      </c>
      <c r="B137">
        <v>5</v>
      </c>
      <c r="C137" s="43" t="s">
        <v>401</v>
      </c>
    </row>
    <row r="138" spans="1:3" x14ac:dyDescent="0.2">
      <c r="A138" t="s">
        <v>393</v>
      </c>
      <c r="B138">
        <v>1</v>
      </c>
      <c r="C138" s="43" t="s">
        <v>402</v>
      </c>
    </row>
    <row r="139" spans="1:3" x14ac:dyDescent="0.2">
      <c r="A139" t="s">
        <v>395</v>
      </c>
      <c r="B139">
        <v>3</v>
      </c>
      <c r="C139" s="43" t="s">
        <v>403</v>
      </c>
    </row>
    <row r="140" spans="1:3" x14ac:dyDescent="0.2">
      <c r="A140" t="s">
        <v>396</v>
      </c>
      <c r="B140">
        <v>6</v>
      </c>
      <c r="C140" s="43" t="s">
        <v>404</v>
      </c>
    </row>
    <row r="141" spans="1:3" x14ac:dyDescent="0.2">
      <c r="A141" t="s">
        <v>393</v>
      </c>
      <c r="B141">
        <v>3</v>
      </c>
      <c r="C141" s="43" t="s">
        <v>405</v>
      </c>
    </row>
    <row r="142" spans="1:3" x14ac:dyDescent="0.2">
      <c r="A142" t="s">
        <v>394</v>
      </c>
      <c r="B142">
        <v>2</v>
      </c>
      <c r="C142" s="43" t="s">
        <v>406</v>
      </c>
    </row>
    <row r="143" spans="1:3" x14ac:dyDescent="0.2">
      <c r="A143" t="s">
        <v>396</v>
      </c>
      <c r="B143">
        <v>4</v>
      </c>
      <c r="C143" s="43" t="s">
        <v>407</v>
      </c>
    </row>
    <row r="144" spans="1:3" x14ac:dyDescent="0.2">
      <c r="A144" t="s">
        <v>394</v>
      </c>
      <c r="B144">
        <v>2</v>
      </c>
      <c r="C144" s="43" t="s">
        <v>408</v>
      </c>
    </row>
    <row r="145" spans="1:3" x14ac:dyDescent="0.2">
      <c r="A145" t="s">
        <v>395</v>
      </c>
      <c r="B145">
        <v>6</v>
      </c>
      <c r="C145" s="43" t="s">
        <v>409</v>
      </c>
    </row>
    <row r="146" spans="1:3" x14ac:dyDescent="0.2">
      <c r="A146" t="s">
        <v>396</v>
      </c>
      <c r="B146">
        <v>8</v>
      </c>
      <c r="C146" s="43" t="s">
        <v>410</v>
      </c>
    </row>
    <row r="147" spans="1:3" x14ac:dyDescent="0.2">
      <c r="A147" t="s">
        <v>395</v>
      </c>
      <c r="B147">
        <v>5</v>
      </c>
      <c r="C147" s="43" t="s">
        <v>411</v>
      </c>
    </row>
    <row r="148" spans="1:3" x14ac:dyDescent="0.2">
      <c r="A148" t="s">
        <v>394</v>
      </c>
      <c r="B148">
        <v>9</v>
      </c>
      <c r="C148" s="43" t="s">
        <v>398</v>
      </c>
    </row>
    <row r="149" spans="1:3" x14ac:dyDescent="0.2">
      <c r="A149" t="s">
        <v>395</v>
      </c>
      <c r="B149">
        <v>3</v>
      </c>
      <c r="C149" s="43" t="s">
        <v>398</v>
      </c>
    </row>
    <row r="150" spans="1:3" x14ac:dyDescent="0.2">
      <c r="A150" t="s">
        <v>396</v>
      </c>
      <c r="B150">
        <v>9</v>
      </c>
      <c r="C150" s="43" t="s">
        <v>398</v>
      </c>
    </row>
    <row r="151" spans="1:3" x14ac:dyDescent="0.2">
      <c r="A151" t="s">
        <v>395</v>
      </c>
      <c r="B151">
        <v>4</v>
      </c>
      <c r="C151" s="43" t="s">
        <v>398</v>
      </c>
    </row>
    <row r="152" spans="1:3" x14ac:dyDescent="0.2">
      <c r="A152" t="s">
        <v>396</v>
      </c>
      <c r="B152">
        <v>9</v>
      </c>
      <c r="C152" s="43" t="s">
        <v>403</v>
      </c>
    </row>
    <row r="153" spans="1:3" x14ac:dyDescent="0.2">
      <c r="A153" t="s">
        <v>393</v>
      </c>
      <c r="B153">
        <v>8</v>
      </c>
      <c r="C153" s="43" t="s">
        <v>404</v>
      </c>
    </row>
    <row r="154" spans="1:3" x14ac:dyDescent="0.2">
      <c r="A154" t="s">
        <v>395</v>
      </c>
      <c r="B154">
        <v>3</v>
      </c>
      <c r="C154" s="43" t="s">
        <v>405</v>
      </c>
    </row>
    <row r="155" spans="1:3" x14ac:dyDescent="0.2">
      <c r="A155" t="s">
        <v>395</v>
      </c>
      <c r="B155">
        <v>7</v>
      </c>
      <c r="C155" s="43" t="s">
        <v>406</v>
      </c>
    </row>
    <row r="156" spans="1:3" x14ac:dyDescent="0.2">
      <c r="A156" t="s">
        <v>394</v>
      </c>
      <c r="B156">
        <v>2</v>
      </c>
      <c r="C156" s="43" t="s">
        <v>407</v>
      </c>
    </row>
    <row r="157" spans="1:3" x14ac:dyDescent="0.2">
      <c r="A157" t="s">
        <v>395</v>
      </c>
      <c r="B157">
        <v>1</v>
      </c>
      <c r="C157" s="43" t="s">
        <v>408</v>
      </c>
    </row>
    <row r="158" spans="1:3" x14ac:dyDescent="0.2">
      <c r="A158" t="s">
        <v>395</v>
      </c>
      <c r="B158">
        <v>1</v>
      </c>
      <c r="C158" s="43" t="s">
        <v>409</v>
      </c>
    </row>
    <row r="159" spans="1:3" x14ac:dyDescent="0.2">
      <c r="A159" t="s">
        <v>396</v>
      </c>
      <c r="B159">
        <v>9</v>
      </c>
      <c r="C159" s="43" t="s">
        <v>410</v>
      </c>
    </row>
    <row r="160" spans="1:3" x14ac:dyDescent="0.2">
      <c r="A160" t="s">
        <v>394</v>
      </c>
      <c r="B160">
        <v>8</v>
      </c>
      <c r="C160" s="43" t="s">
        <v>411</v>
      </c>
    </row>
    <row r="161" spans="1:3" x14ac:dyDescent="0.2">
      <c r="A161" t="s">
        <v>393</v>
      </c>
      <c r="B161">
        <v>7</v>
      </c>
      <c r="C161" s="43" t="s">
        <v>398</v>
      </c>
    </row>
    <row r="162" spans="1:3" x14ac:dyDescent="0.2">
      <c r="A162" t="s">
        <v>395</v>
      </c>
      <c r="B162">
        <v>2</v>
      </c>
      <c r="C162" s="43" t="s">
        <v>398</v>
      </c>
    </row>
    <row r="163" spans="1:3" x14ac:dyDescent="0.2">
      <c r="A163" t="s">
        <v>396</v>
      </c>
      <c r="B163">
        <v>4</v>
      </c>
      <c r="C163" s="43" t="s">
        <v>403</v>
      </c>
    </row>
    <row r="164" spans="1:3" x14ac:dyDescent="0.2">
      <c r="A164" t="s">
        <v>396</v>
      </c>
      <c r="B164">
        <v>2</v>
      </c>
      <c r="C164" s="43" t="s">
        <v>404</v>
      </c>
    </row>
    <row r="165" spans="1:3" x14ac:dyDescent="0.2">
      <c r="A165" t="s">
        <v>394</v>
      </c>
      <c r="B165">
        <v>5</v>
      </c>
      <c r="C165" s="43" t="s">
        <v>405</v>
      </c>
    </row>
    <row r="166" spans="1:3" x14ac:dyDescent="0.2">
      <c r="A166" t="s">
        <v>395</v>
      </c>
      <c r="B166">
        <v>1</v>
      </c>
      <c r="C166" s="43" t="s">
        <v>406</v>
      </c>
    </row>
    <row r="167" spans="1:3" x14ac:dyDescent="0.2">
      <c r="A167" t="s">
        <v>394</v>
      </c>
      <c r="B167">
        <v>3</v>
      </c>
      <c r="C167" s="43" t="s">
        <v>407</v>
      </c>
    </row>
    <row r="168" spans="1:3" x14ac:dyDescent="0.2">
      <c r="A168" t="s">
        <v>395</v>
      </c>
      <c r="B168">
        <v>6</v>
      </c>
      <c r="C168" s="43" t="s">
        <v>408</v>
      </c>
    </row>
    <row r="169" spans="1:3" x14ac:dyDescent="0.2">
      <c r="A169" t="s">
        <v>393</v>
      </c>
      <c r="B169">
        <v>3</v>
      </c>
      <c r="C169" s="43" t="s">
        <v>409</v>
      </c>
    </row>
    <row r="170" spans="1:3" x14ac:dyDescent="0.2">
      <c r="A170" t="s">
        <v>394</v>
      </c>
      <c r="B170">
        <v>2</v>
      </c>
      <c r="C170" s="43" t="s">
        <v>410</v>
      </c>
    </row>
    <row r="171" spans="1:3" x14ac:dyDescent="0.2">
      <c r="A171" t="s">
        <v>393</v>
      </c>
      <c r="B171">
        <v>3</v>
      </c>
      <c r="C171" s="43" t="s">
        <v>411</v>
      </c>
    </row>
    <row r="172" spans="1:3" x14ac:dyDescent="0.2">
      <c r="A172" t="s">
        <v>396</v>
      </c>
      <c r="B172">
        <v>5</v>
      </c>
      <c r="C172" s="43" t="s">
        <v>398</v>
      </c>
    </row>
    <row r="173" spans="1:3" x14ac:dyDescent="0.2">
      <c r="A173" t="s">
        <v>396</v>
      </c>
      <c r="B173">
        <v>6</v>
      </c>
      <c r="C173" s="43" t="s">
        <v>398</v>
      </c>
    </row>
    <row r="174" spans="1:3" x14ac:dyDescent="0.2">
      <c r="A174" t="s">
        <v>394</v>
      </c>
      <c r="B174">
        <v>3</v>
      </c>
      <c r="C174" s="43" t="s">
        <v>398</v>
      </c>
    </row>
    <row r="175" spans="1:3" x14ac:dyDescent="0.2">
      <c r="A175" t="s">
        <v>395</v>
      </c>
      <c r="B175">
        <v>4</v>
      </c>
      <c r="C175" s="43" t="s">
        <v>399</v>
      </c>
    </row>
    <row r="176" spans="1:3" x14ac:dyDescent="0.2">
      <c r="A176" t="s">
        <v>394</v>
      </c>
      <c r="B176">
        <v>1</v>
      </c>
      <c r="C176" s="43" t="s">
        <v>400</v>
      </c>
    </row>
    <row r="177" spans="1:3" x14ac:dyDescent="0.2">
      <c r="A177" t="s">
        <v>396</v>
      </c>
      <c r="B177">
        <v>1</v>
      </c>
      <c r="C177" s="43" t="s">
        <v>401</v>
      </c>
    </row>
    <row r="178" spans="1:3" x14ac:dyDescent="0.2">
      <c r="A178" t="s">
        <v>395</v>
      </c>
      <c r="B178">
        <v>2</v>
      </c>
      <c r="C178" s="43" t="s">
        <v>402</v>
      </c>
    </row>
    <row r="179" spans="1:3" x14ac:dyDescent="0.2">
      <c r="A179" t="s">
        <v>396</v>
      </c>
      <c r="B179">
        <v>4</v>
      </c>
      <c r="C179" s="43" t="s">
        <v>403</v>
      </c>
    </row>
    <row r="180" spans="1:3" x14ac:dyDescent="0.2">
      <c r="A180" t="s">
        <v>395</v>
      </c>
      <c r="B180">
        <v>7</v>
      </c>
      <c r="C180" s="43" t="s">
        <v>404</v>
      </c>
    </row>
    <row r="181" spans="1:3" x14ac:dyDescent="0.2">
      <c r="A181" t="s">
        <v>396</v>
      </c>
      <c r="B181">
        <v>9</v>
      </c>
      <c r="C181" s="43" t="s">
        <v>405</v>
      </c>
    </row>
    <row r="182" spans="1:3" x14ac:dyDescent="0.2">
      <c r="A182" t="s">
        <v>395</v>
      </c>
      <c r="B182">
        <v>5</v>
      </c>
      <c r="C182" s="43" t="s">
        <v>406</v>
      </c>
    </row>
    <row r="183" spans="1:3" x14ac:dyDescent="0.2">
      <c r="A183" t="s">
        <v>394</v>
      </c>
      <c r="B183">
        <v>4</v>
      </c>
      <c r="C183" s="43" t="s">
        <v>407</v>
      </c>
    </row>
    <row r="184" spans="1:3" x14ac:dyDescent="0.2">
      <c r="A184" t="s">
        <v>393</v>
      </c>
      <c r="B184">
        <v>3</v>
      </c>
      <c r="C184" s="43" t="s">
        <v>408</v>
      </c>
    </row>
    <row r="185" spans="1:3" x14ac:dyDescent="0.2">
      <c r="A185" t="s">
        <v>396</v>
      </c>
      <c r="B185">
        <v>1</v>
      </c>
      <c r="C185" s="43" t="s">
        <v>409</v>
      </c>
    </row>
    <row r="186" spans="1:3" x14ac:dyDescent="0.2">
      <c r="A186" t="s">
        <v>393</v>
      </c>
      <c r="B186">
        <v>8</v>
      </c>
      <c r="C186" s="43" t="s">
        <v>410</v>
      </c>
    </row>
    <row r="187" spans="1:3" x14ac:dyDescent="0.2">
      <c r="A187" t="s">
        <v>396</v>
      </c>
      <c r="B187">
        <v>4</v>
      </c>
      <c r="C187" s="43" t="s">
        <v>411</v>
      </c>
    </row>
    <row r="188" spans="1:3" x14ac:dyDescent="0.2">
      <c r="A188" t="s">
        <v>395</v>
      </c>
      <c r="B188">
        <v>8</v>
      </c>
      <c r="C188" s="43" t="s">
        <v>412</v>
      </c>
    </row>
    <row r="189" spans="1:3" x14ac:dyDescent="0.2">
      <c r="A189" t="s">
        <v>394</v>
      </c>
      <c r="B189">
        <v>3</v>
      </c>
      <c r="C189" s="43" t="s">
        <v>398</v>
      </c>
    </row>
    <row r="190" spans="1:3" x14ac:dyDescent="0.2">
      <c r="A190" t="s">
        <v>396</v>
      </c>
      <c r="B190">
        <v>1</v>
      </c>
      <c r="C190" s="43" t="s">
        <v>399</v>
      </c>
    </row>
    <row r="191" spans="1:3" x14ac:dyDescent="0.2">
      <c r="A191" t="s">
        <v>395</v>
      </c>
      <c r="B191">
        <v>5</v>
      </c>
      <c r="C191" s="43" t="s">
        <v>400</v>
      </c>
    </row>
    <row r="192" spans="1:3" x14ac:dyDescent="0.2">
      <c r="A192" t="s">
        <v>394</v>
      </c>
      <c r="B192">
        <v>2</v>
      </c>
      <c r="C192" s="43" t="s">
        <v>401</v>
      </c>
    </row>
    <row r="193" spans="1:3" x14ac:dyDescent="0.2">
      <c r="A193" t="s">
        <v>396</v>
      </c>
      <c r="B193">
        <v>5</v>
      </c>
      <c r="C193" s="43" t="s">
        <v>402</v>
      </c>
    </row>
    <row r="194" spans="1:3" x14ac:dyDescent="0.2">
      <c r="A194" t="s">
        <v>393</v>
      </c>
      <c r="B194">
        <v>3</v>
      </c>
      <c r="C194" s="43" t="s">
        <v>403</v>
      </c>
    </row>
    <row r="195" spans="1:3" x14ac:dyDescent="0.2">
      <c r="A195" t="s">
        <v>393</v>
      </c>
      <c r="B195">
        <v>7</v>
      </c>
      <c r="C195" s="43" t="s">
        <v>404</v>
      </c>
    </row>
    <row r="196" spans="1:3" x14ac:dyDescent="0.2">
      <c r="A196" t="s">
        <v>395</v>
      </c>
      <c r="B196">
        <v>3</v>
      </c>
      <c r="C196" s="43" t="s">
        <v>405</v>
      </c>
    </row>
    <row r="197" spans="1:3" x14ac:dyDescent="0.2">
      <c r="A197" t="s">
        <v>394</v>
      </c>
      <c r="B197">
        <v>9</v>
      </c>
      <c r="C197" s="43" t="s">
        <v>406</v>
      </c>
    </row>
    <row r="198" spans="1:3" x14ac:dyDescent="0.2">
      <c r="A198" t="s">
        <v>396</v>
      </c>
      <c r="B198">
        <v>4</v>
      </c>
      <c r="C198" s="43" t="s">
        <v>407</v>
      </c>
    </row>
    <row r="199" spans="1:3" x14ac:dyDescent="0.2">
      <c r="A199" t="s">
        <v>396</v>
      </c>
      <c r="B199">
        <v>6</v>
      </c>
      <c r="C199" s="43" t="s">
        <v>408</v>
      </c>
    </row>
    <row r="200" spans="1:3" x14ac:dyDescent="0.2">
      <c r="A200" t="s">
        <v>394</v>
      </c>
      <c r="B200">
        <v>3</v>
      </c>
      <c r="C200" s="43" t="s">
        <v>409</v>
      </c>
    </row>
    <row r="201" spans="1:3" x14ac:dyDescent="0.2">
      <c r="A201" t="s">
        <v>395</v>
      </c>
      <c r="B201">
        <v>8</v>
      </c>
      <c r="C201" s="43" t="s">
        <v>410</v>
      </c>
    </row>
    <row r="202" spans="1:3" x14ac:dyDescent="0.2">
      <c r="A202" t="s">
        <v>393</v>
      </c>
      <c r="B202">
        <v>3</v>
      </c>
      <c r="C202" s="43" t="s">
        <v>411</v>
      </c>
    </row>
    <row r="203" spans="1:3" x14ac:dyDescent="0.2">
      <c r="A203" t="s">
        <v>396</v>
      </c>
      <c r="B203">
        <v>9</v>
      </c>
      <c r="C203" s="43" t="s">
        <v>412</v>
      </c>
    </row>
  </sheetData>
  <sheetProtection selectLockedCells="1" selectUnlockedCells="1"/>
  <mergeCells count="2">
    <mergeCell ref="L4:M9"/>
    <mergeCell ref="L11:M16"/>
  </mergeCells>
  <pageMargins left="0.7" right="0.7" top="0.75" bottom="0.75" header="0.3" footer="0.3"/>
  <drawing r:id="rId3"/>
  <tableParts count="1">
    <tablePart r:id="rId4"/>
  </tableParts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CA1FB-82B5-CE47-904E-E1AB7B4FA096}">
  <sheetPr>
    <tabColor theme="9"/>
  </sheetPr>
  <dimension ref="A1:W1000"/>
  <sheetViews>
    <sheetView zoomScale="90" zoomScaleNormal="90" workbookViewId="0">
      <selection activeCell="C30" sqref="C30"/>
    </sheetView>
  </sheetViews>
  <sheetFormatPr baseColWidth="10" defaultColWidth="14.5" defaultRowHeight="15" customHeight="1" x14ac:dyDescent="0.2"/>
  <cols>
    <col min="1" max="1" width="16.5" bestFit="1" customWidth="1"/>
    <col min="2" max="2" width="10.6640625" customWidth="1"/>
    <col min="3" max="3" width="11.6640625" customWidth="1"/>
    <col min="4" max="4" width="14.33203125" customWidth="1"/>
    <col min="5" max="5" width="14.6640625" customWidth="1"/>
    <col min="6" max="6" width="14.1640625" customWidth="1"/>
    <col min="7" max="10" width="10.6640625" customWidth="1"/>
    <col min="11" max="11" width="14.5" customWidth="1"/>
    <col min="12" max="12" width="13" customWidth="1"/>
    <col min="13" max="13" width="16.83203125" customWidth="1"/>
    <col min="14" max="14" width="16.33203125" customWidth="1"/>
    <col min="15" max="15" width="14.5" customWidth="1"/>
    <col min="16" max="26" width="10.6640625" customWidth="1"/>
  </cols>
  <sheetData>
    <row r="1" spans="2:15" ht="14.25" customHeight="1" x14ac:dyDescent="0.2"/>
    <row r="2" spans="2:15" ht="14.25" customHeight="1" thickBot="1" x14ac:dyDescent="0.3">
      <c r="B2" s="87" t="s">
        <v>143</v>
      </c>
      <c r="C2" s="87"/>
      <c r="D2" s="87"/>
      <c r="E2" s="87"/>
      <c r="F2" s="87"/>
      <c r="G2" s="87"/>
      <c r="H2" s="87"/>
      <c r="O2" s="31"/>
    </row>
    <row r="3" spans="2:15" ht="14.25" customHeight="1" x14ac:dyDescent="0.2">
      <c r="B3" s="48"/>
      <c r="C3" s="49"/>
      <c r="D3" s="50" t="s">
        <v>1</v>
      </c>
      <c r="E3" s="50" t="s">
        <v>2</v>
      </c>
      <c r="F3" s="50" t="s">
        <v>3</v>
      </c>
      <c r="G3" s="88" t="s">
        <v>4</v>
      </c>
      <c r="H3" s="88" t="s">
        <v>5</v>
      </c>
      <c r="I3" s="3"/>
      <c r="J3" s="3"/>
      <c r="K3" s="3"/>
      <c r="L3" s="3"/>
      <c r="M3" s="3"/>
      <c r="N3" s="3"/>
      <c r="O3" s="31"/>
    </row>
    <row r="4" spans="2:15" ht="14.25" customHeight="1" x14ac:dyDescent="0.2">
      <c r="B4" s="50" t="s">
        <v>6</v>
      </c>
      <c r="C4" s="50" t="s">
        <v>7</v>
      </c>
      <c r="D4" s="51">
        <v>0.12</v>
      </c>
      <c r="E4" s="51">
        <v>7.0000000000000007E-2</v>
      </c>
      <c r="F4" s="51">
        <v>0.05</v>
      </c>
      <c r="G4" s="86"/>
      <c r="H4" s="86"/>
      <c r="I4" s="3"/>
      <c r="J4" s="3"/>
      <c r="K4" s="3"/>
      <c r="L4" s="3"/>
      <c r="M4" s="3"/>
      <c r="N4" s="3"/>
      <c r="O4" s="31"/>
    </row>
    <row r="5" spans="2:15" ht="14.25" customHeight="1" x14ac:dyDescent="0.2">
      <c r="B5" s="4" t="s">
        <v>8</v>
      </c>
      <c r="C5" s="5">
        <v>525000</v>
      </c>
      <c r="D5" s="6">
        <f>(C5*$D$4)</f>
        <v>63000</v>
      </c>
      <c r="E5" s="6">
        <f>C5*$E$4</f>
        <v>36750</v>
      </c>
      <c r="F5" s="6">
        <f>C5*$F$4</f>
        <v>26250</v>
      </c>
      <c r="G5" s="6">
        <f>D5+E5+F5</f>
        <v>126000</v>
      </c>
      <c r="H5" s="6">
        <f t="shared" ref="H5:H15" si="0">C5-G5</f>
        <v>399000</v>
      </c>
      <c r="I5" s="3"/>
      <c r="J5" s="3"/>
      <c r="K5" s="3"/>
      <c r="L5" s="3"/>
      <c r="M5" s="3"/>
      <c r="N5" s="3"/>
      <c r="O5" s="31"/>
    </row>
    <row r="6" spans="2:15" ht="14.25" customHeight="1" x14ac:dyDescent="0.2">
      <c r="B6" s="7" t="s">
        <v>9</v>
      </c>
      <c r="C6" s="8">
        <v>446000</v>
      </c>
      <c r="D6" s="6">
        <f t="shared" ref="D6:D15" si="1">(C6*$D$4)</f>
        <v>53520</v>
      </c>
      <c r="E6" s="6">
        <f t="shared" ref="E6:E15" si="2">C6*$E$4</f>
        <v>31220.000000000004</v>
      </c>
      <c r="F6" s="6">
        <f t="shared" ref="F6:F15" si="3">C6*$F$4</f>
        <v>22300</v>
      </c>
      <c r="G6" s="6">
        <f t="shared" ref="G6:G15" si="4">D6+E6+F6</f>
        <v>107040</v>
      </c>
      <c r="H6" s="6">
        <f t="shared" si="0"/>
        <v>338960</v>
      </c>
      <c r="I6" s="3"/>
      <c r="J6" s="3"/>
      <c r="K6" s="3"/>
      <c r="L6" s="3"/>
      <c r="M6" s="3"/>
      <c r="N6" s="3"/>
      <c r="O6" s="31"/>
    </row>
    <row r="7" spans="2:15" ht="14.25" customHeight="1" x14ac:dyDescent="0.2">
      <c r="B7" s="7" t="s">
        <v>10</v>
      </c>
      <c r="C7" s="8">
        <v>399000</v>
      </c>
      <c r="D7" s="6">
        <f t="shared" si="1"/>
        <v>47880</v>
      </c>
      <c r="E7" s="6">
        <f t="shared" si="2"/>
        <v>27930.000000000004</v>
      </c>
      <c r="F7" s="6">
        <f t="shared" si="3"/>
        <v>19950</v>
      </c>
      <c r="G7" s="6">
        <f t="shared" si="4"/>
        <v>95760</v>
      </c>
      <c r="H7" s="6">
        <f t="shared" si="0"/>
        <v>303240</v>
      </c>
      <c r="I7" s="3"/>
      <c r="J7" s="3"/>
      <c r="K7" s="3"/>
      <c r="L7" s="3"/>
      <c r="M7" s="3"/>
      <c r="N7" s="3"/>
      <c r="O7" s="31"/>
    </row>
    <row r="8" spans="2:15" ht="14.25" customHeight="1" x14ac:dyDescent="0.2">
      <c r="B8" s="7" t="s">
        <v>11</v>
      </c>
      <c r="C8" s="8">
        <v>461000</v>
      </c>
      <c r="D8" s="6">
        <f t="shared" si="1"/>
        <v>55320</v>
      </c>
      <c r="E8" s="6">
        <f t="shared" si="2"/>
        <v>32270.000000000004</v>
      </c>
      <c r="F8" s="6">
        <f t="shared" si="3"/>
        <v>23050</v>
      </c>
      <c r="G8" s="6">
        <f t="shared" si="4"/>
        <v>110640</v>
      </c>
      <c r="H8" s="6">
        <f t="shared" si="0"/>
        <v>350360</v>
      </c>
      <c r="I8" s="3"/>
      <c r="J8" s="3"/>
      <c r="K8" s="3"/>
      <c r="L8" s="3"/>
      <c r="M8" s="3"/>
      <c r="N8" s="3"/>
      <c r="O8" s="31"/>
    </row>
    <row r="9" spans="2:15" ht="14.25" customHeight="1" x14ac:dyDescent="0.2">
      <c r="B9" s="7" t="s">
        <v>12</v>
      </c>
      <c r="C9" s="8">
        <v>209000</v>
      </c>
      <c r="D9" s="6">
        <f t="shared" si="1"/>
        <v>25080</v>
      </c>
      <c r="E9" s="6">
        <f t="shared" si="2"/>
        <v>14630.000000000002</v>
      </c>
      <c r="F9" s="6">
        <f t="shared" si="3"/>
        <v>10450</v>
      </c>
      <c r="G9" s="6">
        <f t="shared" si="4"/>
        <v>50160</v>
      </c>
      <c r="H9" s="6">
        <f t="shared" si="0"/>
        <v>158840</v>
      </c>
      <c r="I9" s="3"/>
      <c r="J9" s="3"/>
      <c r="K9" s="3"/>
      <c r="L9" s="3"/>
      <c r="M9" s="3"/>
      <c r="N9" s="3"/>
      <c r="O9" s="31"/>
    </row>
    <row r="10" spans="2:15" ht="14.25" customHeight="1" x14ac:dyDescent="0.2">
      <c r="B10" s="7" t="s">
        <v>13</v>
      </c>
      <c r="C10" s="8">
        <v>304000</v>
      </c>
      <c r="D10" s="6">
        <f t="shared" si="1"/>
        <v>36480</v>
      </c>
      <c r="E10" s="6">
        <f t="shared" si="2"/>
        <v>21280.000000000004</v>
      </c>
      <c r="F10" s="6">
        <f t="shared" si="3"/>
        <v>15200</v>
      </c>
      <c r="G10" s="6">
        <f t="shared" si="4"/>
        <v>72960</v>
      </c>
      <c r="H10" s="6">
        <f t="shared" si="0"/>
        <v>231040</v>
      </c>
      <c r="I10" s="3"/>
      <c r="J10" s="3"/>
      <c r="K10" s="3"/>
      <c r="L10" s="3"/>
      <c r="M10" s="3"/>
      <c r="N10" s="3"/>
      <c r="O10" s="31"/>
    </row>
    <row r="11" spans="2:15" ht="14.25" customHeight="1" x14ac:dyDescent="0.2">
      <c r="B11" s="7" t="s">
        <v>14</v>
      </c>
      <c r="C11" s="8">
        <v>376000</v>
      </c>
      <c r="D11" s="6">
        <f t="shared" si="1"/>
        <v>45120</v>
      </c>
      <c r="E11" s="6">
        <f t="shared" si="2"/>
        <v>26320.000000000004</v>
      </c>
      <c r="F11" s="6">
        <f t="shared" si="3"/>
        <v>18800</v>
      </c>
      <c r="G11" s="6">
        <f t="shared" si="4"/>
        <v>90240</v>
      </c>
      <c r="H11" s="6">
        <f t="shared" si="0"/>
        <v>285760</v>
      </c>
      <c r="I11" s="3"/>
      <c r="J11" s="3"/>
      <c r="K11" s="3"/>
      <c r="L11" s="3"/>
      <c r="M11" s="3"/>
      <c r="N11" s="3"/>
      <c r="O11" s="31"/>
    </row>
    <row r="12" spans="2:15" ht="14.25" customHeight="1" x14ac:dyDescent="0.2">
      <c r="B12" s="7" t="s">
        <v>15</v>
      </c>
      <c r="C12" s="8">
        <v>307000</v>
      </c>
      <c r="D12" s="6">
        <f t="shared" si="1"/>
        <v>36840</v>
      </c>
      <c r="E12" s="6">
        <f t="shared" si="2"/>
        <v>21490.000000000004</v>
      </c>
      <c r="F12" s="6">
        <f t="shared" si="3"/>
        <v>15350</v>
      </c>
      <c r="G12" s="6">
        <f t="shared" si="4"/>
        <v>73680</v>
      </c>
      <c r="H12" s="6">
        <f t="shared" si="0"/>
        <v>233320</v>
      </c>
      <c r="I12" s="3"/>
      <c r="J12" s="3"/>
      <c r="K12" s="3"/>
      <c r="L12" s="3"/>
      <c r="M12" s="3"/>
      <c r="N12" s="3"/>
      <c r="O12" s="31"/>
    </row>
    <row r="13" spans="2:15" ht="14.25" customHeight="1" x14ac:dyDescent="0.2">
      <c r="B13" s="7" t="s">
        <v>16</v>
      </c>
      <c r="C13" s="8">
        <v>385000</v>
      </c>
      <c r="D13" s="6">
        <f t="shared" si="1"/>
        <v>46200</v>
      </c>
      <c r="E13" s="6">
        <f t="shared" si="2"/>
        <v>26950.000000000004</v>
      </c>
      <c r="F13" s="6">
        <f t="shared" si="3"/>
        <v>19250</v>
      </c>
      <c r="G13" s="6">
        <f t="shared" si="4"/>
        <v>92400</v>
      </c>
      <c r="H13" s="6">
        <f t="shared" si="0"/>
        <v>292600</v>
      </c>
      <c r="I13" s="3"/>
      <c r="J13" s="3"/>
      <c r="K13" s="3"/>
      <c r="L13" s="3"/>
      <c r="M13" s="3"/>
      <c r="N13" s="3"/>
      <c r="O13" s="31"/>
    </row>
    <row r="14" spans="2:15" ht="14.25" customHeight="1" x14ac:dyDescent="0.2">
      <c r="B14" s="7" t="s">
        <v>17</v>
      </c>
      <c r="C14" s="8">
        <v>438000</v>
      </c>
      <c r="D14" s="6">
        <f t="shared" si="1"/>
        <v>52560</v>
      </c>
      <c r="E14" s="6">
        <f t="shared" si="2"/>
        <v>30660.000000000004</v>
      </c>
      <c r="F14" s="6">
        <f t="shared" si="3"/>
        <v>21900</v>
      </c>
      <c r="G14" s="6">
        <f t="shared" si="4"/>
        <v>105120</v>
      </c>
      <c r="H14" s="6">
        <f t="shared" si="0"/>
        <v>332880</v>
      </c>
      <c r="I14" s="3"/>
      <c r="J14" s="3"/>
      <c r="K14" s="3"/>
      <c r="L14" s="3"/>
      <c r="M14" s="3"/>
      <c r="N14" s="3"/>
    </row>
    <row r="15" spans="2:15" ht="14.25" customHeight="1" x14ac:dyDescent="0.2">
      <c r="B15" s="7" t="s">
        <v>18</v>
      </c>
      <c r="C15" s="8">
        <v>436000</v>
      </c>
      <c r="D15" s="6">
        <f t="shared" si="1"/>
        <v>52320</v>
      </c>
      <c r="E15" s="6">
        <f t="shared" si="2"/>
        <v>30520.000000000004</v>
      </c>
      <c r="F15" s="6">
        <f t="shared" si="3"/>
        <v>21800</v>
      </c>
      <c r="G15" s="6">
        <f t="shared" si="4"/>
        <v>104640</v>
      </c>
      <c r="H15" s="6">
        <f t="shared" si="0"/>
        <v>331360</v>
      </c>
      <c r="I15" s="3"/>
      <c r="J15" s="3"/>
      <c r="K15" s="3"/>
      <c r="L15" s="3"/>
      <c r="M15" s="3"/>
      <c r="N15" s="3"/>
    </row>
    <row r="16" spans="2:15" ht="14.25" customHeight="1" x14ac:dyDescent="0.2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22" ht="18" customHeight="1" x14ac:dyDescent="0.2">
      <c r="A17" s="47" t="s">
        <v>142</v>
      </c>
      <c r="B17" s="46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22" ht="14.25" customHeight="1" x14ac:dyDescent="0.2">
      <c r="A18" s="44" t="s">
        <v>141</v>
      </c>
      <c r="B18" s="45">
        <v>1</v>
      </c>
      <c r="C18" s="45">
        <v>2</v>
      </c>
      <c r="D18" s="45">
        <v>3</v>
      </c>
      <c r="E18" s="45">
        <v>4</v>
      </c>
      <c r="F18" s="45">
        <v>5</v>
      </c>
      <c r="G18" s="45">
        <v>6</v>
      </c>
      <c r="H18" s="45">
        <v>7</v>
      </c>
      <c r="I18" s="45">
        <v>8</v>
      </c>
      <c r="J18" s="45">
        <v>9</v>
      </c>
      <c r="K18" s="45">
        <v>10</v>
      </c>
      <c r="L18" s="3"/>
      <c r="M18" s="3"/>
      <c r="N18" s="3"/>
    </row>
    <row r="19" spans="1:22" ht="14.25" customHeight="1" x14ac:dyDescent="0.2">
      <c r="A19" s="44">
        <v>1</v>
      </c>
      <c r="B19" s="3">
        <f>$A19*B$18</f>
        <v>1</v>
      </c>
      <c r="C19" s="3">
        <f t="shared" ref="C19:K26" si="5">$A19*C$18</f>
        <v>2</v>
      </c>
      <c r="D19" s="3">
        <f t="shared" si="5"/>
        <v>3</v>
      </c>
      <c r="E19" s="3">
        <f t="shared" si="5"/>
        <v>4</v>
      </c>
      <c r="F19" s="3">
        <f t="shared" si="5"/>
        <v>5</v>
      </c>
      <c r="G19" s="3">
        <f t="shared" si="5"/>
        <v>6</v>
      </c>
      <c r="H19" s="3">
        <f t="shared" si="5"/>
        <v>7</v>
      </c>
      <c r="I19" s="3">
        <f t="shared" si="5"/>
        <v>8</v>
      </c>
      <c r="J19" s="3">
        <f t="shared" si="5"/>
        <v>9</v>
      </c>
      <c r="K19" s="3">
        <f t="shared" si="5"/>
        <v>10</v>
      </c>
      <c r="L19" s="3"/>
      <c r="M19" s="3"/>
      <c r="N19" s="3"/>
    </row>
    <row r="20" spans="1:22" ht="14.25" customHeight="1" x14ac:dyDescent="0.25">
      <c r="A20" s="44">
        <v>2</v>
      </c>
      <c r="B20" s="3">
        <f t="shared" ref="B20:K26" si="6">$A20*B$18</f>
        <v>2</v>
      </c>
      <c r="C20" s="3">
        <f t="shared" si="6"/>
        <v>4</v>
      </c>
      <c r="D20" s="3">
        <f t="shared" si="5"/>
        <v>6</v>
      </c>
      <c r="E20" s="3">
        <f t="shared" si="6"/>
        <v>8</v>
      </c>
      <c r="F20" s="3">
        <f t="shared" si="6"/>
        <v>10</v>
      </c>
      <c r="G20" s="3">
        <f t="shared" si="6"/>
        <v>12</v>
      </c>
      <c r="H20" s="3">
        <f t="shared" si="6"/>
        <v>14</v>
      </c>
      <c r="I20" s="3">
        <f t="shared" si="6"/>
        <v>16</v>
      </c>
      <c r="J20" s="3">
        <f t="shared" si="6"/>
        <v>18</v>
      </c>
      <c r="K20" s="3">
        <f t="shared" si="6"/>
        <v>20</v>
      </c>
      <c r="L20" s="3"/>
      <c r="M20" s="3"/>
      <c r="N20" s="3"/>
      <c r="O20" s="40"/>
      <c r="P20" s="40"/>
    </row>
    <row r="21" spans="1:22" ht="14.25" customHeight="1" x14ac:dyDescent="0.2">
      <c r="A21" s="44">
        <v>3</v>
      </c>
      <c r="B21" s="3">
        <f t="shared" si="6"/>
        <v>3</v>
      </c>
      <c r="C21" s="3">
        <f t="shared" si="6"/>
        <v>6</v>
      </c>
      <c r="D21" s="3">
        <f t="shared" si="6"/>
        <v>9</v>
      </c>
      <c r="E21" s="3">
        <f t="shared" si="6"/>
        <v>12</v>
      </c>
      <c r="F21" s="3">
        <f t="shared" si="6"/>
        <v>15</v>
      </c>
      <c r="G21" s="3">
        <f t="shared" si="6"/>
        <v>18</v>
      </c>
      <c r="H21" s="3">
        <f t="shared" si="6"/>
        <v>21</v>
      </c>
      <c r="I21" s="3">
        <f t="shared" si="6"/>
        <v>24</v>
      </c>
      <c r="J21" s="3">
        <f t="shared" si="6"/>
        <v>27</v>
      </c>
      <c r="K21" s="3">
        <f t="shared" si="6"/>
        <v>30</v>
      </c>
      <c r="L21" s="3"/>
      <c r="M21" s="3"/>
      <c r="N21" s="3"/>
      <c r="O21" s="35"/>
      <c r="P21" s="35"/>
      <c r="Q21" s="3"/>
      <c r="R21" s="3"/>
      <c r="S21" s="3"/>
      <c r="T21" s="3"/>
      <c r="U21" s="3"/>
      <c r="V21" s="3"/>
    </row>
    <row r="22" spans="1:22" ht="14.25" customHeight="1" x14ac:dyDescent="0.2">
      <c r="A22" s="44">
        <v>4</v>
      </c>
      <c r="B22" s="3">
        <f t="shared" si="6"/>
        <v>4</v>
      </c>
      <c r="C22" s="3">
        <f t="shared" si="5"/>
        <v>8</v>
      </c>
      <c r="D22" s="3">
        <f t="shared" si="5"/>
        <v>12</v>
      </c>
      <c r="E22" s="3">
        <f t="shared" si="6"/>
        <v>16</v>
      </c>
      <c r="F22" s="3">
        <f t="shared" si="6"/>
        <v>20</v>
      </c>
      <c r="G22" s="3">
        <f t="shared" si="6"/>
        <v>24</v>
      </c>
      <c r="H22" s="3">
        <f t="shared" si="6"/>
        <v>28</v>
      </c>
      <c r="I22" s="3">
        <f t="shared" si="6"/>
        <v>32</v>
      </c>
      <c r="J22" s="3">
        <f t="shared" si="6"/>
        <v>36</v>
      </c>
      <c r="K22" s="3">
        <f t="shared" si="6"/>
        <v>40</v>
      </c>
      <c r="L22" s="36"/>
      <c r="M22" s="36"/>
      <c r="N22" s="36"/>
      <c r="O22" s="35"/>
      <c r="P22" s="35"/>
      <c r="Q22" s="3"/>
      <c r="R22" s="3"/>
      <c r="S22" s="3"/>
      <c r="T22" s="3"/>
      <c r="U22" s="3"/>
      <c r="V22" s="3"/>
    </row>
    <row r="23" spans="1:22" ht="14.25" customHeight="1" x14ac:dyDescent="0.2">
      <c r="A23" s="44">
        <v>5</v>
      </c>
      <c r="B23" s="3">
        <f t="shared" si="6"/>
        <v>5</v>
      </c>
      <c r="C23" s="3">
        <f t="shared" si="5"/>
        <v>10</v>
      </c>
      <c r="D23" s="3">
        <f t="shared" si="5"/>
        <v>15</v>
      </c>
      <c r="E23" s="3">
        <f t="shared" si="6"/>
        <v>20</v>
      </c>
      <c r="F23" s="3">
        <f t="shared" si="6"/>
        <v>25</v>
      </c>
      <c r="G23" s="3">
        <f t="shared" si="6"/>
        <v>30</v>
      </c>
      <c r="H23" s="3">
        <f t="shared" si="6"/>
        <v>35</v>
      </c>
      <c r="I23" s="3">
        <f t="shared" si="6"/>
        <v>40</v>
      </c>
      <c r="J23" s="3">
        <f t="shared" si="6"/>
        <v>45</v>
      </c>
      <c r="K23" s="3">
        <f t="shared" si="6"/>
        <v>50</v>
      </c>
      <c r="L23" s="38"/>
      <c r="M23" s="39"/>
      <c r="N23" s="39"/>
      <c r="O23" s="38"/>
      <c r="P23" s="38"/>
      <c r="Q23" s="3"/>
      <c r="R23" s="3"/>
      <c r="S23" s="3"/>
      <c r="T23" s="3"/>
      <c r="U23" s="3"/>
      <c r="V23" s="3"/>
    </row>
    <row r="24" spans="1:22" ht="14.25" customHeight="1" x14ac:dyDescent="0.2">
      <c r="A24" s="44">
        <v>6</v>
      </c>
      <c r="B24" s="3">
        <f t="shared" si="6"/>
        <v>6</v>
      </c>
      <c r="C24" s="3">
        <f t="shared" si="5"/>
        <v>12</v>
      </c>
      <c r="D24" s="3">
        <f t="shared" si="5"/>
        <v>18</v>
      </c>
      <c r="E24" s="3">
        <f t="shared" si="6"/>
        <v>24</v>
      </c>
      <c r="F24" s="3">
        <f t="shared" si="6"/>
        <v>30</v>
      </c>
      <c r="G24" s="3">
        <f t="shared" si="6"/>
        <v>36</v>
      </c>
      <c r="H24" s="3">
        <f t="shared" si="6"/>
        <v>42</v>
      </c>
      <c r="I24" s="3">
        <f t="shared" si="6"/>
        <v>48</v>
      </c>
      <c r="J24" s="3">
        <f t="shared" si="6"/>
        <v>54</v>
      </c>
      <c r="K24" s="3">
        <f t="shared" si="6"/>
        <v>60</v>
      </c>
      <c r="L24" s="38"/>
      <c r="M24" s="39"/>
      <c r="N24" s="39"/>
      <c r="O24" s="38"/>
      <c r="P24" s="38"/>
      <c r="Q24" s="3"/>
      <c r="R24" s="3"/>
      <c r="S24" s="3"/>
      <c r="T24" s="3"/>
      <c r="U24" s="3"/>
      <c r="V24" s="3"/>
    </row>
    <row r="25" spans="1:22" ht="14.25" customHeight="1" x14ac:dyDescent="0.2">
      <c r="A25" s="44">
        <v>7</v>
      </c>
      <c r="B25" s="3">
        <f t="shared" si="6"/>
        <v>7</v>
      </c>
      <c r="C25" s="3">
        <f t="shared" si="5"/>
        <v>14</v>
      </c>
      <c r="D25" s="3">
        <f t="shared" si="5"/>
        <v>21</v>
      </c>
      <c r="E25" s="3">
        <f t="shared" si="6"/>
        <v>28</v>
      </c>
      <c r="F25" s="3">
        <f t="shared" si="6"/>
        <v>35</v>
      </c>
      <c r="G25" s="3">
        <f t="shared" si="6"/>
        <v>42</v>
      </c>
      <c r="H25" s="3">
        <f t="shared" si="6"/>
        <v>49</v>
      </c>
      <c r="I25" s="3">
        <f t="shared" si="6"/>
        <v>56</v>
      </c>
      <c r="J25" s="3">
        <f t="shared" si="6"/>
        <v>63</v>
      </c>
      <c r="K25" s="3">
        <f t="shared" si="6"/>
        <v>70</v>
      </c>
      <c r="L25" s="38"/>
      <c r="M25" s="39"/>
      <c r="N25" s="39"/>
      <c r="O25" s="38"/>
      <c r="P25" s="38"/>
      <c r="Q25" s="3"/>
      <c r="R25" s="3"/>
      <c r="S25" s="3"/>
      <c r="T25" s="3"/>
      <c r="U25" s="3"/>
      <c r="V25" s="3"/>
    </row>
    <row r="26" spans="1:22" ht="14.25" customHeight="1" x14ac:dyDescent="0.2">
      <c r="A26" s="44">
        <v>9</v>
      </c>
      <c r="B26" s="3">
        <f t="shared" si="6"/>
        <v>9</v>
      </c>
      <c r="C26" s="3">
        <f t="shared" si="5"/>
        <v>18</v>
      </c>
      <c r="D26" s="3">
        <f t="shared" si="5"/>
        <v>27</v>
      </c>
      <c r="E26" s="3">
        <f t="shared" si="6"/>
        <v>36</v>
      </c>
      <c r="F26" s="3">
        <f t="shared" si="6"/>
        <v>45</v>
      </c>
      <c r="G26" s="3">
        <f t="shared" si="6"/>
        <v>54</v>
      </c>
      <c r="H26" s="3">
        <f t="shared" si="6"/>
        <v>63</v>
      </c>
      <c r="I26" s="3">
        <f t="shared" si="6"/>
        <v>72</v>
      </c>
      <c r="J26" s="3">
        <f t="shared" si="6"/>
        <v>81</v>
      </c>
      <c r="K26" s="3">
        <f t="shared" si="6"/>
        <v>90</v>
      </c>
      <c r="L26" s="38"/>
      <c r="M26" s="39"/>
      <c r="N26" s="39"/>
      <c r="O26" s="38"/>
      <c r="P26" s="38"/>
      <c r="Q26" s="3"/>
      <c r="R26" s="3"/>
      <c r="S26" s="3"/>
      <c r="T26" s="3"/>
      <c r="U26" s="3"/>
      <c r="V26" s="3"/>
    </row>
    <row r="27" spans="1:22" ht="14.25" customHeight="1" x14ac:dyDescent="0.2">
      <c r="B27" s="41"/>
      <c r="C27" s="41"/>
      <c r="D27" s="41"/>
      <c r="E27" s="41"/>
      <c r="F27" s="41"/>
      <c r="J27" s="33"/>
      <c r="K27" s="37"/>
      <c r="L27" s="38"/>
      <c r="M27" s="39"/>
      <c r="N27" s="39"/>
      <c r="O27" s="38"/>
      <c r="P27" s="38"/>
      <c r="Q27" s="3"/>
      <c r="R27" s="3"/>
      <c r="S27" s="3"/>
      <c r="T27" s="3"/>
      <c r="U27" s="3"/>
      <c r="V27" s="3"/>
    </row>
    <row r="28" spans="1:22" ht="14.25" customHeight="1" x14ac:dyDescent="0.2">
      <c r="A28" s="47" t="s">
        <v>152</v>
      </c>
      <c r="B28" s="47"/>
      <c r="D28" s="55"/>
      <c r="E28" s="39"/>
      <c r="F28" s="39"/>
      <c r="J28" s="33"/>
      <c r="K28" s="37"/>
      <c r="L28" s="38"/>
      <c r="M28" s="39"/>
      <c r="N28" s="39"/>
      <c r="O28" s="38"/>
      <c r="P28" s="38"/>
      <c r="Q28" s="3"/>
      <c r="R28" s="3"/>
      <c r="S28" s="3"/>
      <c r="T28" s="3"/>
      <c r="U28" s="3"/>
      <c r="V28" s="3"/>
    </row>
    <row r="29" spans="1:22" ht="14.25" customHeight="1" x14ac:dyDescent="0.2">
      <c r="A29" s="56" t="s">
        <v>144</v>
      </c>
      <c r="B29" s="56" t="s">
        <v>145</v>
      </c>
      <c r="C29" s="56" t="s">
        <v>146</v>
      </c>
      <c r="D29" s="56" t="s">
        <v>147</v>
      </c>
      <c r="E29" s="39"/>
      <c r="F29" s="39"/>
      <c r="J29" s="33"/>
      <c r="K29" s="37"/>
      <c r="L29" s="38"/>
      <c r="M29" s="39"/>
      <c r="N29" s="39"/>
      <c r="O29" s="38"/>
      <c r="P29" s="38"/>
      <c r="Q29" s="3"/>
      <c r="R29" s="3"/>
      <c r="S29" s="3"/>
      <c r="T29" s="3"/>
      <c r="U29" s="3"/>
      <c r="V29" s="3"/>
    </row>
    <row r="30" spans="1:22" ht="14.25" customHeight="1" x14ac:dyDescent="0.2">
      <c r="A30" s="57" t="s">
        <v>148</v>
      </c>
      <c r="B30" s="53">
        <v>3</v>
      </c>
      <c r="C30" s="58">
        <v>120000</v>
      </c>
      <c r="D30" s="58">
        <f>B30*C30</f>
        <v>360000</v>
      </c>
      <c r="E30" s="39"/>
      <c r="F30" s="39"/>
      <c r="J30" s="33"/>
      <c r="K30" s="37"/>
      <c r="L30" s="38"/>
      <c r="M30" s="39"/>
      <c r="N30" s="39"/>
      <c r="O30" s="38"/>
      <c r="P30" s="38"/>
      <c r="Q30" s="3"/>
      <c r="R30" s="3"/>
      <c r="S30" s="3"/>
      <c r="T30" s="3"/>
      <c r="U30" s="3"/>
      <c r="V30" s="3"/>
    </row>
    <row r="31" spans="1:22" ht="14.25" customHeight="1" x14ac:dyDescent="0.2">
      <c r="A31" s="57" t="s">
        <v>149</v>
      </c>
      <c r="B31" s="53">
        <v>6</v>
      </c>
      <c r="C31" s="58">
        <v>120000</v>
      </c>
      <c r="D31" s="58">
        <f t="shared" ref="D31:D33" si="7">B31*C31</f>
        <v>720000</v>
      </c>
      <c r="E31" s="39"/>
      <c r="F31" s="39"/>
      <c r="J31" s="33"/>
      <c r="K31" s="37"/>
      <c r="L31" s="38"/>
      <c r="M31" s="39"/>
      <c r="N31" s="39"/>
      <c r="O31" s="38"/>
      <c r="P31" s="38"/>
      <c r="Q31" s="3"/>
      <c r="R31" s="3"/>
      <c r="S31" s="3"/>
      <c r="T31" s="3"/>
      <c r="U31" s="3"/>
      <c r="V31" s="3"/>
    </row>
    <row r="32" spans="1:22" ht="14.25" customHeight="1" x14ac:dyDescent="0.2">
      <c r="A32" s="57" t="s">
        <v>150</v>
      </c>
      <c r="B32" s="53">
        <v>11</v>
      </c>
      <c r="C32" s="58">
        <v>120000</v>
      </c>
      <c r="D32" s="58">
        <f t="shared" si="7"/>
        <v>1320000</v>
      </c>
      <c r="E32" s="39"/>
      <c r="F32" s="39"/>
      <c r="J32" s="33"/>
      <c r="K32" s="37"/>
      <c r="L32" s="38"/>
      <c r="M32" s="39"/>
      <c r="N32" s="39"/>
      <c r="O32" s="38"/>
      <c r="P32" s="38"/>
      <c r="Q32" s="3"/>
      <c r="R32" s="3"/>
      <c r="S32" s="3"/>
      <c r="T32" s="3"/>
      <c r="U32" s="3"/>
      <c r="V32" s="3"/>
    </row>
    <row r="33" spans="1:23" ht="14.25" customHeight="1" x14ac:dyDescent="0.2">
      <c r="A33" s="57" t="s">
        <v>151</v>
      </c>
      <c r="B33" s="53">
        <v>313</v>
      </c>
      <c r="C33" s="58">
        <v>120000</v>
      </c>
      <c r="D33" s="58">
        <f t="shared" si="7"/>
        <v>37560000</v>
      </c>
      <c r="J33" s="33"/>
      <c r="K33" s="37"/>
      <c r="L33" s="38"/>
      <c r="M33" s="39"/>
      <c r="N33" s="39"/>
      <c r="O33" s="38"/>
      <c r="P33" s="38"/>
      <c r="Q33" s="3"/>
      <c r="R33" s="3"/>
      <c r="S33" s="3"/>
      <c r="T33" s="3"/>
      <c r="U33" s="3"/>
      <c r="V33" s="3"/>
    </row>
    <row r="34" spans="1:23" ht="14.25" customHeight="1" x14ac:dyDescent="0.2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spans="1:23" ht="14.25" customHeight="1" x14ac:dyDescent="0.2"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3" ht="14.25" customHeight="1" x14ac:dyDescent="0.2"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spans="1:23" ht="14.25" customHeight="1" x14ac:dyDescent="0.2"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spans="1:23" ht="14.25" customHeight="1" x14ac:dyDescent="0.2"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1:23" ht="14.25" customHeight="1" x14ac:dyDescent="0.2"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spans="1:23" ht="14.25" customHeight="1" x14ac:dyDescent="0.2"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spans="1:23" ht="14.25" customHeight="1" x14ac:dyDescent="0.2">
      <c r="K41" s="43"/>
      <c r="L41" s="43"/>
      <c r="M41" s="43"/>
      <c r="N41" s="43"/>
      <c r="O41" s="43"/>
      <c r="P41" s="43"/>
      <c r="Q41" s="43"/>
      <c r="R41" s="43"/>
      <c r="S41" s="43"/>
    </row>
    <row r="42" spans="1:23" ht="14.25" customHeight="1" x14ac:dyDescent="0.25">
      <c r="K42" s="40"/>
      <c r="L42" s="40"/>
      <c r="M42" s="40"/>
      <c r="N42" s="40"/>
      <c r="O42" s="40"/>
      <c r="P42" s="40"/>
      <c r="Q42" s="40"/>
      <c r="R42" s="43"/>
      <c r="S42" s="43"/>
    </row>
    <row r="43" spans="1:23" ht="14.25" customHeight="1" x14ac:dyDescent="0.2">
      <c r="K43" s="33"/>
      <c r="L43" s="34"/>
      <c r="M43" s="35"/>
      <c r="N43" s="35"/>
      <c r="O43" s="35"/>
      <c r="P43" s="35"/>
      <c r="Q43" s="35"/>
      <c r="R43" s="33"/>
      <c r="S43" s="33"/>
      <c r="T43" s="3"/>
      <c r="U43" s="3"/>
      <c r="V43" s="3"/>
      <c r="W43" s="3"/>
    </row>
    <row r="44" spans="1:23" ht="14.25" customHeight="1" x14ac:dyDescent="0.2">
      <c r="K44" s="35"/>
      <c r="L44" s="35"/>
      <c r="M44" s="36"/>
      <c r="N44" s="36"/>
      <c r="O44" s="36"/>
      <c r="P44" s="35"/>
      <c r="Q44" s="35"/>
      <c r="R44" s="33"/>
      <c r="S44" s="33"/>
      <c r="T44" s="3"/>
      <c r="U44" s="3"/>
      <c r="V44" s="3"/>
      <c r="W44" s="3"/>
    </row>
    <row r="45" spans="1:23" ht="14.25" customHeight="1" x14ac:dyDescent="0.2">
      <c r="K45" s="33"/>
      <c r="L45" s="37"/>
      <c r="M45" s="38"/>
      <c r="N45" s="39"/>
      <c r="O45" s="39"/>
      <c r="P45" s="38"/>
      <c r="Q45" s="38"/>
      <c r="R45" s="33"/>
      <c r="S45" s="33"/>
      <c r="T45" s="3"/>
      <c r="U45" s="3"/>
      <c r="V45" s="3"/>
      <c r="W45" s="3"/>
    </row>
    <row r="46" spans="1:23" ht="14.25" customHeight="1" x14ac:dyDescent="0.2">
      <c r="K46" s="33"/>
      <c r="L46" s="37"/>
      <c r="M46" s="38"/>
      <c r="N46" s="39"/>
      <c r="O46" s="39"/>
      <c r="P46" s="38"/>
      <c r="Q46" s="38"/>
      <c r="R46" s="33"/>
      <c r="S46" s="33"/>
      <c r="T46" s="3"/>
      <c r="U46" s="3"/>
      <c r="V46" s="3"/>
      <c r="W46" s="3"/>
    </row>
    <row r="47" spans="1:23" ht="14.25" customHeight="1" x14ac:dyDescent="0.2">
      <c r="K47" s="33"/>
      <c r="L47" s="37"/>
      <c r="M47" s="38"/>
      <c r="N47" s="39"/>
      <c r="O47" s="39"/>
      <c r="P47" s="38"/>
      <c r="Q47" s="38"/>
      <c r="R47" s="33"/>
      <c r="S47" s="33"/>
      <c r="T47" s="3"/>
      <c r="U47" s="3"/>
      <c r="V47" s="3"/>
      <c r="W47" s="3"/>
    </row>
    <row r="48" spans="1:23" ht="14.25" customHeight="1" x14ac:dyDescent="0.2">
      <c r="K48" s="33"/>
      <c r="L48" s="37"/>
      <c r="M48" s="38"/>
      <c r="N48" s="39"/>
      <c r="O48" s="39"/>
      <c r="P48" s="38"/>
      <c r="Q48" s="38"/>
      <c r="R48" s="33"/>
      <c r="S48" s="33"/>
      <c r="T48" s="3"/>
      <c r="U48" s="3"/>
      <c r="V48" s="3"/>
      <c r="W48" s="3"/>
    </row>
    <row r="49" spans="11:23" ht="14.25" customHeight="1" x14ac:dyDescent="0.2">
      <c r="K49" s="33"/>
      <c r="L49" s="37"/>
      <c r="M49" s="38"/>
      <c r="N49" s="39"/>
      <c r="O49" s="39"/>
      <c r="P49" s="38"/>
      <c r="Q49" s="38"/>
      <c r="R49" s="33"/>
      <c r="S49" s="33"/>
      <c r="T49" s="3"/>
      <c r="U49" s="3"/>
      <c r="V49" s="3"/>
      <c r="W49" s="3"/>
    </row>
    <row r="50" spans="11:23" ht="14.25" customHeight="1" x14ac:dyDescent="0.2">
      <c r="K50" s="33"/>
      <c r="L50" s="37"/>
      <c r="M50" s="38"/>
      <c r="N50" s="39"/>
      <c r="O50" s="39"/>
      <c r="P50" s="38"/>
      <c r="Q50" s="38"/>
      <c r="R50" s="33"/>
      <c r="S50" s="33"/>
      <c r="T50" s="3"/>
      <c r="U50" s="3"/>
      <c r="V50" s="3"/>
      <c r="W50" s="3"/>
    </row>
    <row r="51" spans="11:23" ht="14.25" customHeight="1" x14ac:dyDescent="0.2">
      <c r="K51" s="33"/>
      <c r="L51" s="37"/>
      <c r="M51" s="38"/>
      <c r="N51" s="39"/>
      <c r="O51" s="39"/>
      <c r="P51" s="38"/>
      <c r="Q51" s="38"/>
      <c r="R51" s="33"/>
      <c r="S51" s="33"/>
      <c r="T51" s="3"/>
      <c r="U51" s="3"/>
      <c r="V51" s="3"/>
      <c r="W51" s="3"/>
    </row>
    <row r="52" spans="11:23" ht="14.25" customHeight="1" x14ac:dyDescent="0.2">
      <c r="K52" s="33"/>
      <c r="L52" s="37"/>
      <c r="M52" s="38"/>
      <c r="N52" s="39"/>
      <c r="O52" s="39"/>
      <c r="P52" s="38"/>
      <c r="Q52" s="38"/>
      <c r="R52" s="33"/>
      <c r="S52" s="33"/>
      <c r="T52" s="3"/>
      <c r="U52" s="3"/>
      <c r="V52" s="3"/>
      <c r="W52" s="3"/>
    </row>
    <row r="53" spans="11:23" ht="14.25" customHeight="1" x14ac:dyDescent="0.2">
      <c r="K53" s="33"/>
      <c r="L53" s="37"/>
      <c r="M53" s="38"/>
      <c r="N53" s="39"/>
      <c r="O53" s="39"/>
      <c r="P53" s="38"/>
      <c r="Q53" s="38"/>
      <c r="R53" s="33"/>
      <c r="S53" s="33"/>
      <c r="T53" s="3"/>
      <c r="U53" s="3"/>
      <c r="V53" s="3"/>
      <c r="W53" s="3"/>
    </row>
    <row r="54" spans="11:23" ht="14.25" customHeight="1" x14ac:dyDescent="0.2">
      <c r="K54" s="33"/>
      <c r="L54" s="37"/>
      <c r="M54" s="38"/>
      <c r="N54" s="39"/>
      <c r="O54" s="39"/>
      <c r="P54" s="38"/>
      <c r="Q54" s="38"/>
      <c r="R54" s="33"/>
      <c r="S54" s="33"/>
      <c r="T54" s="3"/>
      <c r="U54" s="3"/>
      <c r="V54" s="3"/>
      <c r="W54" s="3"/>
    </row>
    <row r="55" spans="11:23" ht="14.25" customHeight="1" x14ac:dyDescent="0.2">
      <c r="K55" s="33"/>
      <c r="L55" s="37"/>
      <c r="M55" s="38"/>
      <c r="N55" s="39"/>
      <c r="O55" s="39"/>
      <c r="P55" s="38"/>
      <c r="Q55" s="38"/>
      <c r="R55" s="33"/>
      <c r="S55" s="33"/>
      <c r="T55" s="3"/>
      <c r="U55" s="3"/>
      <c r="V55" s="3"/>
      <c r="W55" s="3"/>
    </row>
    <row r="56" spans="11:23" ht="14.25" customHeight="1" x14ac:dyDescent="0.2">
      <c r="K56" s="33"/>
      <c r="L56" s="33"/>
      <c r="M56" s="33"/>
      <c r="N56" s="33"/>
      <c r="O56" s="33"/>
      <c r="P56" s="33"/>
      <c r="Q56" s="33"/>
      <c r="R56" s="33"/>
      <c r="S56" s="33"/>
      <c r="T56" s="3"/>
      <c r="U56" s="3"/>
      <c r="V56" s="3"/>
      <c r="W56" s="3"/>
    </row>
    <row r="57" spans="11:23" ht="14.25" customHeight="1" x14ac:dyDescent="0.2">
      <c r="K57" s="33"/>
      <c r="L57" s="33"/>
      <c r="M57" s="33"/>
      <c r="N57" s="33"/>
      <c r="O57" s="33"/>
      <c r="P57" s="33"/>
      <c r="Q57" s="33"/>
      <c r="R57" s="33"/>
      <c r="S57" s="33"/>
      <c r="T57" s="3"/>
      <c r="U57" s="3"/>
      <c r="V57" s="3"/>
      <c r="W57" s="3"/>
    </row>
    <row r="58" spans="11:23" ht="14.25" customHeight="1" x14ac:dyDescent="0.2"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1:23" ht="14.25" customHeight="1" x14ac:dyDescent="0.2"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1:23" ht="14.25" customHeight="1" x14ac:dyDescent="0.2"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1:23" ht="14.25" customHeight="1" x14ac:dyDescent="0.2"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1:23" ht="14.25" customHeight="1" x14ac:dyDescent="0.2"/>
    <row r="63" spans="11:23" ht="14.25" customHeight="1" x14ac:dyDescent="0.2"/>
    <row r="64" spans="11:23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 selectUnlockedCells="1"/>
  <mergeCells count="3">
    <mergeCell ref="B2:H2"/>
    <mergeCell ref="G3:G4"/>
    <mergeCell ref="H3:H4"/>
  </mergeCells>
  <pageMargins left="0.7" right="0.7" top="0.75" bottom="0.75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V1000"/>
  <sheetViews>
    <sheetView workbookViewId="0">
      <selection activeCell="V39" sqref="V39"/>
    </sheetView>
  </sheetViews>
  <sheetFormatPr baseColWidth="10" defaultColWidth="14.5" defaultRowHeight="15" customHeight="1" x14ac:dyDescent="0.2"/>
  <cols>
    <col min="1" max="1" width="10.6640625" customWidth="1"/>
    <col min="2" max="3" width="14.5" customWidth="1"/>
    <col min="4" max="4" width="14.6640625" customWidth="1"/>
    <col min="5" max="5" width="17.5" customWidth="1"/>
    <col min="6" max="6" width="13.33203125" customWidth="1"/>
    <col min="7" max="7" width="29.83203125" customWidth="1"/>
    <col min="8" max="8" width="15.5" customWidth="1"/>
    <col min="9" max="9" width="14.5" customWidth="1"/>
    <col min="10" max="10" width="10.6640625" customWidth="1"/>
    <col min="11" max="11" width="35.5" bestFit="1" customWidth="1"/>
    <col min="12" max="16" width="10.6640625" customWidth="1"/>
    <col min="17" max="17" width="16.5" customWidth="1"/>
    <col min="18" max="18" width="10.6640625" customWidth="1"/>
    <col min="19" max="19" width="13.83203125" customWidth="1"/>
    <col min="20" max="20" width="10.6640625" customWidth="1"/>
    <col min="21" max="21" width="20.33203125" customWidth="1"/>
    <col min="22" max="22" width="15.5" customWidth="1"/>
    <col min="23" max="24" width="10.6640625" customWidth="1"/>
  </cols>
  <sheetData>
    <row r="1" spans="1:22" ht="14.25" customHeight="1" x14ac:dyDescent="0.2"/>
    <row r="2" spans="1:22" ht="14.25" customHeight="1" x14ac:dyDescent="0.25">
      <c r="B2" s="89" t="s">
        <v>19</v>
      </c>
      <c r="C2" s="90"/>
      <c r="D2" s="90"/>
      <c r="E2" s="90"/>
      <c r="F2" s="90"/>
      <c r="G2" s="91"/>
    </row>
    <row r="3" spans="1:22" ht="14.25" customHeight="1" x14ac:dyDescent="0.2">
      <c r="C3" s="9" t="s">
        <v>20</v>
      </c>
      <c r="D3" s="9" t="s">
        <v>21</v>
      </c>
      <c r="E3" s="9" t="s">
        <v>22</v>
      </c>
      <c r="F3" s="9" t="s">
        <v>23</v>
      </c>
      <c r="G3" s="9" t="s">
        <v>24</v>
      </c>
    </row>
    <row r="4" spans="1:22" ht="14.25" customHeight="1" x14ac:dyDescent="0.2">
      <c r="C4" s="10"/>
      <c r="D4" s="1"/>
      <c r="E4" s="1"/>
      <c r="F4" s="1"/>
      <c r="G4" s="1"/>
    </row>
    <row r="5" spans="1:22" ht="14.25" customHeight="1" x14ac:dyDescent="0.2"/>
    <row r="6" spans="1:22" ht="14.25" customHeight="1" x14ac:dyDescent="0.2">
      <c r="B6" s="9" t="s">
        <v>25</v>
      </c>
      <c r="C6" s="9" t="s">
        <v>26</v>
      </c>
      <c r="D6" s="9" t="s">
        <v>27</v>
      </c>
      <c r="O6" s="92" t="s">
        <v>28</v>
      </c>
      <c r="P6" s="93"/>
      <c r="Q6" s="93"/>
      <c r="R6" s="93"/>
      <c r="S6" s="94"/>
    </row>
    <row r="7" spans="1:22" ht="14.25" customHeight="1" x14ac:dyDescent="0.2">
      <c r="B7" s="1" t="s">
        <v>29</v>
      </c>
      <c r="C7" s="10">
        <v>43476</v>
      </c>
      <c r="D7" s="11"/>
      <c r="O7" s="12" t="s">
        <v>30</v>
      </c>
      <c r="P7" s="12" t="s">
        <v>31</v>
      </c>
      <c r="Q7" s="12" t="s">
        <v>5</v>
      </c>
      <c r="R7" s="12" t="s">
        <v>32</v>
      </c>
      <c r="S7" s="12" t="s">
        <v>33</v>
      </c>
    </row>
    <row r="8" spans="1:22" ht="14.25" customHeight="1" x14ac:dyDescent="0.2">
      <c r="B8" s="1" t="s">
        <v>34</v>
      </c>
      <c r="C8" s="10">
        <v>40563</v>
      </c>
      <c r="D8" s="11"/>
      <c r="O8" s="13">
        <v>1</v>
      </c>
      <c r="P8" s="14">
        <v>2500</v>
      </c>
      <c r="Q8" s="14"/>
      <c r="R8" s="14">
        <v>6.25</v>
      </c>
      <c r="S8" s="15"/>
    </row>
    <row r="9" spans="1:22" ht="14.25" customHeight="1" x14ac:dyDescent="0.2">
      <c r="B9" s="1" t="s">
        <v>35</v>
      </c>
      <c r="C9" s="10">
        <v>43133</v>
      </c>
      <c r="D9" s="11"/>
      <c r="O9" s="13">
        <v>18</v>
      </c>
      <c r="P9" s="14">
        <v>15000</v>
      </c>
      <c r="Q9" s="14"/>
      <c r="R9" s="14">
        <v>675</v>
      </c>
      <c r="S9" s="15"/>
    </row>
    <row r="10" spans="1:22" ht="14.25" customHeight="1" x14ac:dyDescent="0.2">
      <c r="B10" s="1" t="s">
        <v>36</v>
      </c>
      <c r="C10" s="10">
        <v>43911</v>
      </c>
      <c r="D10" s="11"/>
      <c r="O10" s="13">
        <v>8</v>
      </c>
      <c r="P10" s="14">
        <v>5134000</v>
      </c>
      <c r="Q10" s="14"/>
      <c r="R10" s="14">
        <v>102680</v>
      </c>
      <c r="S10" s="15"/>
    </row>
    <row r="11" spans="1:22" ht="14.25" customHeight="1" x14ac:dyDescent="0.2">
      <c r="B11" s="1" t="s">
        <v>37</v>
      </c>
      <c r="C11" s="10">
        <v>42838</v>
      </c>
      <c r="D11" s="11"/>
      <c r="O11" s="13">
        <v>3</v>
      </c>
      <c r="P11" s="14">
        <v>100000</v>
      </c>
      <c r="Q11" s="14"/>
      <c r="R11" s="14">
        <v>750</v>
      </c>
      <c r="S11" s="15"/>
    </row>
    <row r="12" spans="1:22" ht="14.25" customHeight="1" x14ac:dyDescent="0.2">
      <c r="B12" s="1" t="s">
        <v>38</v>
      </c>
      <c r="C12" s="10">
        <v>44229</v>
      </c>
      <c r="D12" s="11"/>
      <c r="O12" s="13">
        <v>6</v>
      </c>
      <c r="P12" s="14">
        <v>2000</v>
      </c>
      <c r="Q12" s="14"/>
      <c r="R12" s="14">
        <v>30</v>
      </c>
      <c r="S12" s="15"/>
    </row>
    <row r="13" spans="1:22" ht="14.25" customHeight="1" x14ac:dyDescent="0.2">
      <c r="O13" s="13">
        <v>7</v>
      </c>
      <c r="P13" s="14">
        <v>10000</v>
      </c>
      <c r="Q13" s="14"/>
      <c r="R13" s="14">
        <v>175</v>
      </c>
      <c r="S13" s="15"/>
    </row>
    <row r="14" spans="1:22" ht="14.25" customHeight="1" x14ac:dyDescent="0.2">
      <c r="O14" s="13">
        <v>19</v>
      </c>
      <c r="P14" s="14">
        <v>1000</v>
      </c>
      <c r="Q14" s="14"/>
      <c r="R14" s="14">
        <v>47.5</v>
      </c>
      <c r="S14" s="15"/>
      <c r="U14" s="16" t="s">
        <v>39</v>
      </c>
      <c r="V14" s="17"/>
    </row>
    <row r="15" spans="1:22" ht="14.25" customHeight="1" x14ac:dyDescent="0.2">
      <c r="O15" s="13">
        <v>24</v>
      </c>
      <c r="P15" s="14">
        <v>30000</v>
      </c>
      <c r="Q15" s="14"/>
      <c r="R15" s="14">
        <v>1800</v>
      </c>
      <c r="S15" s="15"/>
      <c r="U15" s="16" t="s">
        <v>40</v>
      </c>
      <c r="V15" s="17"/>
    </row>
    <row r="16" spans="1:22" ht="14.25" customHeight="1" x14ac:dyDescent="0.25">
      <c r="A16" s="95" t="s">
        <v>41</v>
      </c>
      <c r="B16" s="96"/>
      <c r="C16" s="96"/>
      <c r="D16" s="96"/>
      <c r="E16" s="96"/>
      <c r="F16" s="96"/>
      <c r="G16" s="96"/>
      <c r="H16" s="96"/>
      <c r="I16" s="96"/>
      <c r="J16" s="96"/>
      <c r="K16" s="97"/>
      <c r="O16" s="13">
        <v>4</v>
      </c>
      <c r="P16" s="14">
        <v>30000</v>
      </c>
      <c r="Q16" s="14"/>
      <c r="R16" s="14">
        <v>300</v>
      </c>
      <c r="S16" s="15"/>
      <c r="U16" s="16" t="s">
        <v>42</v>
      </c>
      <c r="V16" s="17"/>
    </row>
    <row r="17" spans="1:22" ht="14.25" customHeight="1" x14ac:dyDescent="0.2">
      <c r="A17" s="18" t="s">
        <v>43</v>
      </c>
      <c r="B17" s="18" t="s">
        <v>44</v>
      </c>
      <c r="C17" s="18" t="s">
        <v>45</v>
      </c>
      <c r="D17" s="19" t="s">
        <v>46</v>
      </c>
      <c r="E17" s="18" t="s">
        <v>47</v>
      </c>
      <c r="F17" s="18" t="s">
        <v>48</v>
      </c>
      <c r="G17" s="18" t="s">
        <v>49</v>
      </c>
      <c r="H17" s="18" t="s">
        <v>50</v>
      </c>
      <c r="I17" s="18" t="s">
        <v>51</v>
      </c>
      <c r="J17" s="18" t="s">
        <v>52</v>
      </c>
      <c r="K17" s="18" t="s">
        <v>53</v>
      </c>
      <c r="O17" s="13">
        <v>13</v>
      </c>
      <c r="P17" s="14">
        <v>33333.333333333336</v>
      </c>
      <c r="Q17" s="14"/>
      <c r="R17" s="14">
        <v>1083.3333333333335</v>
      </c>
      <c r="S17" s="15"/>
      <c r="U17" s="16" t="s">
        <v>54</v>
      </c>
      <c r="V17" s="17"/>
    </row>
    <row r="18" spans="1:22" ht="14.25" customHeight="1" x14ac:dyDescent="0.2">
      <c r="A18" s="1" t="s">
        <v>55</v>
      </c>
      <c r="B18" s="1" t="s">
        <v>56</v>
      </c>
      <c r="C18" s="1"/>
      <c r="D18" s="1"/>
      <c r="E18" s="1"/>
      <c r="F18" s="1"/>
      <c r="G18" s="1"/>
      <c r="H18" s="1"/>
      <c r="I18" s="1"/>
      <c r="J18" s="1"/>
      <c r="K18" s="1"/>
      <c r="O18" s="13">
        <v>10</v>
      </c>
      <c r="P18" s="14">
        <v>15000</v>
      </c>
      <c r="Q18" s="14"/>
      <c r="R18" s="14">
        <v>375</v>
      </c>
      <c r="S18" s="15"/>
      <c r="U18" s="16" t="s">
        <v>57</v>
      </c>
      <c r="V18" s="20"/>
    </row>
    <row r="19" spans="1:22" ht="14.25" customHeight="1" x14ac:dyDescent="0.2">
      <c r="A19" s="1" t="s">
        <v>58</v>
      </c>
      <c r="B19" s="1" t="s">
        <v>59</v>
      </c>
      <c r="C19" s="1"/>
      <c r="D19" s="1"/>
      <c r="E19" s="1"/>
      <c r="F19" s="1"/>
      <c r="G19" s="1"/>
      <c r="H19" s="1"/>
      <c r="I19" s="1"/>
      <c r="J19" s="1"/>
      <c r="K19" s="1"/>
      <c r="O19" s="13">
        <v>12</v>
      </c>
      <c r="P19" s="14">
        <v>300000</v>
      </c>
      <c r="Q19" s="14"/>
      <c r="R19" s="14">
        <v>9000</v>
      </c>
      <c r="S19" s="15"/>
    </row>
    <row r="20" spans="1:22" ht="14.25" customHeight="1" x14ac:dyDescent="0.2">
      <c r="A20" s="1" t="s">
        <v>60</v>
      </c>
      <c r="B20" s="1" t="s">
        <v>61</v>
      </c>
      <c r="C20" s="1"/>
      <c r="D20" s="1"/>
      <c r="E20" s="1"/>
      <c r="F20" s="1"/>
      <c r="G20" s="1"/>
      <c r="H20" s="1"/>
      <c r="I20" s="1"/>
      <c r="J20" s="1"/>
      <c r="K20" s="1"/>
      <c r="O20" s="13">
        <v>3</v>
      </c>
      <c r="P20" s="14">
        <v>100000</v>
      </c>
      <c r="Q20" s="14"/>
      <c r="R20" s="14">
        <v>750</v>
      </c>
      <c r="S20" s="15"/>
    </row>
    <row r="21" spans="1:22" ht="14.25" customHeight="1" x14ac:dyDescent="0.2">
      <c r="A21" s="1" t="s">
        <v>62</v>
      </c>
      <c r="B21" s="1" t="s">
        <v>63</v>
      </c>
      <c r="C21" s="1"/>
      <c r="D21" s="1"/>
      <c r="E21" s="1"/>
      <c r="F21" s="1"/>
      <c r="G21" s="1"/>
      <c r="H21" s="1"/>
      <c r="I21" s="1"/>
      <c r="J21" s="1"/>
      <c r="K21" s="1"/>
      <c r="O21" s="13">
        <v>18</v>
      </c>
      <c r="P21" s="14">
        <v>500</v>
      </c>
      <c r="Q21" s="14"/>
      <c r="R21" s="14">
        <v>22.5</v>
      </c>
      <c r="S21" s="15"/>
    </row>
    <row r="22" spans="1:22" ht="14.25" customHeight="1" x14ac:dyDescent="0.2">
      <c r="A22" s="1" t="s">
        <v>64</v>
      </c>
      <c r="B22" s="1" t="s">
        <v>65</v>
      </c>
      <c r="C22" s="1"/>
      <c r="D22" s="1"/>
      <c r="E22" s="1"/>
      <c r="F22" s="1"/>
      <c r="G22" s="1"/>
      <c r="H22" s="1"/>
      <c r="I22" s="1"/>
      <c r="J22" s="1"/>
      <c r="K22" s="1"/>
      <c r="O22" s="13">
        <v>15</v>
      </c>
      <c r="P22" s="14">
        <v>300000</v>
      </c>
      <c r="Q22" s="14"/>
      <c r="R22" s="14">
        <v>11250</v>
      </c>
      <c r="S22" s="15"/>
    </row>
    <row r="23" spans="1:22" ht="14.25" customHeight="1" x14ac:dyDescent="0.2">
      <c r="A23" s="1" t="s">
        <v>66</v>
      </c>
      <c r="B23" s="1" t="s">
        <v>67</v>
      </c>
      <c r="C23" s="1"/>
      <c r="D23" s="1"/>
      <c r="E23" s="1"/>
      <c r="F23" s="1"/>
      <c r="G23" s="1"/>
      <c r="H23" s="1"/>
      <c r="I23" s="1"/>
      <c r="J23" s="1"/>
      <c r="K23" s="1"/>
      <c r="O23" s="13">
        <v>4</v>
      </c>
      <c r="P23" s="14">
        <v>50000</v>
      </c>
      <c r="Q23" s="14"/>
      <c r="R23" s="14">
        <v>500</v>
      </c>
      <c r="S23" s="15"/>
    </row>
    <row r="24" spans="1:22" ht="14.25" customHeight="1" x14ac:dyDescent="0.2">
      <c r="C24" s="21" t="s">
        <v>44</v>
      </c>
      <c r="D24" s="21" t="s">
        <v>68</v>
      </c>
      <c r="E24" s="21" t="s">
        <v>69</v>
      </c>
      <c r="F24" s="21" t="s">
        <v>70</v>
      </c>
      <c r="G24" s="21" t="s">
        <v>71</v>
      </c>
      <c r="H24" s="21" t="s">
        <v>72</v>
      </c>
      <c r="I24" s="21"/>
      <c r="J24" s="21"/>
      <c r="K24" s="21" t="s">
        <v>73</v>
      </c>
      <c r="O24" s="13">
        <v>23</v>
      </c>
      <c r="P24" s="14">
        <v>2000</v>
      </c>
      <c r="Q24" s="14"/>
      <c r="R24" s="14">
        <v>115</v>
      </c>
      <c r="S24" s="15"/>
    </row>
    <row r="25" spans="1:22" ht="14.25" customHeight="1" x14ac:dyDescent="0.2">
      <c r="O25" s="13">
        <v>22</v>
      </c>
      <c r="P25" s="14">
        <v>2567000</v>
      </c>
      <c r="Q25" s="14"/>
      <c r="R25" s="14">
        <v>141185</v>
      </c>
      <c r="S25" s="15"/>
    </row>
    <row r="26" spans="1:22" ht="14.25" customHeight="1" x14ac:dyDescent="0.2">
      <c r="E26" s="22" t="s">
        <v>74</v>
      </c>
      <c r="O26" s="13">
        <v>23</v>
      </c>
      <c r="P26" s="14">
        <v>100000</v>
      </c>
      <c r="Q26" s="14"/>
      <c r="R26" s="14">
        <v>5750</v>
      </c>
      <c r="S26" s="15"/>
    </row>
    <row r="27" spans="1:22" ht="14.25" customHeight="1" x14ac:dyDescent="0.2">
      <c r="O27" s="13">
        <v>19</v>
      </c>
      <c r="P27" s="14">
        <v>200000</v>
      </c>
      <c r="Q27" s="14"/>
      <c r="R27" s="14">
        <v>9500</v>
      </c>
      <c r="S27" s="15"/>
    </row>
    <row r="28" spans="1:22" ht="14.25" customHeight="1" x14ac:dyDescent="0.2">
      <c r="E28" s="23" t="s">
        <v>75</v>
      </c>
      <c r="O28" s="13">
        <v>2</v>
      </c>
      <c r="P28" s="14">
        <v>2500</v>
      </c>
      <c r="Q28" s="14"/>
      <c r="R28" s="14">
        <v>12.5</v>
      </c>
      <c r="S28" s="15"/>
    </row>
    <row r="29" spans="1:22" ht="14.25" customHeight="1" x14ac:dyDescent="0.2">
      <c r="B29" s="24" t="s">
        <v>76</v>
      </c>
      <c r="C29" s="24" t="s">
        <v>25</v>
      </c>
      <c r="D29" s="24" t="s">
        <v>77</v>
      </c>
      <c r="E29" s="24" t="s">
        <v>78</v>
      </c>
      <c r="F29" s="24" t="s">
        <v>79</v>
      </c>
      <c r="O29" s="13">
        <v>5</v>
      </c>
      <c r="P29" s="14">
        <v>232330</v>
      </c>
      <c r="Q29" s="14"/>
      <c r="R29" s="14">
        <v>2904.125</v>
      </c>
      <c r="S29" s="15"/>
    </row>
    <row r="30" spans="1:22" ht="14.25" customHeight="1" x14ac:dyDescent="0.2">
      <c r="B30" s="25"/>
      <c r="C30" s="1" t="s">
        <v>80</v>
      </c>
      <c r="D30" s="1" t="s">
        <v>81</v>
      </c>
      <c r="E30" s="13">
        <v>972413520</v>
      </c>
      <c r="F30" s="1" t="s">
        <v>82</v>
      </c>
      <c r="O30" s="13">
        <v>3</v>
      </c>
      <c r="P30" s="14">
        <v>2500</v>
      </c>
      <c r="Q30" s="14"/>
      <c r="R30" s="14">
        <v>18.75</v>
      </c>
      <c r="S30" s="15"/>
    </row>
    <row r="31" spans="1:22" ht="14.25" customHeight="1" x14ac:dyDescent="0.2">
      <c r="B31" s="25"/>
      <c r="C31" s="1" t="s">
        <v>83</v>
      </c>
      <c r="D31" s="1" t="s">
        <v>84</v>
      </c>
      <c r="E31" s="13">
        <v>972412450</v>
      </c>
      <c r="F31" s="1" t="s">
        <v>85</v>
      </c>
      <c r="O31" s="13">
        <v>4</v>
      </c>
      <c r="P31" s="14">
        <v>1000</v>
      </c>
      <c r="Q31" s="14"/>
      <c r="R31" s="14">
        <v>10</v>
      </c>
      <c r="S31" s="15"/>
    </row>
    <row r="32" spans="1:22" ht="14.25" customHeight="1" x14ac:dyDescent="0.2">
      <c r="B32" s="25"/>
      <c r="C32" s="1" t="s">
        <v>86</v>
      </c>
      <c r="D32" s="1" t="s">
        <v>87</v>
      </c>
      <c r="E32" s="13">
        <v>982413521</v>
      </c>
      <c r="F32" s="1" t="s">
        <v>88</v>
      </c>
      <c r="O32" s="13">
        <v>13</v>
      </c>
      <c r="P32" s="14">
        <v>90000</v>
      </c>
      <c r="Q32" s="14"/>
      <c r="R32" s="14">
        <v>2925</v>
      </c>
      <c r="S32" s="15"/>
    </row>
    <row r="33" spans="2:19" ht="14.25" customHeight="1" x14ac:dyDescent="0.2">
      <c r="B33" s="25"/>
      <c r="C33" s="1" t="s">
        <v>89</v>
      </c>
      <c r="D33" s="1" t="s">
        <v>90</v>
      </c>
      <c r="E33" s="13">
        <v>979915520</v>
      </c>
      <c r="F33" s="1" t="s">
        <v>91</v>
      </c>
      <c r="O33" s="13">
        <v>1</v>
      </c>
      <c r="P33" s="14">
        <v>464660</v>
      </c>
      <c r="Q33" s="14"/>
      <c r="R33" s="14">
        <v>1161.6500000000001</v>
      </c>
      <c r="S33" s="15"/>
    </row>
    <row r="34" spans="2:19" ht="14.25" customHeight="1" x14ac:dyDescent="0.2">
      <c r="B34" s="25"/>
      <c r="C34" s="1" t="s">
        <v>92</v>
      </c>
      <c r="D34" s="1" t="s">
        <v>93</v>
      </c>
      <c r="E34" s="13">
        <v>923241352</v>
      </c>
      <c r="F34" s="1" t="s">
        <v>94</v>
      </c>
      <c r="O34" s="13">
        <v>14</v>
      </c>
      <c r="P34" s="14">
        <v>232330</v>
      </c>
      <c r="Q34" s="14"/>
      <c r="R34" s="14">
        <v>8131.55</v>
      </c>
      <c r="S34" s="15"/>
    </row>
    <row r="35" spans="2:19" ht="14.25" customHeight="1" x14ac:dyDescent="0.2">
      <c r="B35" s="25"/>
      <c r="C35" s="1" t="s">
        <v>95</v>
      </c>
      <c r="D35" s="1" t="s">
        <v>96</v>
      </c>
      <c r="E35" s="13">
        <v>992313520</v>
      </c>
      <c r="F35" s="1" t="s">
        <v>97</v>
      </c>
      <c r="O35" s="13">
        <v>18</v>
      </c>
      <c r="P35" s="14">
        <v>200000</v>
      </c>
      <c r="Q35" s="14"/>
      <c r="R35" s="14">
        <v>9000</v>
      </c>
      <c r="S35" s="15"/>
    </row>
    <row r="36" spans="2:19" ht="14.25" customHeight="1" x14ac:dyDescent="0.2">
      <c r="O36" s="13">
        <v>19</v>
      </c>
      <c r="P36" s="14">
        <v>2500</v>
      </c>
      <c r="Q36" s="14"/>
      <c r="R36" s="14">
        <v>118.75</v>
      </c>
      <c r="S36" s="15"/>
    </row>
    <row r="37" spans="2:19" ht="14.25" customHeight="1" x14ac:dyDescent="0.2">
      <c r="O37" s="13">
        <v>21</v>
      </c>
      <c r="P37" s="14">
        <v>855666.66666666663</v>
      </c>
      <c r="Q37" s="14"/>
      <c r="R37" s="14">
        <v>44922.5</v>
      </c>
      <c r="S37" s="15"/>
    </row>
    <row r="38" spans="2:19" ht="14.25" customHeight="1" x14ac:dyDescent="0.2">
      <c r="O38" s="13">
        <v>17</v>
      </c>
      <c r="P38" s="14">
        <v>6666.6666666666697</v>
      </c>
      <c r="Q38" s="14"/>
      <c r="R38" s="14">
        <v>283.33333333333348</v>
      </c>
      <c r="S38" s="15"/>
    </row>
    <row r="39" spans="2:19" ht="14.25" customHeight="1" x14ac:dyDescent="0.2">
      <c r="O39" s="13">
        <v>24</v>
      </c>
      <c r="P39" s="14">
        <v>1000</v>
      </c>
      <c r="Q39" s="14"/>
      <c r="R39" s="14">
        <v>60</v>
      </c>
      <c r="S39" s="15"/>
    </row>
    <row r="40" spans="2:19" ht="14.25" customHeight="1" x14ac:dyDescent="0.2">
      <c r="O40" s="13">
        <v>9</v>
      </c>
      <c r="P40" s="14">
        <v>7701000</v>
      </c>
      <c r="Q40" s="14"/>
      <c r="R40" s="14">
        <v>173272.5</v>
      </c>
      <c r="S40" s="15"/>
    </row>
    <row r="41" spans="2:19" ht="14.25" customHeight="1" x14ac:dyDescent="0.2">
      <c r="O41" s="13">
        <v>1</v>
      </c>
      <c r="P41" s="14">
        <v>300000</v>
      </c>
      <c r="Q41" s="14"/>
      <c r="R41" s="14">
        <v>750</v>
      </c>
      <c r="S41" s="15"/>
    </row>
    <row r="42" spans="2:19" ht="14.25" customHeight="1" x14ac:dyDescent="0.2">
      <c r="O42" s="13">
        <v>24</v>
      </c>
      <c r="P42" s="14">
        <v>232330</v>
      </c>
      <c r="Q42" s="14"/>
      <c r="R42" s="14">
        <v>13939.800000000001</v>
      </c>
      <c r="S42" s="15"/>
    </row>
    <row r="43" spans="2:19" ht="14.25" customHeight="1" x14ac:dyDescent="0.2">
      <c r="O43" s="13">
        <v>4</v>
      </c>
      <c r="P43" s="14">
        <v>855666.66666666663</v>
      </c>
      <c r="Q43" s="14"/>
      <c r="R43" s="14">
        <v>8556.6666666666661</v>
      </c>
      <c r="S43" s="15"/>
    </row>
    <row r="44" spans="2:19" ht="14.25" customHeight="1" x14ac:dyDescent="0.2">
      <c r="O44" s="13">
        <v>11</v>
      </c>
      <c r="P44" s="14">
        <v>154886.66666666666</v>
      </c>
      <c r="Q44" s="14"/>
      <c r="R44" s="14">
        <v>4259.3833333333332</v>
      </c>
      <c r="S44" s="15"/>
    </row>
    <row r="45" spans="2:19" ht="14.25" customHeight="1" x14ac:dyDescent="0.2">
      <c r="O45" s="13">
        <v>4</v>
      </c>
      <c r="P45" s="14">
        <v>855666.66666666663</v>
      </c>
      <c r="Q45" s="14"/>
      <c r="R45" s="14">
        <v>8556.6666666666661</v>
      </c>
      <c r="S45" s="15"/>
    </row>
    <row r="46" spans="2:19" ht="14.25" customHeight="1" x14ac:dyDescent="0.2">
      <c r="O46" s="13">
        <v>21</v>
      </c>
      <c r="P46" s="14">
        <v>30000</v>
      </c>
      <c r="Q46" s="14"/>
      <c r="R46" s="14">
        <v>1575</v>
      </c>
      <c r="S46" s="15"/>
    </row>
    <row r="47" spans="2:19" ht="14.25" customHeight="1" x14ac:dyDescent="0.2">
      <c r="O47" s="13">
        <v>11</v>
      </c>
      <c r="P47" s="14">
        <v>7701000</v>
      </c>
      <c r="Q47" s="14"/>
      <c r="R47" s="14">
        <v>211777.5</v>
      </c>
      <c r="S47" s="15"/>
    </row>
    <row r="48" spans="2:19" ht="14.25" customHeight="1" x14ac:dyDescent="0.2">
      <c r="O48" s="13">
        <v>20</v>
      </c>
      <c r="P48" s="14">
        <v>7701000</v>
      </c>
      <c r="Q48" s="14"/>
      <c r="R48" s="14">
        <v>385050</v>
      </c>
      <c r="S48" s="15"/>
    </row>
    <row r="49" spans="15:19" ht="14.25" customHeight="1" x14ac:dyDescent="0.2">
      <c r="O49" s="13">
        <v>5</v>
      </c>
      <c r="P49" s="14">
        <v>10000</v>
      </c>
      <c r="Q49" s="14"/>
      <c r="R49" s="14">
        <v>125</v>
      </c>
      <c r="S49" s="15"/>
    </row>
    <row r="50" spans="15:19" ht="14.25" customHeight="1" x14ac:dyDescent="0.2">
      <c r="O50" s="13">
        <v>10</v>
      </c>
      <c r="P50" s="14">
        <v>50000</v>
      </c>
      <c r="Q50" s="14"/>
      <c r="R50" s="14">
        <v>1250</v>
      </c>
      <c r="S50" s="15"/>
    </row>
    <row r="51" spans="15:19" ht="14.25" customHeight="1" x14ac:dyDescent="0.2">
      <c r="O51" s="13">
        <v>8</v>
      </c>
      <c r="P51" s="14">
        <v>200000</v>
      </c>
      <c r="Q51" s="14"/>
      <c r="R51" s="14">
        <v>4000</v>
      </c>
      <c r="S51" s="15"/>
    </row>
    <row r="52" spans="15:19" ht="14.25" customHeight="1" x14ac:dyDescent="0.2">
      <c r="O52" s="13">
        <v>19</v>
      </c>
      <c r="P52" s="14">
        <v>33333.333333333336</v>
      </c>
      <c r="Q52" s="14"/>
      <c r="R52" s="14">
        <v>1583.3333333333335</v>
      </c>
      <c r="S52" s="15"/>
    </row>
    <row r="53" spans="15:19" ht="14.25" customHeight="1" x14ac:dyDescent="0.2">
      <c r="O53" s="13">
        <v>10</v>
      </c>
      <c r="P53" s="14">
        <v>30000</v>
      </c>
      <c r="Q53" s="14"/>
      <c r="R53" s="14">
        <v>750</v>
      </c>
      <c r="S53" s="15"/>
    </row>
    <row r="54" spans="15:19" ht="14.25" customHeight="1" x14ac:dyDescent="0.2">
      <c r="O54" s="13">
        <v>5</v>
      </c>
      <c r="P54" s="14">
        <v>50000</v>
      </c>
      <c r="Q54" s="14"/>
      <c r="R54" s="14">
        <v>625</v>
      </c>
      <c r="S54" s="15"/>
    </row>
    <row r="55" spans="15:19" ht="14.25" customHeight="1" x14ac:dyDescent="0.2">
      <c r="O55" s="13">
        <v>7</v>
      </c>
      <c r="P55" s="14">
        <v>2500</v>
      </c>
      <c r="Q55" s="14"/>
      <c r="R55" s="14">
        <v>43.75</v>
      </c>
      <c r="S55" s="15"/>
    </row>
    <row r="56" spans="15:19" ht="14.25" customHeight="1" x14ac:dyDescent="0.2">
      <c r="O56" s="13">
        <v>22</v>
      </c>
      <c r="P56" s="14">
        <v>90000</v>
      </c>
      <c r="Q56" s="14"/>
      <c r="R56" s="14">
        <v>4950</v>
      </c>
      <c r="S56" s="15"/>
    </row>
    <row r="57" spans="15:19" ht="14.25" customHeight="1" x14ac:dyDescent="0.2">
      <c r="O57" s="13">
        <v>17</v>
      </c>
      <c r="P57" s="14">
        <v>15000</v>
      </c>
      <c r="Q57" s="14"/>
      <c r="R57" s="14">
        <v>637.5</v>
      </c>
      <c r="S57" s="15"/>
    </row>
    <row r="58" spans="15:19" ht="14.25" customHeight="1" x14ac:dyDescent="0.2">
      <c r="O58" s="13">
        <v>17</v>
      </c>
      <c r="P58" s="14">
        <v>855666.66666666663</v>
      </c>
      <c r="Q58" s="14"/>
      <c r="R58" s="14">
        <v>36365.833333333328</v>
      </c>
      <c r="S58" s="15"/>
    </row>
    <row r="59" spans="15:19" ht="14.25" customHeight="1" x14ac:dyDescent="0.2">
      <c r="O59" s="13">
        <v>7</v>
      </c>
      <c r="P59" s="14">
        <v>2567000</v>
      </c>
      <c r="Q59" s="14"/>
      <c r="R59" s="14">
        <v>44922.5</v>
      </c>
      <c r="S59" s="15"/>
    </row>
    <row r="60" spans="15:19" ht="14.25" customHeight="1" x14ac:dyDescent="0.2">
      <c r="O60" s="13">
        <v>2</v>
      </c>
      <c r="P60" s="14">
        <v>855666.66666666663</v>
      </c>
      <c r="Q60" s="14"/>
      <c r="R60" s="14">
        <v>4278.333333333333</v>
      </c>
      <c r="S60" s="15"/>
    </row>
    <row r="61" spans="15:19" ht="14.25" customHeight="1" x14ac:dyDescent="0.2">
      <c r="O61" s="13">
        <v>1</v>
      </c>
      <c r="P61" s="14">
        <v>30000</v>
      </c>
      <c r="Q61" s="14"/>
      <c r="R61" s="14">
        <v>75</v>
      </c>
      <c r="S61" s="15"/>
    </row>
    <row r="62" spans="15:19" ht="14.25" customHeight="1" x14ac:dyDescent="0.2">
      <c r="O62" s="13">
        <v>12</v>
      </c>
      <c r="P62" s="14">
        <v>464660</v>
      </c>
      <c r="Q62" s="14"/>
      <c r="R62" s="14">
        <v>13939.800000000001</v>
      </c>
      <c r="S62" s="15"/>
    </row>
    <row r="63" spans="15:19" ht="14.25" customHeight="1" x14ac:dyDescent="0.2">
      <c r="O63" s="13">
        <v>25</v>
      </c>
      <c r="P63" s="14">
        <v>7701000</v>
      </c>
      <c r="Q63" s="14"/>
      <c r="R63" s="14">
        <v>481312.5</v>
      </c>
      <c r="S63" s="15"/>
    </row>
    <row r="64" spans="15:19" ht="14.25" customHeight="1" x14ac:dyDescent="0.2">
      <c r="O64" s="13">
        <v>15</v>
      </c>
      <c r="P64" s="14">
        <v>30000</v>
      </c>
      <c r="Q64" s="14"/>
      <c r="R64" s="14">
        <v>1125</v>
      </c>
      <c r="S64" s="15"/>
    </row>
    <row r="65" spans="15:19" ht="14.25" customHeight="1" x14ac:dyDescent="0.2">
      <c r="O65" s="13">
        <v>19</v>
      </c>
      <c r="P65" s="14">
        <v>464660</v>
      </c>
      <c r="Q65" s="14"/>
      <c r="R65" s="14">
        <v>22071.350000000002</v>
      </c>
      <c r="S65" s="15"/>
    </row>
    <row r="66" spans="15:19" ht="14.25" customHeight="1" x14ac:dyDescent="0.2">
      <c r="O66" s="13">
        <v>15</v>
      </c>
      <c r="P66" s="14">
        <v>2567000</v>
      </c>
      <c r="Q66" s="14"/>
      <c r="R66" s="14">
        <v>96262.5</v>
      </c>
      <c r="S66" s="15"/>
    </row>
    <row r="67" spans="15:19" ht="14.25" customHeight="1" x14ac:dyDescent="0.2">
      <c r="O67" s="13">
        <v>3</v>
      </c>
      <c r="P67" s="14">
        <v>50000</v>
      </c>
      <c r="Q67" s="14"/>
      <c r="R67" s="14">
        <v>375</v>
      </c>
      <c r="S67" s="15"/>
    </row>
    <row r="68" spans="15:19" ht="14.25" customHeight="1" x14ac:dyDescent="0.2">
      <c r="O68" s="13">
        <v>13</v>
      </c>
      <c r="P68" s="14">
        <v>5000</v>
      </c>
      <c r="Q68" s="14"/>
      <c r="R68" s="14">
        <v>162.5</v>
      </c>
      <c r="S68" s="15"/>
    </row>
    <row r="69" spans="15:19" ht="14.25" customHeight="1" x14ac:dyDescent="0.2">
      <c r="O69" s="13">
        <v>2</v>
      </c>
      <c r="P69" s="14">
        <v>30000</v>
      </c>
      <c r="Q69" s="14"/>
      <c r="R69" s="14">
        <v>150</v>
      </c>
      <c r="S69" s="15"/>
    </row>
    <row r="70" spans="15:19" ht="14.25" customHeight="1" x14ac:dyDescent="0.2">
      <c r="O70" s="13">
        <v>16</v>
      </c>
      <c r="P70" s="14">
        <v>2567000</v>
      </c>
      <c r="Q70" s="14"/>
      <c r="R70" s="14">
        <v>102680</v>
      </c>
      <c r="S70" s="15"/>
    </row>
    <row r="71" spans="15:19" ht="14.25" customHeight="1" x14ac:dyDescent="0.2">
      <c r="O71" s="13">
        <v>11</v>
      </c>
      <c r="P71" s="14">
        <v>2000</v>
      </c>
      <c r="Q71" s="14"/>
      <c r="R71" s="14">
        <v>55</v>
      </c>
      <c r="S71" s="15"/>
    </row>
    <row r="72" spans="15:19" ht="14.25" customHeight="1" x14ac:dyDescent="0.2">
      <c r="O72" s="13">
        <v>4</v>
      </c>
      <c r="P72" s="14">
        <v>15000</v>
      </c>
      <c r="Q72" s="14"/>
      <c r="R72" s="14">
        <v>150</v>
      </c>
      <c r="S72" s="15"/>
    </row>
    <row r="73" spans="15:19" ht="14.25" customHeight="1" x14ac:dyDescent="0.2">
      <c r="O73" s="13">
        <v>10</v>
      </c>
      <c r="P73" s="14">
        <v>2500</v>
      </c>
      <c r="Q73" s="14"/>
      <c r="R73" s="14">
        <v>62.5</v>
      </c>
      <c r="S73" s="15"/>
    </row>
    <row r="74" spans="15:19" ht="14.25" customHeight="1" x14ac:dyDescent="0.2">
      <c r="O74" s="13">
        <v>11</v>
      </c>
      <c r="P74" s="14">
        <v>500</v>
      </c>
      <c r="Q74" s="14"/>
      <c r="R74" s="14">
        <v>13.75</v>
      </c>
      <c r="S74" s="15"/>
    </row>
    <row r="75" spans="15:19" ht="14.25" customHeight="1" x14ac:dyDescent="0.2">
      <c r="O75" s="13">
        <v>18</v>
      </c>
      <c r="P75" s="14">
        <v>1000</v>
      </c>
      <c r="Q75" s="14"/>
      <c r="R75" s="14">
        <v>45</v>
      </c>
      <c r="S75" s="15"/>
    </row>
    <row r="76" spans="15:19" ht="14.25" customHeight="1" x14ac:dyDescent="0.2">
      <c r="O76" s="13">
        <v>19</v>
      </c>
      <c r="P76" s="14">
        <v>5000</v>
      </c>
      <c r="Q76" s="14"/>
      <c r="R76" s="14">
        <v>237.5</v>
      </c>
      <c r="S76" s="15"/>
    </row>
    <row r="77" spans="15:19" ht="14.25" customHeight="1" x14ac:dyDescent="0.2">
      <c r="O77" s="13">
        <v>13</v>
      </c>
      <c r="P77" s="14">
        <v>464660</v>
      </c>
      <c r="Q77" s="14"/>
      <c r="R77" s="14">
        <v>15101.45</v>
      </c>
      <c r="S77" s="15"/>
    </row>
    <row r="78" spans="15:19" ht="14.25" customHeight="1" x14ac:dyDescent="0.2">
      <c r="O78" s="13">
        <v>6</v>
      </c>
      <c r="P78" s="14">
        <v>200000</v>
      </c>
      <c r="Q78" s="14"/>
      <c r="R78" s="14">
        <v>3000</v>
      </c>
      <c r="S78" s="15"/>
    </row>
    <row r="79" spans="15:19" ht="14.25" customHeight="1" x14ac:dyDescent="0.2">
      <c r="O79" s="13">
        <v>24</v>
      </c>
      <c r="P79" s="14">
        <v>100000</v>
      </c>
      <c r="Q79" s="14"/>
      <c r="R79" s="14">
        <v>6000</v>
      </c>
      <c r="S79" s="15"/>
    </row>
    <row r="80" spans="15:19" ht="14.25" customHeight="1" x14ac:dyDescent="0.2">
      <c r="O80" s="13">
        <v>19</v>
      </c>
      <c r="P80" s="14">
        <v>100000</v>
      </c>
      <c r="Q80" s="14"/>
      <c r="R80" s="14">
        <v>4750</v>
      </c>
      <c r="S80" s="15"/>
    </row>
    <row r="81" spans="15:19" ht="14.25" customHeight="1" x14ac:dyDescent="0.2">
      <c r="O81" s="13">
        <v>10</v>
      </c>
      <c r="P81" s="14">
        <v>2500</v>
      </c>
      <c r="Q81" s="14"/>
      <c r="R81" s="14">
        <v>62.5</v>
      </c>
      <c r="S81" s="15"/>
    </row>
    <row r="82" spans="15:19" ht="14.25" customHeight="1" x14ac:dyDescent="0.2">
      <c r="O82" s="13">
        <v>8</v>
      </c>
      <c r="P82" s="14">
        <v>2500</v>
      </c>
      <c r="Q82" s="14"/>
      <c r="R82" s="14">
        <v>50</v>
      </c>
      <c r="S82" s="15"/>
    </row>
    <row r="83" spans="15:19" ht="14.25" customHeight="1" x14ac:dyDescent="0.2">
      <c r="O83" s="13">
        <v>12</v>
      </c>
      <c r="P83" s="14">
        <v>2000</v>
      </c>
      <c r="Q83" s="14"/>
      <c r="R83" s="14">
        <v>60</v>
      </c>
      <c r="S83" s="15"/>
    </row>
    <row r="84" spans="15:19" ht="14.25" customHeight="1" x14ac:dyDescent="0.2">
      <c r="O84" s="13">
        <v>19</v>
      </c>
      <c r="P84" s="14">
        <v>30000</v>
      </c>
      <c r="Q84" s="14"/>
      <c r="R84" s="14">
        <v>1425</v>
      </c>
      <c r="S84" s="15"/>
    </row>
    <row r="85" spans="15:19" ht="14.25" customHeight="1" x14ac:dyDescent="0.2">
      <c r="O85" s="13">
        <v>22</v>
      </c>
      <c r="P85" s="14">
        <v>200000</v>
      </c>
      <c r="Q85" s="14"/>
      <c r="R85" s="14">
        <v>11000</v>
      </c>
      <c r="S85" s="15"/>
    </row>
    <row r="86" spans="15:19" ht="14.25" customHeight="1" x14ac:dyDescent="0.2">
      <c r="O86" s="13">
        <v>14</v>
      </c>
      <c r="P86" s="14">
        <v>464660</v>
      </c>
      <c r="Q86" s="14"/>
      <c r="R86" s="14">
        <v>16263.1</v>
      </c>
      <c r="S86" s="15"/>
    </row>
    <row r="87" spans="15:19" ht="14.25" customHeight="1" x14ac:dyDescent="0.2">
      <c r="O87" s="13">
        <v>20</v>
      </c>
      <c r="P87" s="14">
        <v>1283500</v>
      </c>
      <c r="Q87" s="14"/>
      <c r="R87" s="14">
        <v>64175</v>
      </c>
      <c r="S87" s="15"/>
    </row>
    <row r="88" spans="15:19" ht="14.25" customHeight="1" x14ac:dyDescent="0.2">
      <c r="O88" s="13">
        <v>9</v>
      </c>
      <c r="P88" s="14">
        <v>200000</v>
      </c>
      <c r="Q88" s="14"/>
      <c r="R88" s="14">
        <v>4500</v>
      </c>
      <c r="S88" s="15"/>
    </row>
    <row r="89" spans="15:19" ht="14.25" customHeight="1" x14ac:dyDescent="0.2">
      <c r="O89" s="13">
        <v>13</v>
      </c>
      <c r="P89" s="14">
        <v>200000</v>
      </c>
      <c r="Q89" s="14"/>
      <c r="R89" s="14">
        <v>6500</v>
      </c>
      <c r="S89" s="15"/>
    </row>
    <row r="90" spans="15:19" ht="14.25" customHeight="1" x14ac:dyDescent="0.2">
      <c r="O90" s="13">
        <v>13</v>
      </c>
      <c r="P90" s="14">
        <v>1000</v>
      </c>
      <c r="Q90" s="14"/>
      <c r="R90" s="14">
        <v>32.5</v>
      </c>
      <c r="S90" s="15"/>
    </row>
    <row r="91" spans="15:19" ht="14.25" customHeight="1" x14ac:dyDescent="0.2">
      <c r="O91" s="13">
        <v>15</v>
      </c>
      <c r="P91" s="14">
        <v>33333.333333333336</v>
      </c>
      <c r="Q91" s="14"/>
      <c r="R91" s="14">
        <v>1250.0000000000002</v>
      </c>
      <c r="S91" s="15"/>
    </row>
    <row r="92" spans="15:19" ht="14.25" customHeight="1" x14ac:dyDescent="0.2">
      <c r="O92" s="13">
        <v>2</v>
      </c>
      <c r="P92" s="14">
        <v>500</v>
      </c>
      <c r="Q92" s="14"/>
      <c r="R92" s="14">
        <v>2.5</v>
      </c>
      <c r="S92" s="15"/>
    </row>
    <row r="93" spans="15:19" ht="14.25" customHeight="1" x14ac:dyDescent="0.2">
      <c r="O93" s="13">
        <v>24</v>
      </c>
      <c r="P93" s="14">
        <v>1000</v>
      </c>
      <c r="Q93" s="14"/>
      <c r="R93" s="14">
        <v>60</v>
      </c>
      <c r="S93" s="15"/>
    </row>
    <row r="94" spans="15:19" ht="14.25" customHeight="1" x14ac:dyDescent="0.2">
      <c r="O94" s="13">
        <v>7</v>
      </c>
      <c r="P94" s="14">
        <v>90000</v>
      </c>
      <c r="Q94" s="14"/>
      <c r="R94" s="14">
        <v>1575</v>
      </c>
      <c r="S94" s="15"/>
    </row>
    <row r="95" spans="15:19" ht="14.25" customHeight="1" x14ac:dyDescent="0.2">
      <c r="O95" s="13">
        <v>7</v>
      </c>
      <c r="P95" s="14">
        <v>5000</v>
      </c>
      <c r="Q95" s="14"/>
      <c r="R95" s="14">
        <v>87.5</v>
      </c>
      <c r="S95" s="15"/>
    </row>
    <row r="96" spans="15:19" ht="14.25" customHeight="1" x14ac:dyDescent="0.2">
      <c r="O96" s="13">
        <v>15</v>
      </c>
      <c r="P96" s="14">
        <v>2500</v>
      </c>
      <c r="Q96" s="14"/>
      <c r="R96" s="14">
        <v>93.75</v>
      </c>
      <c r="S96" s="15"/>
    </row>
    <row r="97" spans="15:19" ht="14.25" customHeight="1" x14ac:dyDescent="0.2">
      <c r="O97" s="13">
        <v>21</v>
      </c>
      <c r="P97" s="14">
        <v>90000</v>
      </c>
      <c r="Q97" s="14"/>
      <c r="R97" s="14">
        <v>4725</v>
      </c>
      <c r="S97" s="15"/>
    </row>
    <row r="98" spans="15:19" ht="14.25" customHeight="1" x14ac:dyDescent="0.2">
      <c r="O98" s="13">
        <v>14</v>
      </c>
      <c r="P98" s="14">
        <v>464660</v>
      </c>
      <c r="Q98" s="14"/>
      <c r="R98" s="14">
        <v>16263.1</v>
      </c>
      <c r="S98" s="15"/>
    </row>
    <row r="99" spans="15:19" ht="14.25" customHeight="1" x14ac:dyDescent="0.2">
      <c r="O99" s="13">
        <v>17</v>
      </c>
      <c r="P99" s="14">
        <v>100000</v>
      </c>
      <c r="Q99" s="14"/>
      <c r="R99" s="14">
        <v>4250</v>
      </c>
      <c r="S99" s="15"/>
    </row>
    <row r="100" spans="15:19" ht="14.25" customHeight="1" x14ac:dyDescent="0.2">
      <c r="O100" s="13">
        <v>22</v>
      </c>
      <c r="P100" s="14">
        <v>5134000</v>
      </c>
      <c r="Q100" s="14"/>
      <c r="R100" s="14">
        <v>282370</v>
      </c>
      <c r="S100" s="15"/>
    </row>
    <row r="101" spans="15:19" ht="14.25" customHeight="1" x14ac:dyDescent="0.2"/>
    <row r="102" spans="15:19" ht="14.25" customHeight="1" x14ac:dyDescent="0.2"/>
    <row r="103" spans="15:19" ht="14.25" customHeight="1" x14ac:dyDescent="0.2"/>
    <row r="104" spans="15:19" ht="14.25" customHeight="1" x14ac:dyDescent="0.2"/>
    <row r="105" spans="15:19" ht="14.25" customHeight="1" x14ac:dyDescent="0.2"/>
    <row r="106" spans="15:19" ht="14.25" customHeight="1" x14ac:dyDescent="0.2"/>
    <row r="107" spans="15:19" ht="14.25" customHeight="1" x14ac:dyDescent="0.2"/>
    <row r="108" spans="15:19" ht="14.25" customHeight="1" x14ac:dyDescent="0.2"/>
    <row r="109" spans="15:19" ht="14.25" customHeight="1" x14ac:dyDescent="0.2"/>
    <row r="110" spans="15:19" ht="14.25" customHeight="1" x14ac:dyDescent="0.2"/>
    <row r="111" spans="15:19" ht="14.25" customHeight="1" x14ac:dyDescent="0.2"/>
    <row r="112" spans="15:19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3">
    <mergeCell ref="B2:G2"/>
    <mergeCell ref="O6:S6"/>
    <mergeCell ref="A16:K16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8606-EEC1-F24B-A27D-C30B62FFAE09}">
  <sheetPr>
    <tabColor theme="7"/>
  </sheetPr>
  <dimension ref="A1:V1000"/>
  <sheetViews>
    <sheetView topLeftCell="A10" workbookViewId="0">
      <selection activeCell="R8" sqref="R8"/>
    </sheetView>
  </sheetViews>
  <sheetFormatPr baseColWidth="10" defaultColWidth="14.5" defaultRowHeight="15" customHeight="1" x14ac:dyDescent="0.2"/>
  <cols>
    <col min="1" max="1" width="10.6640625" customWidth="1"/>
    <col min="2" max="3" width="14.5" customWidth="1"/>
    <col min="4" max="4" width="14.6640625" customWidth="1"/>
    <col min="5" max="5" width="17.5" customWidth="1"/>
    <col min="6" max="6" width="13.33203125" customWidth="1"/>
    <col min="7" max="7" width="29.83203125" customWidth="1"/>
    <col min="8" max="8" width="15.5" customWidth="1"/>
    <col min="9" max="9" width="14.5" customWidth="1"/>
    <col min="10" max="10" width="10.6640625" customWidth="1"/>
    <col min="11" max="11" width="35.5" bestFit="1" customWidth="1"/>
    <col min="12" max="16" width="10.6640625" customWidth="1"/>
    <col min="17" max="17" width="16.5" customWidth="1"/>
    <col min="18" max="18" width="10.6640625" customWidth="1"/>
    <col min="19" max="19" width="13.83203125" customWidth="1"/>
    <col min="20" max="20" width="10.6640625" customWidth="1"/>
    <col min="21" max="21" width="15.33203125" customWidth="1"/>
    <col min="22" max="22" width="15.5" customWidth="1"/>
    <col min="23" max="24" width="10.6640625" customWidth="1"/>
  </cols>
  <sheetData>
    <row r="1" spans="1:22" ht="14.25" customHeight="1" x14ac:dyDescent="0.2"/>
    <row r="2" spans="1:22" ht="14.25" customHeight="1" x14ac:dyDescent="0.25">
      <c r="B2" s="89" t="s">
        <v>19</v>
      </c>
      <c r="C2" s="90"/>
      <c r="D2" s="90"/>
      <c r="E2" s="90"/>
      <c r="F2" s="90"/>
      <c r="G2" s="91"/>
    </row>
    <row r="3" spans="1:22" ht="14.25" customHeight="1" x14ac:dyDescent="0.2">
      <c r="C3" s="9" t="s">
        <v>20</v>
      </c>
      <c r="D3" s="9" t="s">
        <v>21</v>
      </c>
      <c r="E3" s="9" t="s">
        <v>22</v>
      </c>
      <c r="F3" s="9" t="s">
        <v>23</v>
      </c>
      <c r="G3" s="9" t="s">
        <v>24</v>
      </c>
    </row>
    <row r="4" spans="1:22" ht="14.25" customHeight="1" x14ac:dyDescent="0.2">
      <c r="C4" s="10">
        <f ca="1">TODAY()</f>
        <v>45030</v>
      </c>
      <c r="D4" s="1">
        <f ca="1">DAY(TODAY())</f>
        <v>14</v>
      </c>
      <c r="E4" s="1">
        <f ca="1">MONTH(TODAY())</f>
        <v>4</v>
      </c>
      <c r="F4" s="1">
        <f ca="1">YEAR(TODAY())</f>
        <v>2023</v>
      </c>
      <c r="G4" s="1" t="str">
        <f ca="1">TEXT(C4,"yyyy")</f>
        <v>2023</v>
      </c>
    </row>
    <row r="5" spans="1:22" ht="14.25" customHeight="1" x14ac:dyDescent="0.2"/>
    <row r="6" spans="1:22" ht="14.25" customHeight="1" x14ac:dyDescent="0.25">
      <c r="B6" s="9" t="s">
        <v>25</v>
      </c>
      <c r="C6" s="9" t="s">
        <v>26</v>
      </c>
      <c r="D6" s="9" t="s">
        <v>27</v>
      </c>
      <c r="O6" s="98" t="s">
        <v>28</v>
      </c>
      <c r="P6" s="90"/>
      <c r="Q6" s="90"/>
      <c r="R6" s="90"/>
      <c r="S6" s="91"/>
    </row>
    <row r="7" spans="1:22" ht="14.25" customHeight="1" x14ac:dyDescent="0.2">
      <c r="B7" s="1" t="s">
        <v>29</v>
      </c>
      <c r="C7" s="10">
        <v>43476</v>
      </c>
      <c r="D7" s="11">
        <f t="shared" ref="D7:D12" ca="1" si="0">TEXT(TODAY(),"yyy")-TEXT(C7,"yyy")</f>
        <v>4</v>
      </c>
      <c r="O7" s="12" t="s">
        <v>30</v>
      </c>
      <c r="P7" s="12" t="s">
        <v>31</v>
      </c>
      <c r="Q7" s="12" t="s">
        <v>5</v>
      </c>
      <c r="R7" s="12" t="s">
        <v>32</v>
      </c>
      <c r="S7" s="12" t="s">
        <v>33</v>
      </c>
    </row>
    <row r="8" spans="1:22" ht="14.25" customHeight="1" x14ac:dyDescent="0.2">
      <c r="B8" s="1" t="s">
        <v>34</v>
      </c>
      <c r="C8" s="10">
        <v>40563</v>
      </c>
      <c r="D8" s="11">
        <f t="shared" ca="1" si="0"/>
        <v>12</v>
      </c>
      <c r="O8" s="13">
        <v>1</v>
      </c>
      <c r="P8" s="14">
        <v>2500</v>
      </c>
      <c r="Q8" s="14">
        <f t="shared" ref="Q8:Q71" si="1">O8*P8</f>
        <v>2500</v>
      </c>
      <c r="R8" s="14">
        <v>6.25</v>
      </c>
      <c r="S8" s="15">
        <f>Q8-R8</f>
        <v>2493.75</v>
      </c>
    </row>
    <row r="9" spans="1:22" ht="14.25" customHeight="1" x14ac:dyDescent="0.2">
      <c r="B9" s="1" t="s">
        <v>35</v>
      </c>
      <c r="C9" s="10">
        <v>43133</v>
      </c>
      <c r="D9" s="11">
        <f t="shared" ca="1" si="0"/>
        <v>5</v>
      </c>
      <c r="O9" s="13">
        <v>18</v>
      </c>
      <c r="P9" s="14">
        <v>15000</v>
      </c>
      <c r="Q9" s="14">
        <f t="shared" si="1"/>
        <v>270000</v>
      </c>
      <c r="R9" s="14">
        <v>675</v>
      </c>
      <c r="S9" s="15">
        <f t="shared" ref="S9:S72" si="2">Q9-R9</f>
        <v>269325</v>
      </c>
    </row>
    <row r="10" spans="1:22" ht="14.25" customHeight="1" x14ac:dyDescent="0.2">
      <c r="B10" s="1" t="s">
        <v>36</v>
      </c>
      <c r="C10" s="10">
        <v>43911</v>
      </c>
      <c r="D10" s="11">
        <f t="shared" ca="1" si="0"/>
        <v>3</v>
      </c>
      <c r="O10" s="13">
        <v>8</v>
      </c>
      <c r="P10" s="14">
        <v>5134000</v>
      </c>
      <c r="Q10" s="14">
        <f t="shared" si="1"/>
        <v>41072000</v>
      </c>
      <c r="R10" s="14">
        <v>102680</v>
      </c>
      <c r="S10" s="15">
        <f t="shared" si="2"/>
        <v>40969320</v>
      </c>
    </row>
    <row r="11" spans="1:22" ht="14.25" customHeight="1" x14ac:dyDescent="0.2">
      <c r="B11" s="1" t="s">
        <v>37</v>
      </c>
      <c r="C11" s="10">
        <v>42838</v>
      </c>
      <c r="D11" s="11">
        <f t="shared" ca="1" si="0"/>
        <v>6</v>
      </c>
      <c r="O11" s="13">
        <v>3</v>
      </c>
      <c r="P11" s="14">
        <v>100000</v>
      </c>
      <c r="Q11" s="14">
        <f t="shared" si="1"/>
        <v>300000</v>
      </c>
      <c r="R11" s="14">
        <v>750</v>
      </c>
      <c r="S11" s="15">
        <f t="shared" si="2"/>
        <v>299250</v>
      </c>
    </row>
    <row r="12" spans="1:22" ht="14.25" customHeight="1" x14ac:dyDescent="0.2">
      <c r="B12" s="1" t="s">
        <v>38</v>
      </c>
      <c r="C12" s="10">
        <v>44229</v>
      </c>
      <c r="D12" s="11">
        <f t="shared" ca="1" si="0"/>
        <v>2</v>
      </c>
      <c r="O12" s="13">
        <v>6</v>
      </c>
      <c r="P12" s="14">
        <v>2000</v>
      </c>
      <c r="Q12" s="14">
        <f t="shared" si="1"/>
        <v>12000</v>
      </c>
      <c r="R12" s="14">
        <v>30</v>
      </c>
      <c r="S12" s="15">
        <f t="shared" si="2"/>
        <v>11970</v>
      </c>
    </row>
    <row r="13" spans="1:22" ht="14.25" customHeight="1" x14ac:dyDescent="0.2">
      <c r="O13" s="13">
        <v>7</v>
      </c>
      <c r="P13" s="14">
        <v>10000</v>
      </c>
      <c r="Q13" s="14">
        <f t="shared" si="1"/>
        <v>70000</v>
      </c>
      <c r="R13" s="14">
        <v>175</v>
      </c>
      <c r="S13" s="15">
        <f t="shared" si="2"/>
        <v>69825</v>
      </c>
    </row>
    <row r="14" spans="1:22" ht="14.25" customHeight="1" x14ac:dyDescent="0.2">
      <c r="O14" s="13">
        <v>19</v>
      </c>
      <c r="P14" s="14">
        <v>1000</v>
      </c>
      <c r="Q14" s="14">
        <f t="shared" si="1"/>
        <v>19000</v>
      </c>
      <c r="R14" s="14">
        <v>47.5</v>
      </c>
      <c r="S14" s="15">
        <f t="shared" si="2"/>
        <v>18952.5</v>
      </c>
      <c r="U14" s="16" t="s">
        <v>39</v>
      </c>
      <c r="V14" s="17">
        <f>SUM(Q:Q)</f>
        <v>970050123.33333325</v>
      </c>
    </row>
    <row r="15" spans="1:22" ht="14.25" customHeight="1" x14ac:dyDescent="0.2">
      <c r="O15" s="13">
        <v>24</v>
      </c>
      <c r="P15" s="14">
        <v>30000</v>
      </c>
      <c r="Q15" s="14">
        <f t="shared" si="1"/>
        <v>720000</v>
      </c>
      <c r="R15" s="14">
        <v>1800</v>
      </c>
      <c r="S15" s="15">
        <f t="shared" si="2"/>
        <v>718200</v>
      </c>
      <c r="U15" s="16" t="s">
        <v>40</v>
      </c>
      <c r="V15" s="17">
        <f>AVERAGE(Q:Q)</f>
        <v>10430646.487455197</v>
      </c>
    </row>
    <row r="16" spans="1:22" ht="14.25" customHeight="1" x14ac:dyDescent="0.25">
      <c r="A16" s="95" t="s">
        <v>41</v>
      </c>
      <c r="B16" s="96"/>
      <c r="C16" s="96"/>
      <c r="D16" s="96"/>
      <c r="E16" s="96"/>
      <c r="F16" s="96"/>
      <c r="G16" s="96"/>
      <c r="H16" s="96"/>
      <c r="I16" s="96"/>
      <c r="J16" s="96"/>
      <c r="K16" s="97"/>
      <c r="O16" s="13">
        <v>4</v>
      </c>
      <c r="P16" s="14">
        <v>30000</v>
      </c>
      <c r="Q16" s="14">
        <f t="shared" si="1"/>
        <v>120000</v>
      </c>
      <c r="R16" s="14">
        <v>300</v>
      </c>
      <c r="S16" s="15">
        <f t="shared" si="2"/>
        <v>119700</v>
      </c>
      <c r="U16" s="16" t="s">
        <v>42</v>
      </c>
      <c r="V16" s="17">
        <f>MAX(Q:Q)</f>
        <v>192525000</v>
      </c>
    </row>
    <row r="17" spans="1:22" ht="14.25" customHeight="1" x14ac:dyDescent="0.2">
      <c r="A17" s="18" t="s">
        <v>43</v>
      </c>
      <c r="B17" s="18" t="s">
        <v>44</v>
      </c>
      <c r="C17" s="18" t="s">
        <v>45</v>
      </c>
      <c r="D17" s="19" t="s">
        <v>46</v>
      </c>
      <c r="E17" s="18" t="s">
        <v>47</v>
      </c>
      <c r="F17" s="18" t="s">
        <v>48</v>
      </c>
      <c r="G17" s="18" t="s">
        <v>49</v>
      </c>
      <c r="H17" s="18" t="s">
        <v>50</v>
      </c>
      <c r="I17" s="18" t="s">
        <v>51</v>
      </c>
      <c r="J17" s="18" t="s">
        <v>52</v>
      </c>
      <c r="K17" s="18" t="s">
        <v>53</v>
      </c>
      <c r="O17" s="13">
        <v>13</v>
      </c>
      <c r="P17" s="14">
        <v>33333.333333333336</v>
      </c>
      <c r="Q17" s="14">
        <f t="shared" si="1"/>
        <v>433333.33333333337</v>
      </c>
      <c r="R17" s="14">
        <v>1083.3333333333335</v>
      </c>
      <c r="S17" s="15">
        <f t="shared" si="2"/>
        <v>432250.00000000006</v>
      </c>
      <c r="U17" s="16" t="s">
        <v>54</v>
      </c>
      <c r="V17" s="17">
        <f>MIN(Q:Q)</f>
        <v>1000</v>
      </c>
    </row>
    <row r="18" spans="1:22" ht="14.25" customHeight="1" x14ac:dyDescent="0.2">
      <c r="A18" s="1" t="s">
        <v>55</v>
      </c>
      <c r="B18" s="1" t="s">
        <v>56</v>
      </c>
      <c r="C18" s="1" t="str">
        <f t="shared" ref="C18:C23" si="3">LEFT(B18,SEARCH(" ",B18))</f>
        <v xml:space="preserve">ruth </v>
      </c>
      <c r="D18" s="1" t="str">
        <f t="shared" ref="D18:D23" si="4">RIGHT(A18,1)</f>
        <v>4</v>
      </c>
      <c r="E18" s="1">
        <f>SEARCH(" ",B18)</f>
        <v>5</v>
      </c>
      <c r="F18" s="1" t="str">
        <f t="shared" ref="F18:F23" si="5">MID(B18,E18,G18)</f>
        <v xml:space="preserve"> rojo</v>
      </c>
      <c r="G18" s="1">
        <f t="shared" ref="G18:G23" si="6">LEN(B18)</f>
        <v>9</v>
      </c>
      <c r="H18" s="1" t="str">
        <f t="shared" ref="H18:H23" si="7">PROPER(B18)</f>
        <v>Ruth Rojo</v>
      </c>
      <c r="I18" s="1" t="str">
        <f t="shared" ref="I18:I23" si="8">SUBSTITUTE(A18,"-","/")</f>
        <v>20955184/4</v>
      </c>
      <c r="J18" s="1" t="str">
        <f t="shared" ref="J18:J23" si="9">TRIM(B18)</f>
        <v>ruth rojo</v>
      </c>
      <c r="K18" s="1" t="str">
        <f t="shared" ref="K18:K23" si="10">CONCATENATE(B18,D18,C18,"@mail.udp.cl")</f>
        <v>ruth rojo4ruth @mail.udp.cl</v>
      </c>
      <c r="O18" s="13">
        <v>10</v>
      </c>
      <c r="P18" s="14">
        <v>15000</v>
      </c>
      <c r="Q18" s="14">
        <f t="shared" si="1"/>
        <v>150000</v>
      </c>
      <c r="R18" s="14">
        <v>375</v>
      </c>
      <c r="S18" s="15">
        <f t="shared" si="2"/>
        <v>149625</v>
      </c>
      <c r="U18" s="16" t="s">
        <v>57</v>
      </c>
      <c r="V18" s="20">
        <f>COUNT(Q:Q)</f>
        <v>93</v>
      </c>
    </row>
    <row r="19" spans="1:22" ht="14.25" customHeight="1" x14ac:dyDescent="0.2">
      <c r="A19" s="1" t="s">
        <v>58</v>
      </c>
      <c r="B19" s="1" t="s">
        <v>59</v>
      </c>
      <c r="C19" s="1" t="str">
        <f t="shared" si="3"/>
        <v xml:space="preserve">marcos </v>
      </c>
      <c r="D19" s="1" t="str">
        <f t="shared" si="4"/>
        <v>k</v>
      </c>
      <c r="E19" s="1">
        <f t="shared" ref="E18:E23" si="11">SEARCH(" ",B19)</f>
        <v>7</v>
      </c>
      <c r="F19" s="1" t="str">
        <f t="shared" si="5"/>
        <v xml:space="preserve"> ponce</v>
      </c>
      <c r="G19" s="1">
        <f t="shared" si="6"/>
        <v>12</v>
      </c>
      <c r="H19" s="1" t="str">
        <f t="shared" si="7"/>
        <v>Marcos Ponce</v>
      </c>
      <c r="I19" s="1" t="str">
        <f t="shared" si="8"/>
        <v>18988343/k</v>
      </c>
      <c r="J19" s="1" t="str">
        <f t="shared" si="9"/>
        <v>marcos ponce</v>
      </c>
      <c r="K19" s="1" t="str">
        <f t="shared" si="10"/>
        <v>marcos poncekmarcos @mail.udp.cl</v>
      </c>
      <c r="O19" s="13">
        <v>12</v>
      </c>
      <c r="P19" s="14">
        <v>300000</v>
      </c>
      <c r="Q19" s="14">
        <f t="shared" si="1"/>
        <v>3600000</v>
      </c>
      <c r="R19" s="14">
        <v>9000</v>
      </c>
      <c r="S19" s="15">
        <f t="shared" si="2"/>
        <v>3591000</v>
      </c>
    </row>
    <row r="20" spans="1:22" ht="14.25" customHeight="1" x14ac:dyDescent="0.2">
      <c r="A20" s="1" t="s">
        <v>60</v>
      </c>
      <c r="B20" s="1" t="s">
        <v>61</v>
      </c>
      <c r="C20" s="1" t="str">
        <f t="shared" si="3"/>
        <v xml:space="preserve">rodrigo </v>
      </c>
      <c r="D20" s="1" t="str">
        <f t="shared" si="4"/>
        <v>8</v>
      </c>
      <c r="E20" s="1">
        <f t="shared" si="11"/>
        <v>8</v>
      </c>
      <c r="F20" s="1" t="str">
        <f t="shared" si="5"/>
        <v xml:space="preserve"> fonceca</v>
      </c>
      <c r="G20" s="1">
        <f t="shared" si="6"/>
        <v>15</v>
      </c>
      <c r="H20" s="1" t="str">
        <f t="shared" si="7"/>
        <v>Rodrigo Fonceca</v>
      </c>
      <c r="I20" s="1" t="str">
        <f t="shared" si="8"/>
        <v>11234567/8</v>
      </c>
      <c r="J20" s="1" t="str">
        <f t="shared" si="9"/>
        <v>rodrigo fonceca</v>
      </c>
      <c r="K20" s="1" t="str">
        <f t="shared" si="10"/>
        <v>rodrigo fonceca8rodrigo @mail.udp.cl</v>
      </c>
      <c r="O20" s="13">
        <v>3</v>
      </c>
      <c r="P20" s="14">
        <v>100000</v>
      </c>
      <c r="Q20" s="14">
        <f t="shared" si="1"/>
        <v>300000</v>
      </c>
      <c r="R20" s="14">
        <v>750</v>
      </c>
      <c r="S20" s="15">
        <f t="shared" si="2"/>
        <v>299250</v>
      </c>
    </row>
    <row r="21" spans="1:22" ht="14.25" customHeight="1" x14ac:dyDescent="0.2">
      <c r="A21" s="1" t="s">
        <v>62</v>
      </c>
      <c r="B21" s="1" t="s">
        <v>63</v>
      </c>
      <c r="C21" s="1" t="str">
        <f t="shared" si="3"/>
        <v xml:space="preserve">valentina </v>
      </c>
      <c r="D21" s="1" t="str">
        <f t="shared" si="4"/>
        <v>6</v>
      </c>
      <c r="E21" s="1">
        <f t="shared" si="11"/>
        <v>10</v>
      </c>
      <c r="F21" s="1" t="str">
        <f t="shared" si="5"/>
        <v xml:space="preserve"> toro</v>
      </c>
      <c r="G21" s="1">
        <f t="shared" si="6"/>
        <v>14</v>
      </c>
      <c r="H21" s="1" t="str">
        <f t="shared" si="7"/>
        <v>Valentina Toro</v>
      </c>
      <c r="I21" s="1" t="str">
        <f t="shared" si="8"/>
        <v>21123245/6</v>
      </c>
      <c r="J21" s="1" t="str">
        <f t="shared" si="9"/>
        <v>valentina toro</v>
      </c>
      <c r="K21" s="1" t="str">
        <f t="shared" si="10"/>
        <v>valentina toro6valentina @mail.udp.cl</v>
      </c>
      <c r="O21" s="13">
        <v>18</v>
      </c>
      <c r="P21" s="14">
        <v>500</v>
      </c>
      <c r="Q21" s="14">
        <f t="shared" si="1"/>
        <v>9000</v>
      </c>
      <c r="R21" s="14">
        <v>22.5</v>
      </c>
      <c r="S21" s="15">
        <f t="shared" si="2"/>
        <v>8977.5</v>
      </c>
    </row>
    <row r="22" spans="1:22" ht="14.25" customHeight="1" x14ac:dyDescent="0.2">
      <c r="A22" s="1" t="s">
        <v>64</v>
      </c>
      <c r="B22" s="1" t="s">
        <v>65</v>
      </c>
      <c r="C22" s="1" t="str">
        <f t="shared" si="3"/>
        <v xml:space="preserve">paloma </v>
      </c>
      <c r="D22" s="1" t="str">
        <f t="shared" si="4"/>
        <v>4</v>
      </c>
      <c r="E22" s="1">
        <f t="shared" si="11"/>
        <v>7</v>
      </c>
      <c r="F22" s="1" t="str">
        <f t="shared" si="5"/>
        <v xml:space="preserve"> Fica</v>
      </c>
      <c r="G22" s="1">
        <f t="shared" si="6"/>
        <v>11</v>
      </c>
      <c r="H22" s="1" t="str">
        <f t="shared" si="7"/>
        <v>Paloma Fica</v>
      </c>
      <c r="I22" s="1" t="str">
        <f t="shared" si="8"/>
        <v>20966174/4</v>
      </c>
      <c r="J22" s="1" t="str">
        <f t="shared" si="9"/>
        <v>paloma Fica</v>
      </c>
      <c r="K22" s="1" t="str">
        <f t="shared" si="10"/>
        <v>paloma Fica4paloma @mail.udp.cl</v>
      </c>
      <c r="O22" s="13">
        <v>15</v>
      </c>
      <c r="P22" s="14">
        <v>300000</v>
      </c>
      <c r="Q22" s="14">
        <f t="shared" si="1"/>
        <v>4500000</v>
      </c>
      <c r="R22" s="14">
        <v>11250</v>
      </c>
      <c r="S22" s="15">
        <f t="shared" si="2"/>
        <v>4488750</v>
      </c>
    </row>
    <row r="23" spans="1:22" ht="14.25" customHeight="1" x14ac:dyDescent="0.2">
      <c r="A23" s="1" t="s">
        <v>66</v>
      </c>
      <c r="B23" s="1" t="s">
        <v>67</v>
      </c>
      <c r="C23" s="1" t="str">
        <f t="shared" si="3"/>
        <v xml:space="preserve">jorge </v>
      </c>
      <c r="D23" s="1" t="str">
        <f t="shared" si="4"/>
        <v>5</v>
      </c>
      <c r="E23" s="1">
        <f t="shared" si="11"/>
        <v>6</v>
      </c>
      <c r="F23" s="1" t="str">
        <f t="shared" si="5"/>
        <v xml:space="preserve"> Pino</v>
      </c>
      <c r="G23" s="1">
        <f t="shared" si="6"/>
        <v>10</v>
      </c>
      <c r="H23" s="1" t="str">
        <f t="shared" si="7"/>
        <v>Jorge Pino</v>
      </c>
      <c r="I23" s="1" t="str">
        <f t="shared" si="8"/>
        <v>20966174/5</v>
      </c>
      <c r="J23" s="1" t="str">
        <f t="shared" si="9"/>
        <v>jorge Pino</v>
      </c>
      <c r="K23" s="1" t="str">
        <f t="shared" si="10"/>
        <v>jorge Pino5jorge @mail.udp.cl</v>
      </c>
      <c r="O23" s="13">
        <v>4</v>
      </c>
      <c r="P23" s="14">
        <v>50000</v>
      </c>
      <c r="Q23" s="14">
        <f t="shared" si="1"/>
        <v>200000</v>
      </c>
      <c r="R23" s="14">
        <v>500</v>
      </c>
      <c r="S23" s="15">
        <f t="shared" si="2"/>
        <v>199500</v>
      </c>
    </row>
    <row r="24" spans="1:22" ht="14.25" customHeight="1" x14ac:dyDescent="0.2">
      <c r="C24" s="21" t="s">
        <v>44</v>
      </c>
      <c r="D24" s="21" t="s">
        <v>68</v>
      </c>
      <c r="E24" s="21" t="s">
        <v>69</v>
      </c>
      <c r="F24" s="21" t="s">
        <v>70</v>
      </c>
      <c r="G24" s="21" t="s">
        <v>71</v>
      </c>
      <c r="H24" s="21" t="s">
        <v>72</v>
      </c>
      <c r="I24" s="21"/>
      <c r="J24" s="21"/>
      <c r="K24" s="21" t="s">
        <v>73</v>
      </c>
      <c r="O24" s="13">
        <v>23</v>
      </c>
      <c r="P24" s="14">
        <v>2000</v>
      </c>
      <c r="Q24" s="14">
        <f t="shared" si="1"/>
        <v>46000</v>
      </c>
      <c r="R24" s="14">
        <v>115</v>
      </c>
      <c r="S24" s="15">
        <f t="shared" si="2"/>
        <v>45885</v>
      </c>
    </row>
    <row r="25" spans="1:22" ht="14.25" customHeight="1" x14ac:dyDescent="0.2">
      <c r="O25" s="13">
        <v>22</v>
      </c>
      <c r="P25" s="14">
        <v>2567000</v>
      </c>
      <c r="Q25" s="14">
        <f t="shared" si="1"/>
        <v>56474000</v>
      </c>
      <c r="R25" s="14">
        <v>141185</v>
      </c>
      <c r="S25" s="15">
        <f t="shared" si="2"/>
        <v>56332815</v>
      </c>
    </row>
    <row r="26" spans="1:22" ht="14.25" customHeight="1" x14ac:dyDescent="0.2">
      <c r="E26" s="22" t="s">
        <v>74</v>
      </c>
      <c r="O26" s="13">
        <v>23</v>
      </c>
      <c r="P26" s="14">
        <v>100000</v>
      </c>
      <c r="Q26" s="14">
        <f t="shared" si="1"/>
        <v>2300000</v>
      </c>
      <c r="R26" s="14">
        <v>5750</v>
      </c>
      <c r="S26" s="15">
        <f t="shared" si="2"/>
        <v>2294250</v>
      </c>
    </row>
    <row r="27" spans="1:22" ht="14.25" customHeight="1" x14ac:dyDescent="0.2">
      <c r="O27" s="13">
        <v>19</v>
      </c>
      <c r="P27" s="14">
        <v>200000</v>
      </c>
      <c r="Q27" s="14">
        <f t="shared" si="1"/>
        <v>3800000</v>
      </c>
      <c r="R27" s="14">
        <v>9500</v>
      </c>
      <c r="S27" s="15">
        <f t="shared" si="2"/>
        <v>3790500</v>
      </c>
    </row>
    <row r="28" spans="1:22" ht="14.25" customHeight="1" x14ac:dyDescent="0.2">
      <c r="E28" s="23" t="s">
        <v>75</v>
      </c>
      <c r="O28" s="13">
        <v>2</v>
      </c>
      <c r="P28" s="14">
        <v>2500</v>
      </c>
      <c r="Q28" s="14">
        <f t="shared" si="1"/>
        <v>5000</v>
      </c>
      <c r="R28" s="14">
        <v>12.5</v>
      </c>
      <c r="S28" s="15">
        <f t="shared" si="2"/>
        <v>4987.5</v>
      </c>
    </row>
    <row r="29" spans="1:22" ht="14.25" customHeight="1" x14ac:dyDescent="0.2">
      <c r="B29" s="24" t="s">
        <v>76</v>
      </c>
      <c r="C29" s="24" t="s">
        <v>25</v>
      </c>
      <c r="D29" s="24" t="s">
        <v>77</v>
      </c>
      <c r="E29" s="24" t="s">
        <v>78</v>
      </c>
      <c r="F29" s="24" t="s">
        <v>79</v>
      </c>
      <c r="O29" s="13">
        <v>5</v>
      </c>
      <c r="P29" s="14">
        <v>232330</v>
      </c>
      <c r="Q29" s="14">
        <f t="shared" si="1"/>
        <v>1161650</v>
      </c>
      <c r="R29" s="14">
        <v>2904.125</v>
      </c>
      <c r="S29" s="15">
        <f t="shared" si="2"/>
        <v>1158745.875</v>
      </c>
    </row>
    <row r="30" spans="1:22" ht="14.25" customHeight="1" x14ac:dyDescent="0.2">
      <c r="B30" s="25" t="str">
        <f t="shared" ref="B30:B35" si="12">LOWER(CONCATENATE(LEFT(C30),MID(D30,2,3),RIGHT(E30,2),"-",F31))</f>
        <v>foja20-pucv</v>
      </c>
      <c r="C30" s="1" t="s">
        <v>80</v>
      </c>
      <c r="D30" s="1" t="s">
        <v>81</v>
      </c>
      <c r="E30" s="13">
        <v>972413520</v>
      </c>
      <c r="F30" s="1" t="s">
        <v>82</v>
      </c>
      <c r="O30" s="13">
        <v>3</v>
      </c>
      <c r="P30" s="14">
        <v>2500</v>
      </c>
      <c r="Q30" s="14">
        <f t="shared" si="1"/>
        <v>7500</v>
      </c>
      <c r="R30" s="14">
        <v>18.75</v>
      </c>
      <c r="S30" s="15">
        <f t="shared" si="2"/>
        <v>7481.25</v>
      </c>
    </row>
    <row r="31" spans="1:22" ht="14.25" customHeight="1" x14ac:dyDescent="0.2">
      <c r="B31" s="25" t="str">
        <f t="shared" si="12"/>
        <v>mere50-uft</v>
      </c>
      <c r="C31" s="1" t="s">
        <v>83</v>
      </c>
      <c r="D31" s="1" t="s">
        <v>84</v>
      </c>
      <c r="E31" s="13">
        <v>972412450</v>
      </c>
      <c r="F31" s="1" t="s">
        <v>85</v>
      </c>
      <c r="O31" s="13">
        <v>4</v>
      </c>
      <c r="P31" s="14">
        <v>1000</v>
      </c>
      <c r="Q31" s="14">
        <f t="shared" si="1"/>
        <v>4000</v>
      </c>
      <c r="R31" s="14">
        <v>10</v>
      </c>
      <c r="S31" s="15">
        <f t="shared" si="2"/>
        <v>3990</v>
      </c>
    </row>
    <row r="32" spans="1:22" ht="14.25" customHeight="1" x14ac:dyDescent="0.2">
      <c r="B32" s="25" t="str">
        <f t="shared" si="12"/>
        <v>fora21-uai</v>
      </c>
      <c r="C32" s="1" t="s">
        <v>86</v>
      </c>
      <c r="D32" s="1" t="s">
        <v>87</v>
      </c>
      <c r="E32" s="13">
        <v>982413521</v>
      </c>
      <c r="F32" s="1" t="s">
        <v>88</v>
      </c>
      <c r="O32" s="13">
        <v>13</v>
      </c>
      <c r="P32" s="14">
        <v>90000</v>
      </c>
      <c r="Q32" s="14">
        <f t="shared" si="1"/>
        <v>1170000</v>
      </c>
      <c r="R32" s="14">
        <v>2925</v>
      </c>
      <c r="S32" s="15">
        <f t="shared" si="2"/>
        <v>1167075</v>
      </c>
    </row>
    <row r="33" spans="2:19" ht="14.25" customHeight="1" x14ac:dyDescent="0.2">
      <c r="B33" s="25" t="str">
        <f t="shared" si="12"/>
        <v>doto20-uch</v>
      </c>
      <c r="C33" s="1" t="s">
        <v>89</v>
      </c>
      <c r="D33" s="1" t="s">
        <v>90</v>
      </c>
      <c r="E33" s="13">
        <v>979915520</v>
      </c>
      <c r="F33" s="1" t="s">
        <v>91</v>
      </c>
      <c r="O33" s="13">
        <v>1</v>
      </c>
      <c r="P33" s="14">
        <v>464660</v>
      </c>
      <c r="Q33" s="14">
        <f t="shared" si="1"/>
        <v>464660</v>
      </c>
      <c r="R33" s="14">
        <v>1161.6500000000001</v>
      </c>
      <c r="S33" s="15">
        <f t="shared" si="2"/>
        <v>463498.35</v>
      </c>
    </row>
    <row r="34" spans="2:19" ht="14.25" customHeight="1" x14ac:dyDescent="0.2">
      <c r="B34" s="25" t="str">
        <f t="shared" si="12"/>
        <v>aald52-ust</v>
      </c>
      <c r="C34" s="1" t="s">
        <v>92</v>
      </c>
      <c r="D34" s="1" t="s">
        <v>93</v>
      </c>
      <c r="E34" s="13">
        <v>923241352</v>
      </c>
      <c r="F34" s="1" t="s">
        <v>94</v>
      </c>
      <c r="O34" s="13">
        <v>14</v>
      </c>
      <c r="P34" s="14">
        <v>232330</v>
      </c>
      <c r="Q34" s="14">
        <f t="shared" si="1"/>
        <v>3252620</v>
      </c>
      <c r="R34" s="14">
        <v>8131.55</v>
      </c>
      <c r="S34" s="15">
        <f t="shared" si="2"/>
        <v>3244488.45</v>
      </c>
    </row>
    <row r="35" spans="2:19" ht="14.25" customHeight="1" x14ac:dyDescent="0.2">
      <c r="B35" s="25" t="str">
        <f t="shared" si="12"/>
        <v>dilv20-</v>
      </c>
      <c r="C35" s="1" t="s">
        <v>95</v>
      </c>
      <c r="D35" s="1" t="s">
        <v>96</v>
      </c>
      <c r="E35" s="13">
        <v>992313520</v>
      </c>
      <c r="F35" s="1" t="s">
        <v>97</v>
      </c>
      <c r="O35" s="13">
        <v>18</v>
      </c>
      <c r="P35" s="14">
        <v>200000</v>
      </c>
      <c r="Q35" s="14">
        <f t="shared" si="1"/>
        <v>3600000</v>
      </c>
      <c r="R35" s="14">
        <v>9000</v>
      </c>
      <c r="S35" s="15">
        <f t="shared" si="2"/>
        <v>3591000</v>
      </c>
    </row>
    <row r="36" spans="2:19" ht="14.25" customHeight="1" x14ac:dyDescent="0.2">
      <c r="O36" s="13">
        <v>19</v>
      </c>
      <c r="P36" s="14">
        <v>2500</v>
      </c>
      <c r="Q36" s="14">
        <f t="shared" si="1"/>
        <v>47500</v>
      </c>
      <c r="R36" s="14">
        <v>118.75</v>
      </c>
      <c r="S36" s="15">
        <f t="shared" si="2"/>
        <v>47381.25</v>
      </c>
    </row>
    <row r="37" spans="2:19" ht="14.25" customHeight="1" x14ac:dyDescent="0.2">
      <c r="O37" s="13">
        <v>21</v>
      </c>
      <c r="P37" s="14">
        <v>855666.66666666663</v>
      </c>
      <c r="Q37" s="14">
        <f t="shared" si="1"/>
        <v>17969000</v>
      </c>
      <c r="R37" s="14">
        <v>44922.5</v>
      </c>
      <c r="S37" s="15">
        <f t="shared" si="2"/>
        <v>17924077.5</v>
      </c>
    </row>
    <row r="38" spans="2:19" ht="14.25" customHeight="1" x14ac:dyDescent="0.2">
      <c r="O38" s="13">
        <v>17</v>
      </c>
      <c r="P38" s="14">
        <v>6666.6666666666697</v>
      </c>
      <c r="Q38" s="14">
        <f t="shared" si="1"/>
        <v>113333.33333333339</v>
      </c>
      <c r="R38" s="14">
        <v>283.33333333333348</v>
      </c>
      <c r="S38" s="15">
        <f t="shared" si="2"/>
        <v>113050.00000000006</v>
      </c>
    </row>
    <row r="39" spans="2:19" ht="14.25" customHeight="1" x14ac:dyDescent="0.2">
      <c r="O39" s="13">
        <v>24</v>
      </c>
      <c r="P39" s="14">
        <v>1000</v>
      </c>
      <c r="Q39" s="14">
        <f t="shared" si="1"/>
        <v>24000</v>
      </c>
      <c r="R39" s="14">
        <v>60</v>
      </c>
      <c r="S39" s="15">
        <f t="shared" si="2"/>
        <v>23940</v>
      </c>
    </row>
    <row r="40" spans="2:19" ht="14.25" customHeight="1" x14ac:dyDescent="0.2">
      <c r="O40" s="13">
        <v>9</v>
      </c>
      <c r="P40" s="14">
        <v>7701000</v>
      </c>
      <c r="Q40" s="14">
        <f t="shared" si="1"/>
        <v>69309000</v>
      </c>
      <c r="R40" s="14">
        <v>173272.5</v>
      </c>
      <c r="S40" s="15">
        <f t="shared" si="2"/>
        <v>69135727.5</v>
      </c>
    </row>
    <row r="41" spans="2:19" ht="14.25" customHeight="1" x14ac:dyDescent="0.2">
      <c r="O41" s="13">
        <v>1</v>
      </c>
      <c r="P41" s="14">
        <v>300000</v>
      </c>
      <c r="Q41" s="14">
        <f t="shared" si="1"/>
        <v>300000</v>
      </c>
      <c r="R41" s="14">
        <v>750</v>
      </c>
      <c r="S41" s="15">
        <f t="shared" si="2"/>
        <v>299250</v>
      </c>
    </row>
    <row r="42" spans="2:19" ht="14.25" customHeight="1" x14ac:dyDescent="0.2">
      <c r="O42" s="13">
        <v>24</v>
      </c>
      <c r="P42" s="14">
        <v>232330</v>
      </c>
      <c r="Q42" s="14">
        <f t="shared" si="1"/>
        <v>5575920</v>
      </c>
      <c r="R42" s="14">
        <v>13939.800000000001</v>
      </c>
      <c r="S42" s="15">
        <f t="shared" si="2"/>
        <v>5561980.2000000002</v>
      </c>
    </row>
    <row r="43" spans="2:19" ht="14.25" customHeight="1" x14ac:dyDescent="0.2">
      <c r="O43" s="13">
        <v>4</v>
      </c>
      <c r="P43" s="14">
        <v>855666.66666666663</v>
      </c>
      <c r="Q43" s="14">
        <f t="shared" si="1"/>
        <v>3422666.6666666665</v>
      </c>
      <c r="R43" s="14">
        <v>8556.6666666666661</v>
      </c>
      <c r="S43" s="15">
        <f t="shared" si="2"/>
        <v>3414110</v>
      </c>
    </row>
    <row r="44" spans="2:19" ht="14.25" customHeight="1" x14ac:dyDescent="0.2">
      <c r="O44" s="13">
        <v>11</v>
      </c>
      <c r="P44" s="14">
        <v>154886.66666666666</v>
      </c>
      <c r="Q44" s="14">
        <f t="shared" si="1"/>
        <v>1703753.3333333333</v>
      </c>
      <c r="R44" s="14">
        <v>4259.3833333333332</v>
      </c>
      <c r="S44" s="15">
        <f t="shared" si="2"/>
        <v>1699493.95</v>
      </c>
    </row>
    <row r="45" spans="2:19" ht="14.25" customHeight="1" x14ac:dyDescent="0.2">
      <c r="O45" s="13">
        <v>4</v>
      </c>
      <c r="P45" s="14">
        <v>855666.66666666663</v>
      </c>
      <c r="Q45" s="14">
        <f t="shared" si="1"/>
        <v>3422666.6666666665</v>
      </c>
      <c r="R45" s="14">
        <v>8556.6666666666661</v>
      </c>
      <c r="S45" s="15">
        <f t="shared" si="2"/>
        <v>3414110</v>
      </c>
    </row>
    <row r="46" spans="2:19" ht="14.25" customHeight="1" x14ac:dyDescent="0.2">
      <c r="O46" s="13">
        <v>21</v>
      </c>
      <c r="P46" s="14">
        <v>30000</v>
      </c>
      <c r="Q46" s="14">
        <f t="shared" si="1"/>
        <v>630000</v>
      </c>
      <c r="R46" s="14">
        <v>1575</v>
      </c>
      <c r="S46" s="15">
        <f t="shared" si="2"/>
        <v>628425</v>
      </c>
    </row>
    <row r="47" spans="2:19" ht="14.25" customHeight="1" x14ac:dyDescent="0.2">
      <c r="O47" s="13">
        <v>11</v>
      </c>
      <c r="P47" s="14">
        <v>7701000</v>
      </c>
      <c r="Q47" s="14">
        <f t="shared" si="1"/>
        <v>84711000</v>
      </c>
      <c r="R47" s="14">
        <v>211777.5</v>
      </c>
      <c r="S47" s="15">
        <f t="shared" si="2"/>
        <v>84499222.5</v>
      </c>
    </row>
    <row r="48" spans="2:19" ht="14.25" customHeight="1" x14ac:dyDescent="0.2">
      <c r="O48" s="13">
        <v>20</v>
      </c>
      <c r="P48" s="14">
        <v>7701000</v>
      </c>
      <c r="Q48" s="14">
        <f t="shared" si="1"/>
        <v>154020000</v>
      </c>
      <c r="R48" s="14">
        <v>385050</v>
      </c>
      <c r="S48" s="15">
        <f t="shared" si="2"/>
        <v>153634950</v>
      </c>
    </row>
    <row r="49" spans="15:19" ht="14.25" customHeight="1" x14ac:dyDescent="0.2">
      <c r="O49" s="13">
        <v>5</v>
      </c>
      <c r="P49" s="14">
        <v>10000</v>
      </c>
      <c r="Q49" s="14">
        <f t="shared" si="1"/>
        <v>50000</v>
      </c>
      <c r="R49" s="14">
        <v>125</v>
      </c>
      <c r="S49" s="15">
        <f t="shared" si="2"/>
        <v>49875</v>
      </c>
    </row>
    <row r="50" spans="15:19" ht="14.25" customHeight="1" x14ac:dyDescent="0.2">
      <c r="O50" s="13">
        <v>10</v>
      </c>
      <c r="P50" s="14">
        <v>50000</v>
      </c>
      <c r="Q50" s="14">
        <f t="shared" si="1"/>
        <v>500000</v>
      </c>
      <c r="R50" s="14">
        <v>1250</v>
      </c>
      <c r="S50" s="15">
        <f t="shared" si="2"/>
        <v>498750</v>
      </c>
    </row>
    <row r="51" spans="15:19" ht="14.25" customHeight="1" x14ac:dyDescent="0.2">
      <c r="O51" s="13">
        <v>8</v>
      </c>
      <c r="P51" s="14">
        <v>200000</v>
      </c>
      <c r="Q51" s="14">
        <f t="shared" si="1"/>
        <v>1600000</v>
      </c>
      <c r="R51" s="14">
        <v>4000</v>
      </c>
      <c r="S51" s="15">
        <f t="shared" si="2"/>
        <v>1596000</v>
      </c>
    </row>
    <row r="52" spans="15:19" ht="14.25" customHeight="1" x14ac:dyDescent="0.2">
      <c r="O52" s="13">
        <v>19</v>
      </c>
      <c r="P52" s="14">
        <v>33333.333333333336</v>
      </c>
      <c r="Q52" s="14">
        <f t="shared" si="1"/>
        <v>633333.33333333337</v>
      </c>
      <c r="R52" s="14">
        <v>1583.3333333333335</v>
      </c>
      <c r="S52" s="15">
        <f t="shared" si="2"/>
        <v>631750</v>
      </c>
    </row>
    <row r="53" spans="15:19" ht="14.25" customHeight="1" x14ac:dyDescent="0.2">
      <c r="O53" s="13">
        <v>10</v>
      </c>
      <c r="P53" s="14">
        <v>30000</v>
      </c>
      <c r="Q53" s="14">
        <f t="shared" si="1"/>
        <v>300000</v>
      </c>
      <c r="R53" s="14">
        <v>750</v>
      </c>
      <c r="S53" s="15">
        <f t="shared" si="2"/>
        <v>299250</v>
      </c>
    </row>
    <row r="54" spans="15:19" ht="14.25" customHeight="1" x14ac:dyDescent="0.2">
      <c r="O54" s="13">
        <v>5</v>
      </c>
      <c r="P54" s="14">
        <v>50000</v>
      </c>
      <c r="Q54" s="14">
        <f t="shared" si="1"/>
        <v>250000</v>
      </c>
      <c r="R54" s="14">
        <v>625</v>
      </c>
      <c r="S54" s="15">
        <f t="shared" si="2"/>
        <v>249375</v>
      </c>
    </row>
    <row r="55" spans="15:19" ht="14.25" customHeight="1" x14ac:dyDescent="0.2">
      <c r="O55" s="13">
        <v>7</v>
      </c>
      <c r="P55" s="14">
        <v>2500</v>
      </c>
      <c r="Q55" s="14">
        <f t="shared" si="1"/>
        <v>17500</v>
      </c>
      <c r="R55" s="14">
        <v>43.75</v>
      </c>
      <c r="S55" s="15">
        <f t="shared" si="2"/>
        <v>17456.25</v>
      </c>
    </row>
    <row r="56" spans="15:19" ht="14.25" customHeight="1" x14ac:dyDescent="0.2">
      <c r="O56" s="13">
        <v>22</v>
      </c>
      <c r="P56" s="14">
        <v>90000</v>
      </c>
      <c r="Q56" s="14">
        <f t="shared" si="1"/>
        <v>1980000</v>
      </c>
      <c r="R56" s="14">
        <v>4950</v>
      </c>
      <c r="S56" s="15">
        <f t="shared" si="2"/>
        <v>1975050</v>
      </c>
    </row>
    <row r="57" spans="15:19" ht="14.25" customHeight="1" x14ac:dyDescent="0.2">
      <c r="O57" s="13">
        <v>17</v>
      </c>
      <c r="P57" s="14">
        <v>15000</v>
      </c>
      <c r="Q57" s="14">
        <f t="shared" si="1"/>
        <v>255000</v>
      </c>
      <c r="R57" s="14">
        <v>637.5</v>
      </c>
      <c r="S57" s="15">
        <f t="shared" si="2"/>
        <v>254362.5</v>
      </c>
    </row>
    <row r="58" spans="15:19" ht="14.25" customHeight="1" x14ac:dyDescent="0.2">
      <c r="O58" s="13">
        <v>17</v>
      </c>
      <c r="P58" s="14">
        <v>855666.66666666663</v>
      </c>
      <c r="Q58" s="14">
        <f t="shared" si="1"/>
        <v>14546333.333333332</v>
      </c>
      <c r="R58" s="14">
        <v>36365.833333333328</v>
      </c>
      <c r="S58" s="15">
        <f t="shared" si="2"/>
        <v>14509967.499999998</v>
      </c>
    </row>
    <row r="59" spans="15:19" ht="14.25" customHeight="1" x14ac:dyDescent="0.2">
      <c r="O59" s="13">
        <v>7</v>
      </c>
      <c r="P59" s="14">
        <v>2567000</v>
      </c>
      <c r="Q59" s="14">
        <f t="shared" si="1"/>
        <v>17969000</v>
      </c>
      <c r="R59" s="14">
        <v>44922.5</v>
      </c>
      <c r="S59" s="15">
        <f t="shared" si="2"/>
        <v>17924077.5</v>
      </c>
    </row>
    <row r="60" spans="15:19" ht="14.25" customHeight="1" x14ac:dyDescent="0.2">
      <c r="O60" s="13">
        <v>2</v>
      </c>
      <c r="P60" s="14">
        <v>855666.66666666663</v>
      </c>
      <c r="Q60" s="14">
        <f t="shared" si="1"/>
        <v>1711333.3333333333</v>
      </c>
      <c r="R60" s="14">
        <v>4278.333333333333</v>
      </c>
      <c r="S60" s="15">
        <f t="shared" si="2"/>
        <v>1707055</v>
      </c>
    </row>
    <row r="61" spans="15:19" ht="14.25" customHeight="1" x14ac:dyDescent="0.2">
      <c r="O61" s="13">
        <v>1</v>
      </c>
      <c r="P61" s="14">
        <v>30000</v>
      </c>
      <c r="Q61" s="14">
        <f t="shared" si="1"/>
        <v>30000</v>
      </c>
      <c r="R61" s="14">
        <v>75</v>
      </c>
      <c r="S61" s="15">
        <f t="shared" si="2"/>
        <v>29925</v>
      </c>
    </row>
    <row r="62" spans="15:19" ht="14.25" customHeight="1" x14ac:dyDescent="0.2">
      <c r="O62" s="13">
        <v>12</v>
      </c>
      <c r="P62" s="14">
        <v>464660</v>
      </c>
      <c r="Q62" s="14">
        <f t="shared" si="1"/>
        <v>5575920</v>
      </c>
      <c r="R62" s="14">
        <v>13939.800000000001</v>
      </c>
      <c r="S62" s="15">
        <f t="shared" si="2"/>
        <v>5561980.2000000002</v>
      </c>
    </row>
    <row r="63" spans="15:19" ht="14.25" customHeight="1" x14ac:dyDescent="0.2">
      <c r="O63" s="13">
        <v>25</v>
      </c>
      <c r="P63" s="14">
        <v>7701000</v>
      </c>
      <c r="Q63" s="14">
        <f t="shared" si="1"/>
        <v>192525000</v>
      </c>
      <c r="R63" s="14">
        <v>481312.5</v>
      </c>
      <c r="S63" s="15">
        <f t="shared" si="2"/>
        <v>192043687.5</v>
      </c>
    </row>
    <row r="64" spans="15:19" ht="14.25" customHeight="1" x14ac:dyDescent="0.2">
      <c r="O64" s="13">
        <v>15</v>
      </c>
      <c r="P64" s="14">
        <v>30000</v>
      </c>
      <c r="Q64" s="14">
        <f t="shared" si="1"/>
        <v>450000</v>
      </c>
      <c r="R64" s="14">
        <v>1125</v>
      </c>
      <c r="S64" s="15">
        <f t="shared" si="2"/>
        <v>448875</v>
      </c>
    </row>
    <row r="65" spans="15:19" ht="14.25" customHeight="1" x14ac:dyDescent="0.2">
      <c r="O65" s="13">
        <v>19</v>
      </c>
      <c r="P65" s="14">
        <v>464660</v>
      </c>
      <c r="Q65" s="14">
        <f t="shared" si="1"/>
        <v>8828540</v>
      </c>
      <c r="R65" s="14">
        <v>22071.350000000002</v>
      </c>
      <c r="S65" s="15">
        <f t="shared" si="2"/>
        <v>8806468.6500000004</v>
      </c>
    </row>
    <row r="66" spans="15:19" ht="14.25" customHeight="1" x14ac:dyDescent="0.2">
      <c r="O66" s="13">
        <v>15</v>
      </c>
      <c r="P66" s="14">
        <v>2567000</v>
      </c>
      <c r="Q66" s="14">
        <f t="shared" si="1"/>
        <v>38505000</v>
      </c>
      <c r="R66" s="14">
        <v>96262.5</v>
      </c>
      <c r="S66" s="15">
        <f t="shared" si="2"/>
        <v>38408737.5</v>
      </c>
    </row>
    <row r="67" spans="15:19" ht="14.25" customHeight="1" x14ac:dyDescent="0.2">
      <c r="O67" s="13">
        <v>3</v>
      </c>
      <c r="P67" s="14">
        <v>50000</v>
      </c>
      <c r="Q67" s="14">
        <f t="shared" si="1"/>
        <v>150000</v>
      </c>
      <c r="R67" s="14">
        <v>375</v>
      </c>
      <c r="S67" s="15">
        <f t="shared" si="2"/>
        <v>149625</v>
      </c>
    </row>
    <row r="68" spans="15:19" ht="14.25" customHeight="1" x14ac:dyDescent="0.2">
      <c r="O68" s="13">
        <v>13</v>
      </c>
      <c r="P68" s="14">
        <v>5000</v>
      </c>
      <c r="Q68" s="14">
        <f t="shared" si="1"/>
        <v>65000</v>
      </c>
      <c r="R68" s="14">
        <v>162.5</v>
      </c>
      <c r="S68" s="15">
        <f t="shared" si="2"/>
        <v>64837.5</v>
      </c>
    </row>
    <row r="69" spans="15:19" ht="14.25" customHeight="1" x14ac:dyDescent="0.2">
      <c r="O69" s="13">
        <v>2</v>
      </c>
      <c r="P69" s="14">
        <v>30000</v>
      </c>
      <c r="Q69" s="14">
        <f t="shared" si="1"/>
        <v>60000</v>
      </c>
      <c r="R69" s="14">
        <v>150</v>
      </c>
      <c r="S69" s="15">
        <f t="shared" si="2"/>
        <v>59850</v>
      </c>
    </row>
    <row r="70" spans="15:19" ht="14.25" customHeight="1" x14ac:dyDescent="0.2">
      <c r="O70" s="13">
        <v>16</v>
      </c>
      <c r="P70" s="14">
        <v>2567000</v>
      </c>
      <c r="Q70" s="14">
        <f t="shared" si="1"/>
        <v>41072000</v>
      </c>
      <c r="R70" s="14">
        <v>102680</v>
      </c>
      <c r="S70" s="15">
        <f t="shared" si="2"/>
        <v>40969320</v>
      </c>
    </row>
    <row r="71" spans="15:19" ht="14.25" customHeight="1" x14ac:dyDescent="0.2">
      <c r="O71" s="13">
        <v>11</v>
      </c>
      <c r="P71" s="14">
        <v>2000</v>
      </c>
      <c r="Q71" s="14">
        <f t="shared" si="1"/>
        <v>22000</v>
      </c>
      <c r="R71" s="14">
        <v>55</v>
      </c>
      <c r="S71" s="15">
        <f t="shared" si="2"/>
        <v>21945</v>
      </c>
    </row>
    <row r="72" spans="15:19" ht="14.25" customHeight="1" x14ac:dyDescent="0.2">
      <c r="O72" s="13">
        <v>4</v>
      </c>
      <c r="P72" s="14">
        <v>15000</v>
      </c>
      <c r="Q72" s="14">
        <f t="shared" ref="Q72:Q100" si="13">O72*P72</f>
        <v>60000</v>
      </c>
      <c r="R72" s="14">
        <v>150</v>
      </c>
      <c r="S72" s="15">
        <f t="shared" si="2"/>
        <v>59850</v>
      </c>
    </row>
    <row r="73" spans="15:19" ht="14.25" customHeight="1" x14ac:dyDescent="0.2">
      <c r="O73" s="13">
        <v>10</v>
      </c>
      <c r="P73" s="14">
        <v>2500</v>
      </c>
      <c r="Q73" s="14">
        <f t="shared" si="13"/>
        <v>25000</v>
      </c>
      <c r="R73" s="14">
        <v>62.5</v>
      </c>
      <c r="S73" s="15">
        <f t="shared" ref="S73:S100" si="14">Q73-R73</f>
        <v>24937.5</v>
      </c>
    </row>
    <row r="74" spans="15:19" ht="14.25" customHeight="1" x14ac:dyDescent="0.2">
      <c r="O74" s="13">
        <v>11</v>
      </c>
      <c r="P74" s="14">
        <v>500</v>
      </c>
      <c r="Q74" s="14">
        <f t="shared" si="13"/>
        <v>5500</v>
      </c>
      <c r="R74" s="14">
        <v>13.75</v>
      </c>
      <c r="S74" s="15">
        <f t="shared" si="14"/>
        <v>5486.25</v>
      </c>
    </row>
    <row r="75" spans="15:19" ht="14.25" customHeight="1" x14ac:dyDescent="0.2">
      <c r="O75" s="13">
        <v>18</v>
      </c>
      <c r="P75" s="14">
        <v>1000</v>
      </c>
      <c r="Q75" s="14">
        <f t="shared" si="13"/>
        <v>18000</v>
      </c>
      <c r="R75" s="14">
        <v>45</v>
      </c>
      <c r="S75" s="15">
        <f t="shared" si="14"/>
        <v>17955</v>
      </c>
    </row>
    <row r="76" spans="15:19" ht="14.25" customHeight="1" x14ac:dyDescent="0.2">
      <c r="O76" s="13">
        <v>19</v>
      </c>
      <c r="P76" s="14">
        <v>5000</v>
      </c>
      <c r="Q76" s="14">
        <f t="shared" si="13"/>
        <v>95000</v>
      </c>
      <c r="R76" s="14">
        <v>237.5</v>
      </c>
      <c r="S76" s="15">
        <f t="shared" si="14"/>
        <v>94762.5</v>
      </c>
    </row>
    <row r="77" spans="15:19" ht="14.25" customHeight="1" x14ac:dyDescent="0.2">
      <c r="O77" s="13">
        <v>13</v>
      </c>
      <c r="P77" s="14">
        <v>464660</v>
      </c>
      <c r="Q77" s="14">
        <f t="shared" si="13"/>
        <v>6040580</v>
      </c>
      <c r="R77" s="14">
        <v>15101.45</v>
      </c>
      <c r="S77" s="15">
        <f t="shared" si="14"/>
        <v>6025478.5499999998</v>
      </c>
    </row>
    <row r="78" spans="15:19" ht="14.25" customHeight="1" x14ac:dyDescent="0.2">
      <c r="O78" s="13">
        <v>6</v>
      </c>
      <c r="P78" s="14">
        <v>200000</v>
      </c>
      <c r="Q78" s="14">
        <f t="shared" si="13"/>
        <v>1200000</v>
      </c>
      <c r="R78" s="14">
        <v>3000</v>
      </c>
      <c r="S78" s="15">
        <f t="shared" si="14"/>
        <v>1197000</v>
      </c>
    </row>
    <row r="79" spans="15:19" ht="14.25" customHeight="1" x14ac:dyDescent="0.2">
      <c r="O79" s="13">
        <v>24</v>
      </c>
      <c r="P79" s="14">
        <v>100000</v>
      </c>
      <c r="Q79" s="14">
        <f t="shared" si="13"/>
        <v>2400000</v>
      </c>
      <c r="R79" s="14">
        <v>6000</v>
      </c>
      <c r="S79" s="15">
        <f t="shared" si="14"/>
        <v>2394000</v>
      </c>
    </row>
    <row r="80" spans="15:19" ht="14.25" customHeight="1" x14ac:dyDescent="0.2">
      <c r="O80" s="13">
        <v>19</v>
      </c>
      <c r="P80" s="14">
        <v>100000</v>
      </c>
      <c r="Q80" s="14">
        <f t="shared" si="13"/>
        <v>1900000</v>
      </c>
      <c r="R80" s="14">
        <v>4750</v>
      </c>
      <c r="S80" s="15">
        <f t="shared" si="14"/>
        <v>1895250</v>
      </c>
    </row>
    <row r="81" spans="15:19" ht="14.25" customHeight="1" x14ac:dyDescent="0.2">
      <c r="O81" s="13">
        <v>10</v>
      </c>
      <c r="P81" s="14">
        <v>2500</v>
      </c>
      <c r="Q81" s="14">
        <f t="shared" si="13"/>
        <v>25000</v>
      </c>
      <c r="R81" s="14">
        <v>62.5</v>
      </c>
      <c r="S81" s="15">
        <f t="shared" si="14"/>
        <v>24937.5</v>
      </c>
    </row>
    <row r="82" spans="15:19" ht="14.25" customHeight="1" x14ac:dyDescent="0.2">
      <c r="O82" s="13">
        <v>8</v>
      </c>
      <c r="P82" s="14">
        <v>2500</v>
      </c>
      <c r="Q82" s="14">
        <f t="shared" si="13"/>
        <v>20000</v>
      </c>
      <c r="R82" s="14">
        <v>50</v>
      </c>
      <c r="S82" s="15">
        <f t="shared" si="14"/>
        <v>19950</v>
      </c>
    </row>
    <row r="83" spans="15:19" ht="14.25" customHeight="1" x14ac:dyDescent="0.2">
      <c r="O83" s="13">
        <v>12</v>
      </c>
      <c r="P83" s="14">
        <v>2000</v>
      </c>
      <c r="Q83" s="14">
        <f t="shared" si="13"/>
        <v>24000</v>
      </c>
      <c r="R83" s="14">
        <v>60</v>
      </c>
      <c r="S83" s="15">
        <f t="shared" si="14"/>
        <v>23940</v>
      </c>
    </row>
    <row r="84" spans="15:19" ht="14.25" customHeight="1" x14ac:dyDescent="0.2">
      <c r="O84" s="13">
        <v>19</v>
      </c>
      <c r="P84" s="14">
        <v>30000</v>
      </c>
      <c r="Q84" s="14">
        <f t="shared" si="13"/>
        <v>570000</v>
      </c>
      <c r="R84" s="14">
        <v>1425</v>
      </c>
      <c r="S84" s="15">
        <f t="shared" si="14"/>
        <v>568575</v>
      </c>
    </row>
    <row r="85" spans="15:19" ht="14.25" customHeight="1" x14ac:dyDescent="0.2">
      <c r="O85" s="13">
        <v>22</v>
      </c>
      <c r="P85" s="14">
        <v>200000</v>
      </c>
      <c r="Q85" s="14">
        <f t="shared" si="13"/>
        <v>4400000</v>
      </c>
      <c r="R85" s="14">
        <v>11000</v>
      </c>
      <c r="S85" s="15">
        <f t="shared" si="14"/>
        <v>4389000</v>
      </c>
    </row>
    <row r="86" spans="15:19" ht="14.25" customHeight="1" x14ac:dyDescent="0.2">
      <c r="O86" s="13">
        <v>14</v>
      </c>
      <c r="P86" s="14">
        <v>464660</v>
      </c>
      <c r="Q86" s="14">
        <f t="shared" si="13"/>
        <v>6505240</v>
      </c>
      <c r="R86" s="14">
        <v>16263.1</v>
      </c>
      <c r="S86" s="15">
        <f t="shared" si="14"/>
        <v>6488976.9000000004</v>
      </c>
    </row>
    <row r="87" spans="15:19" ht="14.25" customHeight="1" x14ac:dyDescent="0.2">
      <c r="O87" s="13">
        <v>20</v>
      </c>
      <c r="P87" s="14">
        <v>1283500</v>
      </c>
      <c r="Q87" s="14">
        <f t="shared" si="13"/>
        <v>25670000</v>
      </c>
      <c r="R87" s="14">
        <v>64175</v>
      </c>
      <c r="S87" s="15">
        <f t="shared" si="14"/>
        <v>25605825</v>
      </c>
    </row>
    <row r="88" spans="15:19" ht="14.25" customHeight="1" x14ac:dyDescent="0.2">
      <c r="O88" s="13">
        <v>9</v>
      </c>
      <c r="P88" s="14">
        <v>200000</v>
      </c>
      <c r="Q88" s="14">
        <f t="shared" si="13"/>
        <v>1800000</v>
      </c>
      <c r="R88" s="14">
        <v>4500</v>
      </c>
      <c r="S88" s="15">
        <f t="shared" si="14"/>
        <v>1795500</v>
      </c>
    </row>
    <row r="89" spans="15:19" ht="14.25" customHeight="1" x14ac:dyDescent="0.2">
      <c r="O89" s="13">
        <v>13</v>
      </c>
      <c r="P89" s="14">
        <v>200000</v>
      </c>
      <c r="Q89" s="14">
        <f t="shared" si="13"/>
        <v>2600000</v>
      </c>
      <c r="R89" s="14">
        <v>6500</v>
      </c>
      <c r="S89" s="15">
        <f t="shared" si="14"/>
        <v>2593500</v>
      </c>
    </row>
    <row r="90" spans="15:19" ht="14.25" customHeight="1" x14ac:dyDescent="0.2">
      <c r="O90" s="13">
        <v>13</v>
      </c>
      <c r="P90" s="14">
        <v>1000</v>
      </c>
      <c r="Q90" s="14">
        <f t="shared" si="13"/>
        <v>13000</v>
      </c>
      <c r="R90" s="14">
        <v>32.5</v>
      </c>
      <c r="S90" s="15">
        <f t="shared" si="14"/>
        <v>12967.5</v>
      </c>
    </row>
    <row r="91" spans="15:19" ht="14.25" customHeight="1" x14ac:dyDescent="0.2">
      <c r="O91" s="13">
        <v>15</v>
      </c>
      <c r="P91" s="14">
        <v>33333.333333333336</v>
      </c>
      <c r="Q91" s="14">
        <f t="shared" si="13"/>
        <v>500000.00000000006</v>
      </c>
      <c r="R91" s="14">
        <v>1250.0000000000002</v>
      </c>
      <c r="S91" s="15">
        <f t="shared" si="14"/>
        <v>498750.00000000006</v>
      </c>
    </row>
    <row r="92" spans="15:19" ht="14.25" customHeight="1" x14ac:dyDescent="0.2">
      <c r="O92" s="13">
        <v>2</v>
      </c>
      <c r="P92" s="14">
        <v>500</v>
      </c>
      <c r="Q92" s="14">
        <f t="shared" si="13"/>
        <v>1000</v>
      </c>
      <c r="R92" s="14">
        <v>2.5</v>
      </c>
      <c r="S92" s="15">
        <f t="shared" si="14"/>
        <v>997.5</v>
      </c>
    </row>
    <row r="93" spans="15:19" ht="14.25" customHeight="1" x14ac:dyDescent="0.2">
      <c r="O93" s="13">
        <v>24</v>
      </c>
      <c r="P93" s="14">
        <v>1000</v>
      </c>
      <c r="Q93" s="14">
        <f t="shared" si="13"/>
        <v>24000</v>
      </c>
      <c r="R93" s="14">
        <v>60</v>
      </c>
      <c r="S93" s="15">
        <f t="shared" si="14"/>
        <v>23940</v>
      </c>
    </row>
    <row r="94" spans="15:19" ht="14.25" customHeight="1" x14ac:dyDescent="0.2">
      <c r="O94" s="13">
        <v>7</v>
      </c>
      <c r="P94" s="14">
        <v>90000</v>
      </c>
      <c r="Q94" s="14">
        <f t="shared" si="13"/>
        <v>630000</v>
      </c>
      <c r="R94" s="14">
        <v>1575</v>
      </c>
      <c r="S94" s="15">
        <f t="shared" si="14"/>
        <v>628425</v>
      </c>
    </row>
    <row r="95" spans="15:19" ht="14.25" customHeight="1" x14ac:dyDescent="0.2">
      <c r="O95" s="13">
        <v>7</v>
      </c>
      <c r="P95" s="14">
        <v>5000</v>
      </c>
      <c r="Q95" s="14">
        <f t="shared" si="13"/>
        <v>35000</v>
      </c>
      <c r="R95" s="14">
        <v>87.5</v>
      </c>
      <c r="S95" s="15">
        <f t="shared" si="14"/>
        <v>34912.5</v>
      </c>
    </row>
    <row r="96" spans="15:19" ht="14.25" customHeight="1" x14ac:dyDescent="0.2">
      <c r="O96" s="13">
        <v>15</v>
      </c>
      <c r="P96" s="14">
        <v>2500</v>
      </c>
      <c r="Q96" s="14">
        <f t="shared" si="13"/>
        <v>37500</v>
      </c>
      <c r="R96" s="14">
        <v>93.75</v>
      </c>
      <c r="S96" s="15">
        <f t="shared" si="14"/>
        <v>37406.25</v>
      </c>
    </row>
    <row r="97" spans="15:19" ht="14.25" customHeight="1" x14ac:dyDescent="0.2">
      <c r="O97" s="13">
        <v>21</v>
      </c>
      <c r="P97" s="14">
        <v>90000</v>
      </c>
      <c r="Q97" s="14">
        <f t="shared" si="13"/>
        <v>1890000</v>
      </c>
      <c r="R97" s="14">
        <v>4725</v>
      </c>
      <c r="S97" s="15">
        <f t="shared" si="14"/>
        <v>1885275</v>
      </c>
    </row>
    <row r="98" spans="15:19" ht="14.25" customHeight="1" x14ac:dyDescent="0.2">
      <c r="O98" s="13">
        <v>14</v>
      </c>
      <c r="P98" s="14">
        <v>464660</v>
      </c>
      <c r="Q98" s="14">
        <f t="shared" si="13"/>
        <v>6505240</v>
      </c>
      <c r="R98" s="14">
        <v>16263.1</v>
      </c>
      <c r="S98" s="15">
        <f t="shared" si="14"/>
        <v>6488976.9000000004</v>
      </c>
    </row>
    <row r="99" spans="15:19" ht="14.25" customHeight="1" x14ac:dyDescent="0.2">
      <c r="O99" s="13">
        <v>17</v>
      </c>
      <c r="P99" s="14">
        <v>100000</v>
      </c>
      <c r="Q99" s="14">
        <f t="shared" si="13"/>
        <v>1700000</v>
      </c>
      <c r="R99" s="14">
        <v>4250</v>
      </c>
      <c r="S99" s="15">
        <f t="shared" si="14"/>
        <v>1695750</v>
      </c>
    </row>
    <row r="100" spans="15:19" ht="14.25" customHeight="1" x14ac:dyDescent="0.2">
      <c r="O100" s="13">
        <v>22</v>
      </c>
      <c r="P100" s="14">
        <v>5134000</v>
      </c>
      <c r="Q100" s="14">
        <f t="shared" si="13"/>
        <v>112948000</v>
      </c>
      <c r="R100" s="14">
        <v>282370</v>
      </c>
      <c r="S100" s="15">
        <f t="shared" si="14"/>
        <v>112665630</v>
      </c>
    </row>
    <row r="101" spans="15:19" ht="14.25" customHeight="1" x14ac:dyDescent="0.2"/>
    <row r="102" spans="15:19" ht="14.25" customHeight="1" x14ac:dyDescent="0.2"/>
    <row r="103" spans="15:19" ht="14.25" customHeight="1" x14ac:dyDescent="0.2"/>
    <row r="104" spans="15:19" ht="14.25" customHeight="1" x14ac:dyDescent="0.2"/>
    <row r="105" spans="15:19" ht="14.25" customHeight="1" x14ac:dyDescent="0.2"/>
    <row r="106" spans="15:19" ht="14.25" customHeight="1" x14ac:dyDescent="0.2"/>
    <row r="107" spans="15:19" ht="14.25" customHeight="1" x14ac:dyDescent="0.2"/>
    <row r="108" spans="15:19" ht="14.25" customHeight="1" x14ac:dyDescent="0.2"/>
    <row r="109" spans="15:19" ht="14.25" customHeight="1" x14ac:dyDescent="0.2"/>
    <row r="110" spans="15:19" ht="14.25" customHeight="1" x14ac:dyDescent="0.2"/>
    <row r="111" spans="15:19" ht="14.25" customHeight="1" x14ac:dyDescent="0.2"/>
    <row r="112" spans="15:19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 selectUnlockedCells="1"/>
  <mergeCells count="3">
    <mergeCell ref="B2:G2"/>
    <mergeCell ref="O6:S6"/>
    <mergeCell ref="A16:K16"/>
  </mergeCells>
  <pageMargins left="0.7" right="0.7" top="0.75" bottom="0.75" header="0" footer="0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N1000"/>
  <sheetViews>
    <sheetView workbookViewId="0">
      <selection activeCell="I3" sqref="I3"/>
    </sheetView>
  </sheetViews>
  <sheetFormatPr baseColWidth="10" defaultColWidth="14.5" defaultRowHeight="15" customHeight="1" x14ac:dyDescent="0.2"/>
  <cols>
    <col min="1" max="2" width="10.6640625" customWidth="1"/>
    <col min="3" max="3" width="14.33203125" customWidth="1"/>
    <col min="4" max="5" width="13.1640625" customWidth="1"/>
    <col min="6" max="6" width="10.6640625" customWidth="1"/>
    <col min="7" max="7" width="17.1640625" customWidth="1"/>
    <col min="8" max="8" width="44.5" customWidth="1"/>
    <col min="9" max="26" width="10.6640625" customWidth="1"/>
  </cols>
  <sheetData>
    <row r="1" spans="1:14" ht="14.25" customHeight="1" x14ac:dyDescent="0.25">
      <c r="B1" s="103" t="s">
        <v>98</v>
      </c>
      <c r="C1" s="100"/>
      <c r="D1" s="100"/>
      <c r="E1" s="100"/>
      <c r="F1" s="100"/>
      <c r="G1" s="100"/>
      <c r="H1" s="100"/>
      <c r="I1" s="101"/>
    </row>
    <row r="2" spans="1:14" ht="14.25" customHeight="1" x14ac:dyDescent="0.2">
      <c r="B2" s="2" t="s">
        <v>99</v>
      </c>
      <c r="C2" s="2" t="s">
        <v>100</v>
      </c>
      <c r="D2" s="2" t="s">
        <v>101</v>
      </c>
      <c r="E2" s="2" t="s">
        <v>102</v>
      </c>
      <c r="H2" s="104" t="s">
        <v>103</v>
      </c>
      <c r="I2" s="105"/>
    </row>
    <row r="3" spans="1:14" ht="14.25" customHeight="1" x14ac:dyDescent="0.2">
      <c r="B3" s="1">
        <v>1</v>
      </c>
      <c r="C3" s="1" t="s">
        <v>104</v>
      </c>
      <c r="D3" s="1" t="s">
        <v>107</v>
      </c>
      <c r="E3" s="1">
        <v>344</v>
      </c>
      <c r="H3" s="2" t="s">
        <v>105</v>
      </c>
      <c r="I3" s="1"/>
    </row>
    <row r="4" spans="1:14" ht="14.25" customHeight="1" x14ac:dyDescent="0.2">
      <c r="B4" s="1">
        <v>2</v>
      </c>
      <c r="C4" s="1" t="s">
        <v>106</v>
      </c>
      <c r="D4" s="1" t="s">
        <v>107</v>
      </c>
      <c r="E4" s="1">
        <v>267</v>
      </c>
      <c r="H4" s="2" t="s">
        <v>108</v>
      </c>
      <c r="I4" s="1"/>
    </row>
    <row r="5" spans="1:14" ht="14.25" customHeight="1" x14ac:dyDescent="0.2">
      <c r="B5" s="1">
        <v>3</v>
      </c>
      <c r="C5" s="1" t="s">
        <v>104</v>
      </c>
      <c r="D5" s="1" t="s">
        <v>109</v>
      </c>
      <c r="E5" s="1">
        <v>135</v>
      </c>
      <c r="H5" s="2" t="s">
        <v>110</v>
      </c>
      <c r="I5" s="1"/>
    </row>
    <row r="6" spans="1:14" ht="14.25" customHeight="1" x14ac:dyDescent="0.2">
      <c r="B6" s="1">
        <v>4</v>
      </c>
      <c r="C6" s="1" t="s">
        <v>106</v>
      </c>
      <c r="D6" s="1" t="s">
        <v>111</v>
      </c>
      <c r="E6" s="1">
        <v>120</v>
      </c>
      <c r="H6" s="2" t="s">
        <v>112</v>
      </c>
      <c r="I6" s="1"/>
    </row>
    <row r="7" spans="1:14" ht="14.25" customHeight="1" x14ac:dyDescent="0.2">
      <c r="B7" s="1">
        <v>5</v>
      </c>
      <c r="C7" s="1" t="s">
        <v>106</v>
      </c>
      <c r="D7" s="1" t="s">
        <v>111</v>
      </c>
      <c r="E7" s="1">
        <v>104</v>
      </c>
    </row>
    <row r="8" spans="1:14" ht="14.25" customHeight="1" x14ac:dyDescent="0.2">
      <c r="B8" s="1">
        <v>6</v>
      </c>
      <c r="C8" s="1" t="s">
        <v>104</v>
      </c>
      <c r="D8" s="1" t="s">
        <v>107</v>
      </c>
      <c r="E8" s="1">
        <v>340</v>
      </c>
    </row>
    <row r="9" spans="1:14" ht="14.25" customHeight="1" x14ac:dyDescent="0.2">
      <c r="B9" s="1">
        <v>7</v>
      </c>
      <c r="C9" s="1" t="s">
        <v>104</v>
      </c>
      <c r="D9" s="1" t="s">
        <v>109</v>
      </c>
      <c r="E9" s="1">
        <v>236</v>
      </c>
    </row>
    <row r="10" spans="1:14" ht="14.25" customHeight="1" x14ac:dyDescent="0.2">
      <c r="B10" s="1">
        <v>8</v>
      </c>
      <c r="C10" s="1" t="s">
        <v>104</v>
      </c>
      <c r="D10" s="1" t="s">
        <v>111</v>
      </c>
      <c r="E10" s="1">
        <v>155</v>
      </c>
    </row>
    <row r="11" spans="1:14" ht="14.25" customHeight="1" x14ac:dyDescent="0.2"/>
    <row r="12" spans="1:14" ht="14.25" customHeight="1" x14ac:dyDescent="0.2"/>
    <row r="13" spans="1:14" ht="14.25" customHeight="1" x14ac:dyDescent="0.2"/>
    <row r="14" spans="1:14" x14ac:dyDescent="0.2"/>
    <row r="15" spans="1:14" ht="18" customHeight="1" x14ac:dyDescent="0.2">
      <c r="A15" s="118" t="s">
        <v>113</v>
      </c>
      <c r="B15" s="116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7"/>
    </row>
    <row r="16" spans="1:14" ht="14.25" customHeight="1" x14ac:dyDescent="0.2"/>
    <row r="17" spans="1:14" ht="14.25" customHeight="1" x14ac:dyDescent="0.2"/>
    <row r="18" spans="1:14" ht="14.25" customHeight="1" x14ac:dyDescent="0.2"/>
    <row r="19" spans="1:14" ht="14.25" customHeight="1" x14ac:dyDescent="0.2"/>
    <row r="20" spans="1:14" ht="14.25" customHeight="1" x14ac:dyDescent="0.2"/>
    <row r="21" spans="1:14" ht="14.25" customHeight="1" x14ac:dyDescent="0.2">
      <c r="B21" s="2" t="s">
        <v>99</v>
      </c>
      <c r="C21" s="2" t="s">
        <v>114</v>
      </c>
      <c r="D21" s="2" t="s">
        <v>115</v>
      </c>
    </row>
    <row r="22" spans="1:14" ht="14.25" customHeight="1" x14ac:dyDescent="0.2">
      <c r="B22" s="1">
        <v>1</v>
      </c>
      <c r="C22" s="1">
        <v>3.4</v>
      </c>
      <c r="D22" s="1"/>
    </row>
    <row r="23" spans="1:14" ht="14.25" customHeight="1" x14ac:dyDescent="0.2">
      <c r="B23" s="1">
        <v>2</v>
      </c>
      <c r="C23" s="1">
        <v>4.5</v>
      </c>
      <c r="D23" s="1"/>
    </row>
    <row r="24" spans="1:14" ht="14.25" customHeight="1" x14ac:dyDescent="0.2">
      <c r="B24" s="1">
        <v>3</v>
      </c>
      <c r="C24" s="1">
        <v>7</v>
      </c>
      <c r="D24" s="1"/>
    </row>
    <row r="25" spans="1:14" ht="14.25" customHeight="1" x14ac:dyDescent="0.2">
      <c r="B25" s="1">
        <v>4</v>
      </c>
      <c r="C25" s="1">
        <v>2.2000000000000002</v>
      </c>
      <c r="D25" s="1"/>
    </row>
    <row r="26" spans="1:14" ht="14.25" customHeight="1" x14ac:dyDescent="0.2">
      <c r="B26" s="1">
        <v>5</v>
      </c>
      <c r="C26" s="1">
        <v>4</v>
      </c>
      <c r="D26" s="1"/>
    </row>
    <row r="27" spans="1:14" ht="14.25" customHeight="1" x14ac:dyDescent="0.2">
      <c r="B27" s="1">
        <v>6</v>
      </c>
      <c r="C27" s="1">
        <v>6.3</v>
      </c>
      <c r="D27" s="1"/>
    </row>
    <row r="28" spans="1:14" ht="14.25" customHeight="1" x14ac:dyDescent="0.2"/>
    <row r="29" spans="1:14" ht="14.25" customHeight="1" x14ac:dyDescent="0.2"/>
    <row r="30" spans="1:14" ht="14.25" customHeight="1" x14ac:dyDescent="0.2">
      <c r="A30" s="118" t="s">
        <v>116</v>
      </c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7"/>
    </row>
    <row r="31" spans="1:14" ht="14.25" customHeight="1" x14ac:dyDescent="0.2"/>
    <row r="32" spans="1:14" ht="14.25" customHeight="1" x14ac:dyDescent="0.2"/>
    <row r="33" spans="1:14" ht="14.25" customHeight="1" x14ac:dyDescent="0.2"/>
    <row r="34" spans="1:14" ht="14.25" customHeight="1" x14ac:dyDescent="0.2"/>
    <row r="35" spans="1:14" ht="14.25" customHeight="1" x14ac:dyDescent="0.2"/>
    <row r="36" spans="1:14" ht="14.25" customHeight="1" x14ac:dyDescent="0.2"/>
    <row r="37" spans="1:14" ht="14.25" customHeight="1" x14ac:dyDescent="0.2"/>
    <row r="38" spans="1:14" ht="14.25" customHeight="1" x14ac:dyDescent="0.2">
      <c r="B38" s="2" t="s">
        <v>99</v>
      </c>
      <c r="C38" s="2" t="s">
        <v>114</v>
      </c>
      <c r="D38" s="2" t="s">
        <v>117</v>
      </c>
      <c r="E38" s="2" t="s">
        <v>115</v>
      </c>
    </row>
    <row r="39" spans="1:14" ht="14.25" customHeight="1" x14ac:dyDescent="0.2">
      <c r="B39" s="1">
        <v>1</v>
      </c>
      <c r="C39" s="1">
        <v>3.4</v>
      </c>
      <c r="D39" s="26">
        <v>0.44</v>
      </c>
      <c r="E39" s="1"/>
    </row>
    <row r="40" spans="1:14" ht="14.25" customHeight="1" x14ac:dyDescent="0.2">
      <c r="B40" s="1">
        <v>2</v>
      </c>
      <c r="C40" s="1">
        <v>4.5</v>
      </c>
      <c r="D40" s="26">
        <v>0.78</v>
      </c>
      <c r="E40" s="1"/>
    </row>
    <row r="41" spans="1:14" ht="14.25" customHeight="1" x14ac:dyDescent="0.2">
      <c r="B41" s="1">
        <v>3</v>
      </c>
      <c r="C41" s="1">
        <v>7</v>
      </c>
      <c r="D41" s="26">
        <v>0.99</v>
      </c>
      <c r="E41" s="1"/>
    </row>
    <row r="42" spans="1:14" ht="14.25" customHeight="1" x14ac:dyDescent="0.2">
      <c r="B42" s="1">
        <v>4</v>
      </c>
      <c r="C42" s="1">
        <v>2.2000000000000002</v>
      </c>
      <c r="D42" s="26">
        <v>0.78</v>
      </c>
      <c r="E42" s="1"/>
    </row>
    <row r="43" spans="1:14" ht="14.25" customHeight="1" x14ac:dyDescent="0.2">
      <c r="B43" s="1">
        <v>5</v>
      </c>
      <c r="C43" s="1">
        <v>4</v>
      </c>
      <c r="D43" s="26">
        <v>0.55000000000000004</v>
      </c>
      <c r="E43" s="1"/>
    </row>
    <row r="44" spans="1:14" ht="14.25" customHeight="1" x14ac:dyDescent="0.2">
      <c r="B44" s="1">
        <v>6</v>
      </c>
      <c r="C44" s="1">
        <v>6.3</v>
      </c>
      <c r="D44" s="26">
        <v>0.71</v>
      </c>
      <c r="E44" s="1"/>
    </row>
    <row r="45" spans="1:14" ht="14.25" customHeight="1" x14ac:dyDescent="0.2"/>
    <row r="46" spans="1:14" ht="14.25" customHeight="1" x14ac:dyDescent="0.2"/>
    <row r="47" spans="1:14" ht="14.25" customHeight="1" x14ac:dyDescent="0.2">
      <c r="A47" s="118" t="s">
        <v>118</v>
      </c>
      <c r="B47" s="116"/>
      <c r="C47" s="116"/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7"/>
    </row>
    <row r="48" spans="1:14" ht="14.25" customHeight="1" x14ac:dyDescent="0.2"/>
    <row r="49" spans="1:14" ht="14.25" customHeight="1" x14ac:dyDescent="0.2"/>
    <row r="50" spans="1:14" ht="14.25" customHeight="1" x14ac:dyDescent="0.2"/>
    <row r="51" spans="1:14" ht="14.25" customHeight="1" x14ac:dyDescent="0.2"/>
    <row r="52" spans="1:14" ht="14.25" customHeight="1" x14ac:dyDescent="0.2"/>
    <row r="53" spans="1:14" ht="14.25" customHeight="1" x14ac:dyDescent="0.2"/>
    <row r="54" spans="1:14" ht="14.25" customHeight="1" x14ac:dyDescent="0.2"/>
    <row r="55" spans="1:14" ht="14.25" customHeight="1" x14ac:dyDescent="0.2">
      <c r="B55" s="2" t="s">
        <v>99</v>
      </c>
      <c r="C55" s="2" t="s">
        <v>114</v>
      </c>
      <c r="D55" s="2" t="s">
        <v>117</v>
      </c>
      <c r="E55" s="2" t="s">
        <v>115</v>
      </c>
    </row>
    <row r="56" spans="1:14" ht="14.25" customHeight="1" x14ac:dyDescent="0.2">
      <c r="B56" s="1">
        <v>1</v>
      </c>
      <c r="C56" s="1">
        <v>3.4</v>
      </c>
      <c r="D56" s="26">
        <v>0.44</v>
      </c>
      <c r="E56" s="1"/>
    </row>
    <row r="57" spans="1:14" ht="14.25" customHeight="1" x14ac:dyDescent="0.2">
      <c r="B57" s="1">
        <v>2</v>
      </c>
      <c r="C57" s="1">
        <v>4.5</v>
      </c>
      <c r="D57" s="26">
        <v>0.78</v>
      </c>
      <c r="E57" s="1"/>
    </row>
    <row r="58" spans="1:14" ht="14.25" customHeight="1" x14ac:dyDescent="0.2">
      <c r="B58" s="1">
        <v>3</v>
      </c>
      <c r="C58" s="1">
        <v>7</v>
      </c>
      <c r="D58" s="26">
        <v>0.99</v>
      </c>
      <c r="E58" s="1"/>
    </row>
    <row r="59" spans="1:14" ht="14.25" customHeight="1" x14ac:dyDescent="0.2">
      <c r="B59" s="1">
        <v>4</v>
      </c>
      <c r="C59" s="1">
        <v>2.2000000000000002</v>
      </c>
      <c r="D59" s="26">
        <v>0.78</v>
      </c>
      <c r="E59" s="1"/>
    </row>
    <row r="60" spans="1:14" ht="14.25" customHeight="1" x14ac:dyDescent="0.2">
      <c r="B60" s="1">
        <v>5</v>
      </c>
      <c r="C60" s="1">
        <v>4</v>
      </c>
      <c r="D60" s="26">
        <v>0.55000000000000004</v>
      </c>
      <c r="E60" s="1"/>
    </row>
    <row r="61" spans="1:14" ht="14.25" customHeight="1" x14ac:dyDescent="0.2">
      <c r="B61" s="1">
        <v>6</v>
      </c>
      <c r="C61" s="1">
        <v>6.3</v>
      </c>
      <c r="D61" s="26">
        <v>0.71</v>
      </c>
      <c r="E61" s="1"/>
    </row>
    <row r="62" spans="1:14" ht="14.25" customHeight="1" x14ac:dyDescent="0.2"/>
    <row r="63" spans="1:14" ht="14.25" customHeight="1" x14ac:dyDescent="0.2"/>
    <row r="64" spans="1:14" ht="14.25" customHeight="1" x14ac:dyDescent="0.3">
      <c r="A64" s="99" t="s">
        <v>119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1"/>
    </row>
    <row r="65" spans="2:7" ht="14.25" customHeight="1" x14ac:dyDescent="0.2"/>
    <row r="66" spans="2:7" ht="14.25" customHeight="1" x14ac:dyDescent="0.2"/>
    <row r="67" spans="2:7" ht="14.25" customHeight="1" x14ac:dyDescent="0.2"/>
    <row r="68" spans="2:7" ht="14.25" customHeight="1" x14ac:dyDescent="0.2"/>
    <row r="69" spans="2:7" ht="14.25" customHeight="1" x14ac:dyDescent="0.2"/>
    <row r="70" spans="2:7" ht="14.25" customHeight="1" x14ac:dyDescent="0.2"/>
    <row r="71" spans="2:7" ht="14.25" customHeight="1" x14ac:dyDescent="0.2">
      <c r="B71" s="27" t="s">
        <v>120</v>
      </c>
      <c r="C71" s="27" t="s">
        <v>25</v>
      </c>
      <c r="D71" s="27" t="s">
        <v>121</v>
      </c>
      <c r="E71" s="27" t="s">
        <v>122</v>
      </c>
      <c r="F71" s="27" t="s">
        <v>123</v>
      </c>
      <c r="G71" s="27" t="s">
        <v>124</v>
      </c>
    </row>
    <row r="72" spans="2:7" ht="14.25" customHeight="1" x14ac:dyDescent="0.2">
      <c r="B72" s="13">
        <v>1255</v>
      </c>
      <c r="C72" s="1" t="s">
        <v>125</v>
      </c>
      <c r="D72" s="13">
        <v>11</v>
      </c>
      <c r="E72" s="13">
        <v>0</v>
      </c>
      <c r="F72" s="28">
        <v>11</v>
      </c>
      <c r="G72" s="9" t="str">
        <f t="shared" ref="G72:G79" si="0">IF(AND(E72&gt;=1,OR(D72&gt;18,F72&gt;2)),C72," ")</f>
        <v xml:space="preserve"> </v>
      </c>
    </row>
    <row r="73" spans="2:7" ht="14.25" customHeight="1" x14ac:dyDescent="0.2">
      <c r="B73" s="13">
        <v>2148</v>
      </c>
      <c r="C73" s="1" t="s">
        <v>126</v>
      </c>
      <c r="D73" s="13">
        <v>18</v>
      </c>
      <c r="E73" s="13">
        <v>0</v>
      </c>
      <c r="F73" s="13">
        <v>5</v>
      </c>
      <c r="G73" s="9"/>
    </row>
    <row r="74" spans="2:7" ht="14.25" customHeight="1" x14ac:dyDescent="0.2">
      <c r="B74" s="13">
        <v>2365</v>
      </c>
      <c r="C74" s="1" t="s">
        <v>127</v>
      </c>
      <c r="D74" s="13">
        <v>23</v>
      </c>
      <c r="E74" s="13">
        <v>1</v>
      </c>
      <c r="F74" s="13">
        <v>6</v>
      </c>
      <c r="G74" s="9"/>
    </row>
    <row r="75" spans="2:7" ht="14.25" customHeight="1" x14ac:dyDescent="0.2">
      <c r="B75" s="13">
        <v>3255</v>
      </c>
      <c r="C75" s="1" t="s">
        <v>128</v>
      </c>
      <c r="D75" s="13">
        <v>43</v>
      </c>
      <c r="E75" s="13">
        <v>5</v>
      </c>
      <c r="F75" s="13">
        <v>3</v>
      </c>
      <c r="G75" s="9"/>
    </row>
    <row r="76" spans="2:7" ht="14.25" customHeight="1" x14ac:dyDescent="0.2">
      <c r="B76" s="13">
        <v>3654</v>
      </c>
      <c r="C76" s="1" t="s">
        <v>129</v>
      </c>
      <c r="D76" s="13">
        <v>22</v>
      </c>
      <c r="E76" s="13">
        <v>0</v>
      </c>
      <c r="F76" s="13">
        <v>1</v>
      </c>
      <c r="G76" s="9"/>
    </row>
    <row r="77" spans="2:7" ht="14.25" customHeight="1" x14ac:dyDescent="0.2">
      <c r="B77" s="13">
        <v>4578</v>
      </c>
      <c r="C77" s="1" t="s">
        <v>130</v>
      </c>
      <c r="D77" s="13">
        <v>56</v>
      </c>
      <c r="E77" s="13">
        <v>3</v>
      </c>
      <c r="F77" s="13">
        <v>20</v>
      </c>
      <c r="G77" s="9"/>
    </row>
    <row r="78" spans="2:7" ht="14.25" customHeight="1" x14ac:dyDescent="0.2">
      <c r="B78" s="29">
        <v>5967</v>
      </c>
      <c r="C78" s="30" t="s">
        <v>131</v>
      </c>
      <c r="D78" s="29">
        <v>11</v>
      </c>
      <c r="E78" s="13">
        <v>0</v>
      </c>
      <c r="F78" s="28">
        <v>11</v>
      </c>
      <c r="G78" s="9"/>
    </row>
    <row r="79" spans="2:7" ht="14.25" customHeight="1" x14ac:dyDescent="0.2">
      <c r="B79" s="13">
        <v>6685</v>
      </c>
      <c r="C79" s="1" t="s">
        <v>132</v>
      </c>
      <c r="D79" s="13">
        <v>29</v>
      </c>
      <c r="E79" s="13">
        <v>1</v>
      </c>
      <c r="F79" s="13">
        <v>12</v>
      </c>
      <c r="G79" s="9"/>
    </row>
    <row r="80" spans="2:7" ht="14.25" customHeight="1" x14ac:dyDescent="0.2"/>
    <row r="81" spans="1:14" ht="14.25" customHeight="1" x14ac:dyDescent="0.2"/>
    <row r="82" spans="1:14" ht="14.25" customHeight="1" x14ac:dyDescent="0.2">
      <c r="A82" s="102" t="s">
        <v>133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1"/>
    </row>
    <row r="83" spans="1:14" ht="14.25" customHeight="1" x14ac:dyDescent="0.2"/>
    <row r="84" spans="1:14" ht="14.25" customHeight="1" x14ac:dyDescent="0.2"/>
    <row r="85" spans="1:14" ht="14.25" customHeight="1" x14ac:dyDescent="0.2"/>
    <row r="86" spans="1:14" ht="14.25" customHeight="1" x14ac:dyDescent="0.2"/>
    <row r="87" spans="1:14" ht="14.25" customHeight="1" x14ac:dyDescent="0.2"/>
    <row r="88" spans="1:14" ht="14.25" customHeight="1" x14ac:dyDescent="0.2"/>
    <row r="89" spans="1:14" ht="14.25" customHeight="1" x14ac:dyDescent="0.2"/>
    <row r="90" spans="1:14" ht="14.25" customHeight="1" x14ac:dyDescent="0.2">
      <c r="B90" s="2" t="s">
        <v>99</v>
      </c>
      <c r="C90" s="2" t="s">
        <v>134</v>
      </c>
      <c r="D90" s="2" t="s">
        <v>114</v>
      </c>
      <c r="E90" s="2" t="s">
        <v>117</v>
      </c>
      <c r="F90" s="2" t="s">
        <v>115</v>
      </c>
    </row>
    <row r="91" spans="1:14" ht="14.25" customHeight="1" x14ac:dyDescent="0.2">
      <c r="B91" s="1">
        <v>1</v>
      </c>
      <c r="C91" s="1" t="s">
        <v>135</v>
      </c>
      <c r="D91" s="1" t="s">
        <v>136</v>
      </c>
      <c r="E91" s="26" t="s">
        <v>136</v>
      </c>
      <c r="F91" s="1"/>
    </row>
    <row r="92" spans="1:14" ht="14.25" customHeight="1" x14ac:dyDescent="0.2">
      <c r="B92" s="1">
        <v>2</v>
      </c>
      <c r="C92" s="1" t="s">
        <v>137</v>
      </c>
      <c r="D92" s="1">
        <v>4.5</v>
      </c>
      <c r="E92" s="26">
        <v>0.78</v>
      </c>
      <c r="F92" s="1"/>
    </row>
    <row r="93" spans="1:14" ht="14.25" customHeight="1" x14ac:dyDescent="0.2">
      <c r="B93" s="1">
        <v>3</v>
      </c>
      <c r="C93" s="1" t="s">
        <v>137</v>
      </c>
      <c r="D93" s="1">
        <v>7</v>
      </c>
      <c r="E93" s="26">
        <v>0.99</v>
      </c>
      <c r="F93" s="1"/>
    </row>
    <row r="94" spans="1:14" ht="14.25" customHeight="1" x14ac:dyDescent="0.2">
      <c r="B94" s="1">
        <v>4</v>
      </c>
      <c r="C94" s="1" t="s">
        <v>137</v>
      </c>
      <c r="D94" s="1">
        <v>2.2000000000000002</v>
      </c>
      <c r="E94" s="26">
        <v>0.78</v>
      </c>
      <c r="F94" s="1"/>
    </row>
    <row r="95" spans="1:14" ht="14.25" customHeight="1" x14ac:dyDescent="0.2">
      <c r="B95" s="1">
        <v>5</v>
      </c>
      <c r="C95" s="1" t="s">
        <v>135</v>
      </c>
      <c r="D95" s="1" t="s">
        <v>136</v>
      </c>
      <c r="E95" s="26" t="s">
        <v>136</v>
      </c>
      <c r="F95" s="1"/>
    </row>
    <row r="96" spans="1:14" ht="14.25" customHeight="1" x14ac:dyDescent="0.2">
      <c r="B96" s="1">
        <v>6</v>
      </c>
      <c r="C96" s="1" t="s">
        <v>137</v>
      </c>
      <c r="D96" s="1">
        <v>6.3</v>
      </c>
      <c r="E96" s="26">
        <v>0.71</v>
      </c>
      <c r="F96" s="1"/>
    </row>
    <row r="97" spans="1:14" ht="14.25" customHeight="1" x14ac:dyDescent="0.2"/>
    <row r="98" spans="1:14" ht="14.25" customHeight="1" x14ac:dyDescent="0.2"/>
    <row r="99" spans="1:14" ht="14.25" customHeight="1" x14ac:dyDescent="0.2"/>
    <row r="100" spans="1:14" ht="14.25" customHeight="1" x14ac:dyDescent="0.3">
      <c r="A100" s="99" t="s">
        <v>138</v>
      </c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1"/>
    </row>
    <row r="101" spans="1:14" ht="14.25" customHeight="1" x14ac:dyDescent="0.2"/>
    <row r="102" spans="1:14" ht="14.25" customHeight="1" x14ac:dyDescent="0.2"/>
    <row r="103" spans="1:14" ht="14.25" customHeight="1" x14ac:dyDescent="0.2"/>
    <row r="104" spans="1:14" ht="14.25" customHeight="1" x14ac:dyDescent="0.2"/>
    <row r="105" spans="1:14" ht="14.25" customHeight="1" x14ac:dyDescent="0.2"/>
    <row r="106" spans="1:14" ht="14.25" customHeight="1" x14ac:dyDescent="0.2"/>
    <row r="107" spans="1:14" ht="14.25" customHeight="1" x14ac:dyDescent="0.2"/>
    <row r="108" spans="1:14" ht="14.25" customHeight="1" x14ac:dyDescent="0.2">
      <c r="B108" s="2" t="s">
        <v>99</v>
      </c>
      <c r="C108" s="2" t="s">
        <v>114</v>
      </c>
      <c r="D108" s="2" t="s">
        <v>115</v>
      </c>
    </row>
    <row r="109" spans="1:14" ht="14.25" customHeight="1" x14ac:dyDescent="0.2">
      <c r="B109" s="1">
        <v>1</v>
      </c>
      <c r="C109" s="1">
        <v>3.7</v>
      </c>
      <c r="D109" s="1"/>
    </row>
    <row r="110" spans="1:14" ht="14.25" customHeight="1" x14ac:dyDescent="0.2">
      <c r="B110" s="1">
        <v>2</v>
      </c>
      <c r="C110" s="1">
        <v>4.5</v>
      </c>
      <c r="D110" s="1"/>
    </row>
    <row r="111" spans="1:14" ht="14.25" customHeight="1" x14ac:dyDescent="0.2">
      <c r="B111" s="1">
        <v>3</v>
      </c>
      <c r="C111" s="1">
        <v>7</v>
      </c>
      <c r="D111" s="1"/>
    </row>
    <row r="112" spans="1:14" ht="14.25" customHeight="1" x14ac:dyDescent="0.2">
      <c r="B112" s="1">
        <v>4</v>
      </c>
      <c r="C112" s="1">
        <v>2.2000000000000002</v>
      </c>
      <c r="D112" s="1"/>
    </row>
    <row r="113" spans="2:4" ht="14.25" customHeight="1" x14ac:dyDescent="0.2">
      <c r="B113" s="1">
        <v>5</v>
      </c>
      <c r="C113" s="1">
        <v>4</v>
      </c>
      <c r="D113" s="1"/>
    </row>
    <row r="114" spans="2:4" ht="14.25" customHeight="1" x14ac:dyDescent="0.2">
      <c r="B114" s="1">
        <v>6</v>
      </c>
      <c r="C114" s="1">
        <v>6.3</v>
      </c>
      <c r="D114" s="1"/>
    </row>
    <row r="115" spans="2:4" ht="14.25" customHeight="1" x14ac:dyDescent="0.2"/>
    <row r="116" spans="2:4" ht="14.25" customHeight="1" x14ac:dyDescent="0.2"/>
    <row r="117" spans="2:4" ht="14.25" customHeight="1" x14ac:dyDescent="0.2"/>
    <row r="118" spans="2:4" ht="14.25" customHeight="1" x14ac:dyDescent="0.2"/>
    <row r="119" spans="2:4" ht="14.25" customHeight="1" x14ac:dyDescent="0.2"/>
    <row r="120" spans="2:4" ht="14.25" customHeight="1" x14ac:dyDescent="0.2"/>
    <row r="121" spans="2:4" ht="14.25" customHeight="1" x14ac:dyDescent="0.2"/>
    <row r="122" spans="2:4" ht="14.25" customHeight="1" x14ac:dyDescent="0.2"/>
    <row r="123" spans="2:4" ht="14.25" customHeight="1" x14ac:dyDescent="0.2"/>
    <row r="124" spans="2:4" ht="14.25" customHeight="1" x14ac:dyDescent="0.2"/>
    <row r="125" spans="2:4" ht="14.25" customHeight="1" x14ac:dyDescent="0.2"/>
    <row r="126" spans="2:4" ht="14.25" customHeight="1" x14ac:dyDescent="0.2"/>
    <row r="127" spans="2:4" ht="14.25" customHeight="1" x14ac:dyDescent="0.2"/>
    <row r="128" spans="2:4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8">
    <mergeCell ref="A64:N64"/>
    <mergeCell ref="A82:N82"/>
    <mergeCell ref="A100:N100"/>
    <mergeCell ref="B1:I1"/>
    <mergeCell ref="H2:I2"/>
    <mergeCell ref="A15:N15"/>
    <mergeCell ref="A30:N30"/>
    <mergeCell ref="A47:N47"/>
  </mergeCells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56D53-BE81-8344-B05C-3484A8690875}">
  <sheetPr>
    <tabColor rgb="FFFFFF00"/>
  </sheetPr>
  <dimension ref="A1:N1000"/>
  <sheetViews>
    <sheetView topLeftCell="A67" zoomScale="116" workbookViewId="0">
      <selection activeCell="F92" sqref="F92"/>
    </sheetView>
  </sheetViews>
  <sheetFormatPr baseColWidth="10" defaultColWidth="14.5" defaultRowHeight="15" customHeight="1" x14ac:dyDescent="0.2"/>
  <cols>
    <col min="1" max="2" width="10.6640625" customWidth="1"/>
    <col min="3" max="3" width="14.33203125" customWidth="1"/>
    <col min="4" max="5" width="13.1640625" customWidth="1"/>
    <col min="6" max="6" width="10.6640625" customWidth="1"/>
    <col min="7" max="7" width="17.1640625" customWidth="1"/>
    <col min="8" max="8" width="44.5" customWidth="1"/>
    <col min="9" max="26" width="10.6640625" customWidth="1"/>
  </cols>
  <sheetData>
    <row r="1" spans="1:14" ht="14.25" customHeight="1" x14ac:dyDescent="0.25">
      <c r="B1" s="103" t="s">
        <v>98</v>
      </c>
      <c r="C1" s="100"/>
      <c r="D1" s="100"/>
      <c r="E1" s="100"/>
      <c r="F1" s="100"/>
      <c r="G1" s="100"/>
      <c r="H1" s="100"/>
      <c r="I1" s="101"/>
    </row>
    <row r="2" spans="1:14" ht="14.25" customHeight="1" x14ac:dyDescent="0.2">
      <c r="B2" s="2" t="s">
        <v>99</v>
      </c>
      <c r="C2" s="2" t="s">
        <v>100</v>
      </c>
      <c r="D2" s="2" t="s">
        <v>101</v>
      </c>
      <c r="E2" s="2" t="s">
        <v>102</v>
      </c>
      <c r="H2" s="104" t="s">
        <v>103</v>
      </c>
      <c r="I2" s="105"/>
    </row>
    <row r="3" spans="1:14" ht="14.25" customHeight="1" x14ac:dyDescent="0.2">
      <c r="B3" s="1">
        <v>1</v>
      </c>
      <c r="C3" s="1" t="s">
        <v>104</v>
      </c>
      <c r="D3" s="1" t="s">
        <v>107</v>
      </c>
      <c r="E3" s="1">
        <v>344</v>
      </c>
      <c r="H3" s="2" t="s">
        <v>105</v>
      </c>
      <c r="I3" s="1">
        <f>COUNTIF(D3:D10,"ectomorfo")</f>
        <v>3</v>
      </c>
    </row>
    <row r="4" spans="1:14" ht="14.25" customHeight="1" x14ac:dyDescent="0.2">
      <c r="B4" s="1">
        <v>2</v>
      </c>
      <c r="C4" s="1" t="s">
        <v>106</v>
      </c>
      <c r="D4" s="1" t="s">
        <v>107</v>
      </c>
      <c r="E4" s="1">
        <v>267</v>
      </c>
      <c r="H4" s="2" t="s">
        <v>108</v>
      </c>
      <c r="I4" s="1">
        <f>COUNTIFS(C3:C10,"masculino",D3:D10,"ectomorfo")</f>
        <v>1</v>
      </c>
    </row>
    <row r="5" spans="1:14" ht="14.25" customHeight="1" x14ac:dyDescent="0.2">
      <c r="B5" s="1">
        <v>3</v>
      </c>
      <c r="C5" s="1" t="s">
        <v>104</v>
      </c>
      <c r="D5" s="1" t="s">
        <v>109</v>
      </c>
      <c r="E5" s="1">
        <v>135</v>
      </c>
      <c r="H5" s="2" t="s">
        <v>110</v>
      </c>
      <c r="I5" s="1">
        <f>SUMIF(C3:C10,"femenino",E3:E10)</f>
        <v>1210</v>
      </c>
    </row>
    <row r="6" spans="1:14" ht="14.25" customHeight="1" x14ac:dyDescent="0.2">
      <c r="B6" s="1">
        <v>4</v>
      </c>
      <c r="C6" s="1" t="s">
        <v>106</v>
      </c>
      <c r="D6" s="1" t="s">
        <v>111</v>
      </c>
      <c r="E6" s="1">
        <v>120</v>
      </c>
      <c r="H6" s="2" t="s">
        <v>112</v>
      </c>
      <c r="I6" s="1">
        <f>AVERAGEIF(D3:D10,"endomorfo",E3:E10)</f>
        <v>126.33333333333333</v>
      </c>
    </row>
    <row r="7" spans="1:14" ht="14.25" customHeight="1" x14ac:dyDescent="0.2">
      <c r="B7" s="1">
        <v>5</v>
      </c>
      <c r="C7" s="1" t="s">
        <v>106</v>
      </c>
      <c r="D7" s="1" t="s">
        <v>111</v>
      </c>
      <c r="E7" s="1">
        <v>104</v>
      </c>
    </row>
    <row r="8" spans="1:14" ht="14.25" customHeight="1" x14ac:dyDescent="0.2">
      <c r="B8" s="1">
        <v>6</v>
      </c>
      <c r="C8" s="1" t="s">
        <v>104</v>
      </c>
      <c r="D8" s="1" t="s">
        <v>107</v>
      </c>
      <c r="E8" s="1">
        <v>340</v>
      </c>
    </row>
    <row r="9" spans="1:14" ht="14.25" customHeight="1" x14ac:dyDescent="0.2">
      <c r="B9" s="1">
        <v>7</v>
      </c>
      <c r="C9" s="1" t="s">
        <v>104</v>
      </c>
      <c r="D9" s="1" t="s">
        <v>109</v>
      </c>
      <c r="E9" s="1">
        <v>236</v>
      </c>
    </row>
    <row r="10" spans="1:14" ht="14.25" customHeight="1" x14ac:dyDescent="0.2">
      <c r="B10" s="1">
        <v>8</v>
      </c>
      <c r="C10" s="1" t="s">
        <v>104</v>
      </c>
      <c r="D10" s="1" t="s">
        <v>111</v>
      </c>
      <c r="E10" s="1">
        <v>155</v>
      </c>
    </row>
    <row r="11" spans="1:14" ht="14.25" customHeight="1" x14ac:dyDescent="0.2"/>
    <row r="12" spans="1:14" ht="14.25" customHeight="1" x14ac:dyDescent="0.2"/>
    <row r="13" spans="1:14" ht="14.25" customHeight="1" x14ac:dyDescent="0.2"/>
    <row r="14" spans="1:14" x14ac:dyDescent="0.2"/>
    <row r="15" spans="1:14" ht="18" customHeight="1" x14ac:dyDescent="0.3">
      <c r="A15" s="99" t="s">
        <v>113</v>
      </c>
      <c r="B15" s="100"/>
      <c r="C15" s="100"/>
      <c r="D15" s="100"/>
      <c r="E15" s="100"/>
      <c r="F15" s="100"/>
      <c r="G15" s="100"/>
      <c r="H15" s="100"/>
      <c r="I15" s="100"/>
      <c r="J15" s="100"/>
      <c r="K15" s="100"/>
      <c r="L15" s="100"/>
      <c r="M15" s="100"/>
      <c r="N15" s="101"/>
    </row>
    <row r="16" spans="1:14" ht="14.25" customHeight="1" x14ac:dyDescent="0.2"/>
    <row r="17" spans="1:14" ht="14.25" customHeight="1" x14ac:dyDescent="0.2"/>
    <row r="18" spans="1:14" ht="14.25" customHeight="1" x14ac:dyDescent="0.2"/>
    <row r="19" spans="1:14" ht="14.25" customHeight="1" x14ac:dyDescent="0.2"/>
    <row r="20" spans="1:14" ht="14.25" customHeight="1" x14ac:dyDescent="0.2"/>
    <row r="21" spans="1:14" ht="14.25" customHeight="1" x14ac:dyDescent="0.2">
      <c r="B21" s="2" t="s">
        <v>99</v>
      </c>
      <c r="C21" s="2" t="s">
        <v>114</v>
      </c>
      <c r="D21" s="2" t="s">
        <v>115</v>
      </c>
    </row>
    <row r="22" spans="1:14" ht="14.25" customHeight="1" x14ac:dyDescent="0.2">
      <c r="B22" s="1">
        <v>1</v>
      </c>
      <c r="C22" s="1">
        <v>3.4</v>
      </c>
      <c r="D22" s="1" t="str">
        <f t="shared" ref="D22:D27" si="0">IF(C22&gt;=4,"aprobado","reprobado")</f>
        <v>reprobado</v>
      </c>
    </row>
    <row r="23" spans="1:14" ht="14.25" customHeight="1" x14ac:dyDescent="0.2">
      <c r="B23" s="1">
        <v>2</v>
      </c>
      <c r="C23" s="1">
        <v>4.5</v>
      </c>
      <c r="D23" s="1" t="str">
        <f t="shared" si="0"/>
        <v>aprobado</v>
      </c>
    </row>
    <row r="24" spans="1:14" ht="14.25" customHeight="1" x14ac:dyDescent="0.2">
      <c r="B24" s="1">
        <v>3</v>
      </c>
      <c r="C24" s="1">
        <v>7</v>
      </c>
      <c r="D24" s="1" t="str">
        <f t="shared" si="0"/>
        <v>aprobado</v>
      </c>
    </row>
    <row r="25" spans="1:14" ht="14.25" customHeight="1" x14ac:dyDescent="0.2">
      <c r="B25" s="1">
        <v>4</v>
      </c>
      <c r="C25" s="1">
        <v>2.2000000000000002</v>
      </c>
      <c r="D25" s="1" t="str">
        <f t="shared" si="0"/>
        <v>reprobado</v>
      </c>
    </row>
    <row r="26" spans="1:14" ht="14.25" customHeight="1" x14ac:dyDescent="0.2">
      <c r="B26" s="1">
        <v>5</v>
      </c>
      <c r="C26" s="1">
        <v>4</v>
      </c>
      <c r="D26" s="1" t="str">
        <f t="shared" si="0"/>
        <v>aprobado</v>
      </c>
    </row>
    <row r="27" spans="1:14" ht="14.25" customHeight="1" x14ac:dyDescent="0.2">
      <c r="B27" s="1">
        <v>6</v>
      </c>
      <c r="C27" s="1">
        <v>6.3</v>
      </c>
      <c r="D27" s="1" t="str">
        <f t="shared" si="0"/>
        <v>aprobado</v>
      </c>
    </row>
    <row r="28" spans="1:14" ht="14.25" customHeight="1" x14ac:dyDescent="0.2"/>
    <row r="29" spans="1:14" ht="14.25" customHeight="1" x14ac:dyDescent="0.2"/>
    <row r="30" spans="1:14" ht="14.25" customHeight="1" x14ac:dyDescent="0.3">
      <c r="A30" s="99" t="s">
        <v>116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1"/>
    </row>
    <row r="31" spans="1:14" ht="14.25" customHeight="1" x14ac:dyDescent="0.2"/>
    <row r="32" spans="1:14" ht="14.25" customHeight="1" x14ac:dyDescent="0.2"/>
    <row r="33" spans="1:14" ht="14.25" customHeight="1" x14ac:dyDescent="0.2"/>
    <row r="34" spans="1:14" ht="14.25" customHeight="1" x14ac:dyDescent="0.2"/>
    <row r="35" spans="1:14" ht="14.25" customHeight="1" x14ac:dyDescent="0.2"/>
    <row r="36" spans="1:14" ht="14.25" customHeight="1" x14ac:dyDescent="0.2"/>
    <row r="37" spans="1:14" ht="14.25" customHeight="1" x14ac:dyDescent="0.2"/>
    <row r="38" spans="1:14" ht="14.25" customHeight="1" x14ac:dyDescent="0.2">
      <c r="B38" s="2" t="s">
        <v>99</v>
      </c>
      <c r="C38" s="2" t="s">
        <v>114</v>
      </c>
      <c r="D38" s="2" t="s">
        <v>117</v>
      </c>
      <c r="E38" s="2" t="s">
        <v>115</v>
      </c>
    </row>
    <row r="39" spans="1:14" ht="14.25" customHeight="1" x14ac:dyDescent="0.2">
      <c r="B39" s="1">
        <v>1</v>
      </c>
      <c r="C39" s="1">
        <v>3.4</v>
      </c>
      <c r="D39" s="26">
        <v>0.44</v>
      </c>
      <c r="E39" s="1" t="str">
        <f t="shared" ref="E39:E44" si="1">IF(AND(C3&gt;=4,D39&gt;75%),"aprobado","reprobado")</f>
        <v>reprobado</v>
      </c>
    </row>
    <row r="40" spans="1:14" ht="14.25" customHeight="1" x14ac:dyDescent="0.2">
      <c r="B40" s="1">
        <v>2</v>
      </c>
      <c r="C40" s="1">
        <v>4.5</v>
      </c>
      <c r="D40" s="26">
        <v>0.78</v>
      </c>
      <c r="E40" s="1" t="str">
        <f t="shared" si="1"/>
        <v>aprobado</v>
      </c>
    </row>
    <row r="41" spans="1:14" ht="14.25" customHeight="1" x14ac:dyDescent="0.2">
      <c r="B41" s="1">
        <v>3</v>
      </c>
      <c r="C41" s="1">
        <v>7</v>
      </c>
      <c r="D41" s="26">
        <v>0.99</v>
      </c>
      <c r="E41" s="1" t="str">
        <f t="shared" si="1"/>
        <v>aprobado</v>
      </c>
    </row>
    <row r="42" spans="1:14" ht="14.25" customHeight="1" x14ac:dyDescent="0.2">
      <c r="B42" s="1">
        <v>4</v>
      </c>
      <c r="C42" s="1">
        <v>2.2000000000000002</v>
      </c>
      <c r="D42" s="26">
        <v>0.78</v>
      </c>
      <c r="E42" s="1" t="str">
        <f t="shared" si="1"/>
        <v>aprobado</v>
      </c>
    </row>
    <row r="43" spans="1:14" ht="14.25" customHeight="1" x14ac:dyDescent="0.2">
      <c r="B43" s="1">
        <v>5</v>
      </c>
      <c r="C43" s="1">
        <v>4</v>
      </c>
      <c r="D43" s="26">
        <v>0.55000000000000004</v>
      </c>
      <c r="E43" s="1" t="str">
        <f t="shared" si="1"/>
        <v>reprobado</v>
      </c>
    </row>
    <row r="44" spans="1:14" ht="14.25" customHeight="1" x14ac:dyDescent="0.2">
      <c r="B44" s="1">
        <v>6</v>
      </c>
      <c r="C44" s="1">
        <v>6.3</v>
      </c>
      <c r="D44" s="26">
        <v>0.71</v>
      </c>
      <c r="E44" s="1" t="str">
        <f t="shared" si="1"/>
        <v>reprobado</v>
      </c>
    </row>
    <row r="45" spans="1:14" ht="14.25" customHeight="1" x14ac:dyDescent="0.2"/>
    <row r="46" spans="1:14" ht="14.25" customHeight="1" x14ac:dyDescent="0.2"/>
    <row r="47" spans="1:14" ht="14.25" customHeight="1" x14ac:dyDescent="0.3">
      <c r="A47" s="99" t="s">
        <v>118</v>
      </c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1"/>
    </row>
    <row r="48" spans="1:14" ht="14.25" customHeight="1" x14ac:dyDescent="0.2"/>
    <row r="49" spans="1:14" ht="14.25" customHeight="1" x14ac:dyDescent="0.2"/>
    <row r="50" spans="1:14" ht="14.25" customHeight="1" x14ac:dyDescent="0.2"/>
    <row r="51" spans="1:14" ht="14.25" customHeight="1" x14ac:dyDescent="0.2"/>
    <row r="52" spans="1:14" ht="14.25" customHeight="1" x14ac:dyDescent="0.2"/>
    <row r="53" spans="1:14" ht="14.25" customHeight="1" x14ac:dyDescent="0.2"/>
    <row r="54" spans="1:14" ht="14.25" customHeight="1" x14ac:dyDescent="0.2"/>
    <row r="55" spans="1:14" ht="14.25" customHeight="1" x14ac:dyDescent="0.2">
      <c r="B55" s="2" t="s">
        <v>99</v>
      </c>
      <c r="C55" s="2" t="s">
        <v>114</v>
      </c>
      <c r="D55" s="2" t="s">
        <v>117</v>
      </c>
      <c r="E55" s="2" t="s">
        <v>115</v>
      </c>
    </row>
    <row r="56" spans="1:14" ht="14.25" customHeight="1" x14ac:dyDescent="0.2">
      <c r="B56" s="1">
        <v>1</v>
      </c>
      <c r="C56" s="1">
        <v>3.4</v>
      </c>
      <c r="D56" s="26">
        <v>0.44</v>
      </c>
      <c r="E56" s="1" t="str">
        <f t="shared" ref="E56:E61" si="2">IF(OR(C56&gt;=4,D56&gt;75%),"aprobado","reprobado")</f>
        <v>reprobado</v>
      </c>
    </row>
    <row r="57" spans="1:14" ht="14.25" customHeight="1" x14ac:dyDescent="0.2">
      <c r="B57" s="1">
        <v>2</v>
      </c>
      <c r="C57" s="1">
        <v>4.5</v>
      </c>
      <c r="D57" s="26">
        <v>0.78</v>
      </c>
      <c r="E57" s="1" t="str">
        <f t="shared" si="2"/>
        <v>aprobado</v>
      </c>
    </row>
    <row r="58" spans="1:14" ht="14.25" customHeight="1" x14ac:dyDescent="0.2">
      <c r="B58" s="1">
        <v>3</v>
      </c>
      <c r="C58" s="1">
        <v>7</v>
      </c>
      <c r="D58" s="26">
        <v>0.99</v>
      </c>
      <c r="E58" s="1" t="str">
        <f t="shared" si="2"/>
        <v>aprobado</v>
      </c>
    </row>
    <row r="59" spans="1:14" ht="14.25" customHeight="1" x14ac:dyDescent="0.2">
      <c r="B59" s="1">
        <v>4</v>
      </c>
      <c r="C59" s="1">
        <v>2.2000000000000002</v>
      </c>
      <c r="D59" s="26">
        <v>0.78</v>
      </c>
      <c r="E59" s="1" t="str">
        <f t="shared" si="2"/>
        <v>aprobado</v>
      </c>
    </row>
    <row r="60" spans="1:14" ht="14.25" customHeight="1" x14ac:dyDescent="0.2">
      <c r="B60" s="1">
        <v>5</v>
      </c>
      <c r="C60" s="1">
        <v>4</v>
      </c>
      <c r="D60" s="26">
        <v>0.55000000000000004</v>
      </c>
      <c r="E60" s="1" t="str">
        <f t="shared" si="2"/>
        <v>aprobado</v>
      </c>
    </row>
    <row r="61" spans="1:14" ht="14.25" customHeight="1" x14ac:dyDescent="0.2">
      <c r="B61" s="1">
        <v>6</v>
      </c>
      <c r="C61" s="1">
        <v>6.3</v>
      </c>
      <c r="D61" s="26">
        <v>0.71</v>
      </c>
      <c r="E61" s="1" t="str">
        <f t="shared" si="2"/>
        <v>aprobado</v>
      </c>
    </row>
    <row r="62" spans="1:14" ht="14.25" customHeight="1" x14ac:dyDescent="0.2"/>
    <row r="63" spans="1:14" ht="14.25" customHeight="1" x14ac:dyDescent="0.2"/>
    <row r="64" spans="1:14" ht="14.25" customHeight="1" x14ac:dyDescent="0.3">
      <c r="A64" s="99" t="s">
        <v>119</v>
      </c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1"/>
    </row>
    <row r="65" spans="2:7" ht="14.25" customHeight="1" x14ac:dyDescent="0.2"/>
    <row r="66" spans="2:7" ht="14.25" customHeight="1" x14ac:dyDescent="0.2"/>
    <row r="67" spans="2:7" ht="14.25" customHeight="1" x14ac:dyDescent="0.2"/>
    <row r="68" spans="2:7" ht="14.25" customHeight="1" x14ac:dyDescent="0.2"/>
    <row r="69" spans="2:7" ht="14.25" customHeight="1" x14ac:dyDescent="0.2"/>
    <row r="70" spans="2:7" ht="14.25" customHeight="1" x14ac:dyDescent="0.2"/>
    <row r="71" spans="2:7" ht="14.25" customHeight="1" x14ac:dyDescent="0.2">
      <c r="B71" s="27" t="s">
        <v>120</v>
      </c>
      <c r="C71" s="27" t="s">
        <v>25</v>
      </c>
      <c r="D71" s="27" t="s">
        <v>121</v>
      </c>
      <c r="E71" s="27" t="s">
        <v>122</v>
      </c>
      <c r="F71" s="27" t="s">
        <v>123</v>
      </c>
      <c r="G71" s="27" t="s">
        <v>124</v>
      </c>
    </row>
    <row r="72" spans="2:7" ht="14.25" customHeight="1" x14ac:dyDescent="0.2">
      <c r="B72" s="13">
        <v>1255</v>
      </c>
      <c r="C72" s="1" t="s">
        <v>125</v>
      </c>
      <c r="D72" s="13">
        <v>11</v>
      </c>
      <c r="E72" s="13">
        <v>0</v>
      </c>
      <c r="F72" s="28">
        <v>11</v>
      </c>
      <c r="G72" s="9" t="str">
        <f t="shared" ref="G72:G79" si="3">IF(AND(E72&gt;=1,OR(D72&gt;18,F72&gt;2)),C72," ")</f>
        <v xml:space="preserve"> </v>
      </c>
    </row>
    <row r="73" spans="2:7" ht="14.25" customHeight="1" x14ac:dyDescent="0.2">
      <c r="B73" s="13">
        <v>2148</v>
      </c>
      <c r="C73" s="1" t="s">
        <v>126</v>
      </c>
      <c r="D73" s="13">
        <v>18</v>
      </c>
      <c r="E73" s="13">
        <v>0</v>
      </c>
      <c r="F73" s="13">
        <v>5</v>
      </c>
      <c r="G73" s="9" t="str">
        <f t="shared" si="3"/>
        <v xml:space="preserve"> </v>
      </c>
    </row>
    <row r="74" spans="2:7" ht="14.25" customHeight="1" x14ac:dyDescent="0.2">
      <c r="B74" s="13">
        <v>2365</v>
      </c>
      <c r="C74" s="1" t="s">
        <v>127</v>
      </c>
      <c r="D74" s="13">
        <v>23</v>
      </c>
      <c r="E74" s="13">
        <v>1</v>
      </c>
      <c r="F74" s="13">
        <v>6</v>
      </c>
      <c r="G74" s="9" t="str">
        <f t="shared" si="3"/>
        <v>Martín Gallo</v>
      </c>
    </row>
    <row r="75" spans="2:7" ht="14.25" customHeight="1" x14ac:dyDescent="0.2">
      <c r="B75" s="13">
        <v>3255</v>
      </c>
      <c r="C75" s="1" t="s">
        <v>128</v>
      </c>
      <c r="D75" s="13">
        <v>43</v>
      </c>
      <c r="E75" s="13">
        <v>5</v>
      </c>
      <c r="F75" s="13">
        <v>3</v>
      </c>
      <c r="G75" s="9" t="str">
        <f t="shared" si="3"/>
        <v>Jose Piperno</v>
      </c>
    </row>
    <row r="76" spans="2:7" ht="14.25" customHeight="1" x14ac:dyDescent="0.2">
      <c r="B76" s="13">
        <v>3654</v>
      </c>
      <c r="C76" s="1" t="s">
        <v>129</v>
      </c>
      <c r="D76" s="13">
        <v>22</v>
      </c>
      <c r="E76" s="13">
        <v>0</v>
      </c>
      <c r="F76" s="13">
        <v>1</v>
      </c>
      <c r="G76" s="9" t="str">
        <f t="shared" si="3"/>
        <v xml:space="preserve"> </v>
      </c>
    </row>
    <row r="77" spans="2:7" ht="14.25" customHeight="1" x14ac:dyDescent="0.2">
      <c r="B77" s="13">
        <v>4578</v>
      </c>
      <c r="C77" s="1" t="s">
        <v>130</v>
      </c>
      <c r="D77" s="13">
        <v>56</v>
      </c>
      <c r="E77" s="13">
        <v>3</v>
      </c>
      <c r="F77" s="13">
        <v>20</v>
      </c>
      <c r="G77" s="9" t="str">
        <f t="shared" si="3"/>
        <v>Luisa Vehil</v>
      </c>
    </row>
    <row r="78" spans="2:7" ht="14.25" customHeight="1" x14ac:dyDescent="0.2">
      <c r="B78" s="29">
        <v>5967</v>
      </c>
      <c r="C78" s="30" t="s">
        <v>131</v>
      </c>
      <c r="D78" s="29">
        <v>11</v>
      </c>
      <c r="E78" s="13">
        <v>0</v>
      </c>
      <c r="F78" s="28">
        <v>11</v>
      </c>
      <c r="G78" s="9" t="str">
        <f t="shared" si="3"/>
        <v xml:space="preserve"> </v>
      </c>
    </row>
    <row r="79" spans="2:7" ht="14.25" customHeight="1" x14ac:dyDescent="0.2">
      <c r="B79" s="13">
        <v>6685</v>
      </c>
      <c r="C79" s="1" t="s">
        <v>132</v>
      </c>
      <c r="D79" s="13">
        <v>29</v>
      </c>
      <c r="E79" s="13">
        <v>1</v>
      </c>
      <c r="F79" s="13">
        <v>12</v>
      </c>
      <c r="G79" s="9" t="str">
        <f t="shared" si="3"/>
        <v>Rolando Rivas</v>
      </c>
    </row>
    <row r="80" spans="2:7" ht="14.25" customHeight="1" x14ac:dyDescent="0.2"/>
    <row r="81" spans="1:14" ht="14.25" customHeight="1" x14ac:dyDescent="0.2"/>
    <row r="82" spans="1:14" ht="14.25" customHeight="1" x14ac:dyDescent="0.2">
      <c r="A82" s="102" t="s">
        <v>133</v>
      </c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1"/>
    </row>
    <row r="83" spans="1:14" ht="14.25" customHeight="1" x14ac:dyDescent="0.2"/>
    <row r="84" spans="1:14" ht="14.25" customHeight="1" x14ac:dyDescent="0.2"/>
    <row r="85" spans="1:14" ht="14.25" customHeight="1" x14ac:dyDescent="0.2"/>
    <row r="86" spans="1:14" ht="14.25" customHeight="1" x14ac:dyDescent="0.2"/>
    <row r="87" spans="1:14" ht="14.25" customHeight="1" x14ac:dyDescent="0.2"/>
    <row r="88" spans="1:14" ht="14.25" customHeight="1" x14ac:dyDescent="0.2"/>
    <row r="89" spans="1:14" ht="14.25" customHeight="1" x14ac:dyDescent="0.2"/>
    <row r="90" spans="1:14" ht="14.25" customHeight="1" x14ac:dyDescent="0.2">
      <c r="B90" s="2" t="s">
        <v>99</v>
      </c>
      <c r="C90" s="2" t="s">
        <v>134</v>
      </c>
      <c r="D90" s="2" t="s">
        <v>114</v>
      </c>
      <c r="E90" s="2" t="s">
        <v>117</v>
      </c>
      <c r="F90" s="2" t="s">
        <v>115</v>
      </c>
    </row>
    <row r="91" spans="1:14" ht="14.25" customHeight="1" x14ac:dyDescent="0.2">
      <c r="B91" s="1">
        <v>1</v>
      </c>
      <c r="C91" s="1" t="s">
        <v>135</v>
      </c>
      <c r="D91" s="1">
        <f>C56</f>
        <v>3.4</v>
      </c>
      <c r="E91" s="26">
        <f>D56</f>
        <v>0.44</v>
      </c>
      <c r="F91" s="1" t="str">
        <f>IF(OR(C91="SI",AND(E91=75%,D91&gt;=4)),"aprobado","reprobado")</f>
        <v>aprobado</v>
      </c>
    </row>
    <row r="92" spans="1:14" ht="14.25" customHeight="1" x14ac:dyDescent="0.2">
      <c r="B92" s="1">
        <v>2</v>
      </c>
      <c r="C92" s="1" t="s">
        <v>137</v>
      </c>
      <c r="D92" s="1">
        <v>4.5</v>
      </c>
      <c r="E92" s="26">
        <v>0.78</v>
      </c>
      <c r="F92" s="1" t="str">
        <f t="shared" ref="F92:F96" si="4">IF(OR(C92="SI",AND(E92=75%,D92&gt;=4)),"aprobado","reprobado")</f>
        <v>reprobado</v>
      </c>
    </row>
    <row r="93" spans="1:14" ht="14.25" customHeight="1" x14ac:dyDescent="0.2">
      <c r="B93" s="1">
        <v>3</v>
      </c>
      <c r="C93" s="1" t="s">
        <v>137</v>
      </c>
      <c r="D93" s="1">
        <v>7</v>
      </c>
      <c r="E93" s="26">
        <v>0.99</v>
      </c>
      <c r="F93" s="1" t="str">
        <f t="shared" si="4"/>
        <v>reprobado</v>
      </c>
    </row>
    <row r="94" spans="1:14" ht="14.25" customHeight="1" x14ac:dyDescent="0.2">
      <c r="B94" s="1">
        <v>4</v>
      </c>
      <c r="C94" s="1" t="s">
        <v>137</v>
      </c>
      <c r="D94" s="1">
        <v>2.2000000000000002</v>
      </c>
      <c r="E94" s="26">
        <v>0.78</v>
      </c>
      <c r="F94" s="1" t="str">
        <f t="shared" si="4"/>
        <v>reprobado</v>
      </c>
    </row>
    <row r="95" spans="1:14" ht="14.25" customHeight="1" x14ac:dyDescent="0.2">
      <c r="B95" s="1">
        <v>5</v>
      </c>
      <c r="C95" s="1" t="s">
        <v>135</v>
      </c>
      <c r="D95" s="1">
        <f>C60</f>
        <v>4</v>
      </c>
      <c r="E95" s="26">
        <f>D60</f>
        <v>0.55000000000000004</v>
      </c>
      <c r="F95" s="1" t="str">
        <f t="shared" si="4"/>
        <v>aprobado</v>
      </c>
    </row>
    <row r="96" spans="1:14" ht="14.25" customHeight="1" x14ac:dyDescent="0.2">
      <c r="B96" s="1">
        <v>6</v>
      </c>
      <c r="C96" s="1" t="s">
        <v>137</v>
      </c>
      <c r="D96" s="1">
        <v>6.3</v>
      </c>
      <c r="E96" s="26">
        <v>0.71</v>
      </c>
      <c r="F96" s="1" t="str">
        <f t="shared" si="4"/>
        <v>reprobado</v>
      </c>
    </row>
    <row r="97" spans="1:14" ht="14.25" customHeight="1" x14ac:dyDescent="0.2"/>
    <row r="98" spans="1:14" ht="14.25" customHeight="1" x14ac:dyDescent="0.2"/>
    <row r="99" spans="1:14" ht="14.25" customHeight="1" x14ac:dyDescent="0.2"/>
    <row r="100" spans="1:14" ht="14.25" customHeight="1" x14ac:dyDescent="0.3">
      <c r="A100" s="99" t="s">
        <v>138</v>
      </c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1"/>
    </row>
    <row r="101" spans="1:14" ht="14.25" customHeight="1" x14ac:dyDescent="0.2"/>
    <row r="102" spans="1:14" ht="14.25" customHeight="1" x14ac:dyDescent="0.2"/>
    <row r="103" spans="1:14" ht="14.25" customHeight="1" x14ac:dyDescent="0.2"/>
    <row r="104" spans="1:14" ht="14.25" customHeight="1" x14ac:dyDescent="0.2"/>
    <row r="105" spans="1:14" ht="14.25" customHeight="1" x14ac:dyDescent="0.2"/>
    <row r="106" spans="1:14" ht="14.25" customHeight="1" x14ac:dyDescent="0.2"/>
    <row r="107" spans="1:14" ht="14.25" customHeight="1" x14ac:dyDescent="0.2"/>
    <row r="108" spans="1:14" ht="14.25" customHeight="1" x14ac:dyDescent="0.2">
      <c r="B108" s="2" t="s">
        <v>99</v>
      </c>
      <c r="C108" s="2" t="s">
        <v>114</v>
      </c>
      <c r="D108" s="2" t="s">
        <v>115</v>
      </c>
    </row>
    <row r="109" spans="1:14" ht="14.25" customHeight="1" x14ac:dyDescent="0.2">
      <c r="B109" s="1">
        <v>1</v>
      </c>
      <c r="C109" s="1">
        <v>3.7</v>
      </c>
      <c r="D109" s="1" t="str">
        <f t="shared" ref="D109:D114" si="5">IF(C109&gt;=4,"aprobado",IF(C109&gt;3.5&lt;3.9,"examen","reprueba"))</f>
        <v>reprueba</v>
      </c>
    </row>
    <row r="110" spans="1:14" ht="14.25" customHeight="1" x14ac:dyDescent="0.2">
      <c r="B110" s="1">
        <v>2</v>
      </c>
      <c r="C110" s="1">
        <v>4.5</v>
      </c>
      <c r="D110" s="1" t="str">
        <f t="shared" si="5"/>
        <v>aprobado</v>
      </c>
    </row>
    <row r="111" spans="1:14" ht="14.25" customHeight="1" x14ac:dyDescent="0.2">
      <c r="B111" s="1">
        <v>3</v>
      </c>
      <c r="C111" s="1">
        <v>7</v>
      </c>
      <c r="D111" s="1" t="str">
        <f t="shared" si="5"/>
        <v>aprobado</v>
      </c>
    </row>
    <row r="112" spans="1:14" ht="14.25" customHeight="1" x14ac:dyDescent="0.2">
      <c r="B112" s="1">
        <v>4</v>
      </c>
      <c r="C112" s="1">
        <v>2.2000000000000002</v>
      </c>
      <c r="D112" s="1" t="str">
        <f t="shared" si="5"/>
        <v>reprueba</v>
      </c>
    </row>
    <row r="113" spans="2:4" ht="14.25" customHeight="1" x14ac:dyDescent="0.2">
      <c r="B113" s="1">
        <v>5</v>
      </c>
      <c r="C113" s="1">
        <v>4</v>
      </c>
      <c r="D113" s="1" t="str">
        <f t="shared" si="5"/>
        <v>aprobado</v>
      </c>
    </row>
    <row r="114" spans="2:4" ht="14.25" customHeight="1" x14ac:dyDescent="0.2">
      <c r="B114" s="1">
        <v>6</v>
      </c>
      <c r="C114" s="1">
        <v>6.3</v>
      </c>
      <c r="D114" s="1" t="str">
        <f t="shared" si="5"/>
        <v>aprobado</v>
      </c>
    </row>
    <row r="115" spans="2:4" ht="14.25" customHeight="1" x14ac:dyDescent="0.2"/>
    <row r="116" spans="2:4" ht="14.25" customHeight="1" x14ac:dyDescent="0.2"/>
    <row r="117" spans="2:4" ht="14.25" customHeight="1" x14ac:dyDescent="0.2"/>
    <row r="118" spans="2:4" ht="14.25" customHeight="1" x14ac:dyDescent="0.2"/>
    <row r="119" spans="2:4" ht="14.25" customHeight="1" x14ac:dyDescent="0.2"/>
    <row r="120" spans="2:4" ht="14.25" customHeight="1" x14ac:dyDescent="0.2"/>
    <row r="121" spans="2:4" ht="14.25" customHeight="1" x14ac:dyDescent="0.2"/>
    <row r="122" spans="2:4" ht="14.25" customHeight="1" x14ac:dyDescent="0.2"/>
    <row r="123" spans="2:4" ht="14.25" customHeight="1" x14ac:dyDescent="0.2"/>
    <row r="124" spans="2:4" ht="14.25" customHeight="1" x14ac:dyDescent="0.2"/>
    <row r="125" spans="2:4" ht="14.25" customHeight="1" x14ac:dyDescent="0.2"/>
    <row r="126" spans="2:4" ht="14.25" customHeight="1" x14ac:dyDescent="0.2"/>
    <row r="127" spans="2:4" ht="14.25" customHeight="1" x14ac:dyDescent="0.2"/>
    <row r="128" spans="2:4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 selectUnlockedCells="1"/>
  <mergeCells count="8">
    <mergeCell ref="A82:N82"/>
    <mergeCell ref="A100:N100"/>
    <mergeCell ref="B1:I1"/>
    <mergeCell ref="H2:I2"/>
    <mergeCell ref="A15:N15"/>
    <mergeCell ref="A30:N30"/>
    <mergeCell ref="A47:N47"/>
    <mergeCell ref="A64:N64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027-DB21-C945-912D-E107BC3B3620}">
  <sheetPr>
    <tabColor rgb="FF7030A0"/>
  </sheetPr>
  <dimension ref="A1:O1000"/>
  <sheetViews>
    <sheetView workbookViewId="0">
      <selection activeCell="E6" sqref="E6"/>
    </sheetView>
  </sheetViews>
  <sheetFormatPr baseColWidth="10" defaultColWidth="14.5" defaultRowHeight="15" customHeight="1" x14ac:dyDescent="0.2"/>
  <cols>
    <col min="1" max="1" width="35.6640625" customWidth="1"/>
    <col min="2" max="2" width="25.5" customWidth="1"/>
    <col min="3" max="3" width="19.5" style="66" bestFit="1" customWidth="1"/>
    <col min="4" max="4" width="25" bestFit="1" customWidth="1"/>
    <col min="5" max="5" width="41.83203125" bestFit="1" customWidth="1"/>
    <col min="6" max="6" width="29" bestFit="1" customWidth="1"/>
    <col min="7" max="7" width="14.1640625" bestFit="1" customWidth="1"/>
    <col min="8" max="8" width="12.33203125" customWidth="1"/>
    <col min="9" max="9" width="10.6640625" customWidth="1"/>
    <col min="10" max="10" width="12.5" customWidth="1"/>
    <col min="11" max="11" width="12.6640625" customWidth="1"/>
    <col min="12" max="12" width="19.33203125" customWidth="1"/>
    <col min="13" max="13" width="15.6640625" customWidth="1"/>
    <col min="14" max="26" width="10.6640625" customWidth="1"/>
  </cols>
  <sheetData>
    <row r="1" spans="1:15" ht="14.25" customHeight="1" x14ac:dyDescent="0.35">
      <c r="A1" s="64"/>
      <c r="B1" s="42"/>
      <c r="C1" s="65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4.25" customHeight="1" x14ac:dyDescent="0.2">
      <c r="A2" s="73" t="s">
        <v>153</v>
      </c>
      <c r="B2" s="71" t="s">
        <v>374</v>
      </c>
      <c r="C2" s="72" t="s">
        <v>388</v>
      </c>
      <c r="D2" s="71" t="s">
        <v>381</v>
      </c>
      <c r="E2" s="71" t="s">
        <v>386</v>
      </c>
      <c r="F2" s="71" t="s">
        <v>387</v>
      </c>
      <c r="G2" s="71" t="s">
        <v>31</v>
      </c>
    </row>
    <row r="3" spans="1:15" ht="14.25" customHeight="1" x14ac:dyDescent="0.2">
      <c r="A3" s="32" t="s">
        <v>154</v>
      </c>
      <c r="B3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" s="66">
        <v>117</v>
      </c>
      <c r="D3" t="s">
        <v>382</v>
      </c>
      <c r="E3" s="80"/>
    </row>
    <row r="4" spans="1:15" ht="14.25" customHeight="1" x14ac:dyDescent="0.2">
      <c r="A4" s="32" t="s">
        <v>155</v>
      </c>
      <c r="B4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" s="66">
        <v>76</v>
      </c>
      <c r="D4" t="s">
        <v>383</v>
      </c>
      <c r="E4" s="80"/>
    </row>
    <row r="5" spans="1:15" ht="14.25" customHeight="1" x14ac:dyDescent="0.2">
      <c r="A5" s="32" t="s">
        <v>156</v>
      </c>
      <c r="B5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" s="66">
        <v>189</v>
      </c>
      <c r="D5" t="s">
        <v>382</v>
      </c>
      <c r="E5" s="80"/>
    </row>
    <row r="6" spans="1:15" ht="14.25" customHeight="1" x14ac:dyDescent="0.2">
      <c r="A6" s="32" t="s">
        <v>157</v>
      </c>
      <c r="B6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" s="66">
        <v>160</v>
      </c>
      <c r="D6" t="s">
        <v>384</v>
      </c>
      <c r="E6" s="80"/>
    </row>
    <row r="7" spans="1:15" ht="14.25" customHeight="1" x14ac:dyDescent="0.2">
      <c r="A7" s="32" t="s">
        <v>158</v>
      </c>
      <c r="B7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" s="66">
        <v>33</v>
      </c>
      <c r="D7" t="s">
        <v>384</v>
      </c>
      <c r="E7" s="80"/>
      <c r="H7" s="43"/>
      <c r="I7" s="43"/>
    </row>
    <row r="8" spans="1:15" ht="14.25" customHeight="1" x14ac:dyDescent="0.2">
      <c r="A8" s="32" t="s">
        <v>159</v>
      </c>
      <c r="B8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" s="66">
        <v>186</v>
      </c>
      <c r="D8" t="s">
        <v>384</v>
      </c>
      <c r="E8" s="80"/>
      <c r="H8" s="69"/>
      <c r="I8" s="70"/>
    </row>
    <row r="9" spans="1:15" ht="14.25" customHeight="1" x14ac:dyDescent="0.2">
      <c r="A9" s="32" t="s">
        <v>160</v>
      </c>
      <c r="B9" s="59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" s="67">
        <v>82</v>
      </c>
      <c r="D9" s="59" t="s">
        <v>385</v>
      </c>
      <c r="E9" s="80"/>
      <c r="H9" s="106" t="s">
        <v>380</v>
      </c>
      <c r="I9" s="106"/>
      <c r="J9" s="107" t="s">
        <v>389</v>
      </c>
      <c r="K9" s="59"/>
      <c r="L9" s="109" t="s">
        <v>391</v>
      </c>
      <c r="M9" s="109"/>
      <c r="N9" s="76" t="s">
        <v>0</v>
      </c>
    </row>
    <row r="10" spans="1:15" ht="14.25" customHeight="1" x14ac:dyDescent="0.2">
      <c r="A10" s="32" t="s">
        <v>161</v>
      </c>
      <c r="B1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" s="68">
        <v>211</v>
      </c>
      <c r="D10" s="61" t="s">
        <v>383</v>
      </c>
      <c r="E10" s="80"/>
      <c r="H10" s="106"/>
      <c r="I10" s="106"/>
      <c r="J10" s="107"/>
      <c r="K10" s="60"/>
      <c r="L10" s="110" t="s">
        <v>384</v>
      </c>
      <c r="M10" s="110"/>
      <c r="N10" s="77">
        <v>1900</v>
      </c>
    </row>
    <row r="11" spans="1:15" ht="14.25" customHeight="1" x14ac:dyDescent="0.2">
      <c r="A11" s="32" t="s">
        <v>162</v>
      </c>
      <c r="B1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" s="68">
        <v>23</v>
      </c>
      <c r="D11" s="61" t="s">
        <v>382</v>
      </c>
      <c r="E11" s="80"/>
      <c r="H11" s="108" t="s">
        <v>377</v>
      </c>
      <c r="I11" s="108"/>
      <c r="J11" s="74">
        <v>30</v>
      </c>
      <c r="K11" s="60"/>
      <c r="L11" s="110" t="s">
        <v>382</v>
      </c>
      <c r="M11" s="110"/>
      <c r="N11" s="77">
        <v>1900</v>
      </c>
    </row>
    <row r="12" spans="1:15" ht="14.25" customHeight="1" x14ac:dyDescent="0.2">
      <c r="A12" s="32" t="s">
        <v>163</v>
      </c>
      <c r="B1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" s="68">
        <v>100</v>
      </c>
      <c r="D12" s="61" t="s">
        <v>385</v>
      </c>
      <c r="E12" s="80"/>
      <c r="H12" s="108" t="s">
        <v>379</v>
      </c>
      <c r="I12" s="108"/>
      <c r="J12" s="74">
        <v>20</v>
      </c>
      <c r="K12" s="60"/>
      <c r="L12" s="110" t="s">
        <v>383</v>
      </c>
      <c r="M12" s="110"/>
      <c r="N12" s="77">
        <v>2100</v>
      </c>
    </row>
    <row r="13" spans="1:15" ht="14.25" customHeight="1" x14ac:dyDescent="0.2">
      <c r="A13" s="32" t="s">
        <v>164</v>
      </c>
      <c r="B1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" s="68">
        <v>101</v>
      </c>
      <c r="D13" s="61" t="s">
        <v>384</v>
      </c>
      <c r="E13" s="80"/>
      <c r="H13" s="108" t="s">
        <v>375</v>
      </c>
      <c r="I13" s="108"/>
      <c r="J13" s="74">
        <v>10</v>
      </c>
      <c r="K13" s="60"/>
      <c r="L13" s="110" t="s">
        <v>385</v>
      </c>
      <c r="M13" s="110"/>
      <c r="N13" s="77">
        <v>2400</v>
      </c>
    </row>
    <row r="14" spans="1:15" ht="14.25" customHeight="1" x14ac:dyDescent="0.2">
      <c r="A14" s="32" t="s">
        <v>165</v>
      </c>
      <c r="B1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" s="68">
        <v>44</v>
      </c>
      <c r="D14" s="61" t="s">
        <v>384</v>
      </c>
      <c r="E14" s="80"/>
      <c r="H14" s="108" t="s">
        <v>376</v>
      </c>
      <c r="I14" s="108"/>
      <c r="J14" s="74">
        <v>5</v>
      </c>
      <c r="K14" s="60"/>
      <c r="L14" s="62"/>
      <c r="M14" s="63"/>
      <c r="N14" s="60"/>
    </row>
    <row r="15" spans="1:15" ht="14.25" customHeight="1" x14ac:dyDescent="0.2">
      <c r="A15" s="32" t="s">
        <v>166</v>
      </c>
      <c r="B1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" s="68">
        <v>73</v>
      </c>
      <c r="D15" s="61" t="s">
        <v>383</v>
      </c>
      <c r="E15" s="80"/>
      <c r="H15" s="108" t="s">
        <v>378</v>
      </c>
      <c r="I15" s="108"/>
      <c r="J15" s="74">
        <v>3</v>
      </c>
      <c r="K15" s="60"/>
      <c r="L15" s="62"/>
      <c r="M15" s="63"/>
      <c r="N15" s="60"/>
    </row>
    <row r="16" spans="1:15" ht="14.25" customHeight="1" x14ac:dyDescent="0.2">
      <c r="A16" s="32" t="s">
        <v>167</v>
      </c>
      <c r="B1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" s="68">
        <v>82</v>
      </c>
      <c r="D16" s="61" t="s">
        <v>383</v>
      </c>
      <c r="E16" s="80"/>
      <c r="K16" s="60"/>
      <c r="L16" s="62"/>
      <c r="M16" s="63"/>
      <c r="N16" s="60"/>
    </row>
    <row r="17" spans="1:14" ht="14.25" customHeight="1" x14ac:dyDescent="0.2">
      <c r="A17" s="32" t="s">
        <v>168</v>
      </c>
      <c r="B1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" s="68">
        <v>59</v>
      </c>
      <c r="D17" s="61" t="s">
        <v>382</v>
      </c>
      <c r="E17" s="80"/>
      <c r="H17" s="112" t="s">
        <v>380</v>
      </c>
      <c r="I17" s="112"/>
      <c r="J17" s="113" t="s">
        <v>390</v>
      </c>
      <c r="K17" s="60"/>
      <c r="L17" s="62"/>
      <c r="M17" s="63"/>
      <c r="N17" s="60"/>
    </row>
    <row r="18" spans="1:14" ht="14.25" customHeight="1" x14ac:dyDescent="0.2">
      <c r="A18" s="32" t="s">
        <v>169</v>
      </c>
      <c r="B1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" s="68">
        <v>35</v>
      </c>
      <c r="D18" s="61" t="s">
        <v>382</v>
      </c>
      <c r="E18" s="80"/>
      <c r="H18" s="112"/>
      <c r="I18" s="112"/>
      <c r="J18" s="113"/>
      <c r="K18" s="60"/>
      <c r="L18" s="62"/>
      <c r="M18" s="63"/>
      <c r="N18" s="60"/>
    </row>
    <row r="19" spans="1:14" ht="14.25" customHeight="1" x14ac:dyDescent="0.2">
      <c r="A19" s="32" t="s">
        <v>170</v>
      </c>
      <c r="B1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" s="68">
        <v>26</v>
      </c>
      <c r="D19" s="61" t="s">
        <v>384</v>
      </c>
      <c r="E19" s="80"/>
      <c r="H19" s="111" t="s">
        <v>377</v>
      </c>
      <c r="I19" s="111"/>
      <c r="J19" s="75">
        <v>0.2</v>
      </c>
      <c r="K19" s="60"/>
      <c r="L19" s="62"/>
      <c r="M19" s="63"/>
      <c r="N19" s="60"/>
    </row>
    <row r="20" spans="1:14" ht="14.25" customHeight="1" x14ac:dyDescent="0.2">
      <c r="A20" s="32" t="s">
        <v>171</v>
      </c>
      <c r="B2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" s="68">
        <v>45</v>
      </c>
      <c r="D20" s="61" t="s">
        <v>385</v>
      </c>
      <c r="E20" s="80"/>
      <c r="H20" s="111" t="s">
        <v>379</v>
      </c>
      <c r="I20" s="111"/>
      <c r="J20" s="75">
        <v>0.15</v>
      </c>
      <c r="K20" s="60"/>
      <c r="L20" s="62"/>
      <c r="M20" s="63"/>
      <c r="N20" s="60"/>
    </row>
    <row r="21" spans="1:14" ht="14.25" customHeight="1" x14ac:dyDescent="0.2">
      <c r="A21" s="32" t="s">
        <v>172</v>
      </c>
      <c r="B2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" s="68">
        <v>31</v>
      </c>
      <c r="D21" s="61" t="s">
        <v>385</v>
      </c>
      <c r="E21" s="80"/>
      <c r="H21" s="111" t="s">
        <v>375</v>
      </c>
      <c r="I21" s="111"/>
      <c r="J21" s="75">
        <v>0.1</v>
      </c>
      <c r="K21" s="60"/>
      <c r="L21" s="62"/>
      <c r="M21" s="63"/>
      <c r="N21" s="60"/>
    </row>
    <row r="22" spans="1:14" ht="14.25" customHeight="1" x14ac:dyDescent="0.2">
      <c r="A22" s="32" t="s">
        <v>173</v>
      </c>
      <c r="B2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" s="68">
        <v>265</v>
      </c>
      <c r="D22" s="61" t="s">
        <v>384</v>
      </c>
      <c r="E22" s="80"/>
      <c r="H22" s="111" t="s">
        <v>376</v>
      </c>
      <c r="I22" s="111"/>
      <c r="J22" s="75">
        <v>0.05</v>
      </c>
      <c r="K22" s="60"/>
      <c r="L22" s="62"/>
      <c r="M22" s="63"/>
      <c r="N22" s="60"/>
    </row>
    <row r="23" spans="1:14" ht="14.25" customHeight="1" x14ac:dyDescent="0.2">
      <c r="A23" s="32" t="s">
        <v>174</v>
      </c>
      <c r="B2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3" s="68">
        <v>89</v>
      </c>
      <c r="D23" s="61" t="s">
        <v>384</v>
      </c>
      <c r="E23" s="80"/>
      <c r="H23" s="111" t="s">
        <v>378</v>
      </c>
      <c r="I23" s="111"/>
      <c r="J23" s="75">
        <v>0</v>
      </c>
      <c r="K23" s="60"/>
      <c r="L23" s="62"/>
      <c r="M23" s="63"/>
      <c r="N23" s="60"/>
    </row>
    <row r="24" spans="1:14" ht="14.25" customHeight="1" x14ac:dyDescent="0.2">
      <c r="A24" s="32" t="s">
        <v>175</v>
      </c>
      <c r="B2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4" s="68">
        <v>101</v>
      </c>
      <c r="D24" s="61" t="s">
        <v>385</v>
      </c>
      <c r="E24" s="80"/>
      <c r="H24" s="60"/>
      <c r="I24" s="60"/>
      <c r="J24" s="62"/>
      <c r="K24" s="60"/>
      <c r="L24" s="62"/>
      <c r="M24" s="63"/>
      <c r="N24" s="60"/>
    </row>
    <row r="25" spans="1:14" ht="14.25" customHeight="1" x14ac:dyDescent="0.2">
      <c r="A25" s="32" t="s">
        <v>176</v>
      </c>
      <c r="B2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5" s="68">
        <v>171</v>
      </c>
      <c r="D25" s="61" t="s">
        <v>382</v>
      </c>
      <c r="E25" s="80"/>
      <c r="H25" s="60"/>
      <c r="I25" s="60"/>
      <c r="J25" s="62"/>
      <c r="K25" s="60"/>
      <c r="L25" s="62"/>
      <c r="M25" s="63"/>
      <c r="N25" s="60"/>
    </row>
    <row r="26" spans="1:14" ht="14.25" customHeight="1" x14ac:dyDescent="0.2">
      <c r="A26" s="32" t="s">
        <v>177</v>
      </c>
      <c r="B2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6" s="68">
        <v>82</v>
      </c>
      <c r="D26" s="61" t="s">
        <v>383</v>
      </c>
      <c r="E26" s="80"/>
      <c r="H26" s="60"/>
      <c r="I26" s="60"/>
      <c r="J26" s="62"/>
      <c r="K26" s="60"/>
      <c r="L26" s="62"/>
      <c r="M26" s="63"/>
      <c r="N26" s="60"/>
    </row>
    <row r="27" spans="1:14" ht="14.25" customHeight="1" x14ac:dyDescent="0.2">
      <c r="A27" s="32" t="s">
        <v>178</v>
      </c>
      <c r="B2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7" s="68">
        <v>211</v>
      </c>
      <c r="D27" s="61" t="s">
        <v>383</v>
      </c>
      <c r="E27" s="80"/>
      <c r="H27" s="60"/>
      <c r="I27" s="60"/>
      <c r="J27" s="62"/>
      <c r="K27" s="60"/>
      <c r="L27" s="62"/>
      <c r="M27" s="63"/>
      <c r="N27" s="60"/>
    </row>
    <row r="28" spans="1:14" ht="14.25" customHeight="1" x14ac:dyDescent="0.2">
      <c r="A28" s="32" t="s">
        <v>179</v>
      </c>
      <c r="B2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8" s="68">
        <v>45</v>
      </c>
      <c r="D28" s="61" t="s">
        <v>383</v>
      </c>
      <c r="E28" s="80"/>
      <c r="H28" s="60"/>
      <c r="I28" s="60"/>
      <c r="J28" s="62"/>
      <c r="K28" s="60"/>
      <c r="L28" s="62"/>
      <c r="M28" s="63"/>
      <c r="N28" s="60"/>
    </row>
    <row r="29" spans="1:14" ht="14.25" customHeight="1" x14ac:dyDescent="0.2">
      <c r="A29" s="32" t="s">
        <v>180</v>
      </c>
      <c r="B2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9" s="68">
        <v>100</v>
      </c>
      <c r="D29" s="61" t="s">
        <v>383</v>
      </c>
      <c r="E29" s="80"/>
      <c r="H29" s="60"/>
      <c r="I29" s="60"/>
      <c r="J29" s="62"/>
      <c r="K29" s="60"/>
      <c r="L29" s="62"/>
      <c r="M29" s="63"/>
      <c r="N29" s="60"/>
    </row>
    <row r="30" spans="1:14" ht="14.25" customHeight="1" x14ac:dyDescent="0.2">
      <c r="A30" s="32" t="s">
        <v>181</v>
      </c>
      <c r="B3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0" s="68">
        <v>101</v>
      </c>
      <c r="D30" s="61" t="s">
        <v>383</v>
      </c>
      <c r="E30" s="80"/>
      <c r="H30" s="60"/>
      <c r="I30" s="60"/>
      <c r="J30" s="62"/>
      <c r="K30" s="60"/>
      <c r="L30" s="62"/>
      <c r="M30" s="63"/>
      <c r="N30" s="60"/>
    </row>
    <row r="31" spans="1:14" ht="14.25" customHeight="1" x14ac:dyDescent="0.2">
      <c r="A31" s="32" t="s">
        <v>182</v>
      </c>
      <c r="B3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1" s="68">
        <v>244</v>
      </c>
      <c r="D31" s="61" t="s">
        <v>383</v>
      </c>
      <c r="E31" s="80"/>
      <c r="H31" s="60"/>
      <c r="I31" s="60"/>
      <c r="J31" s="62"/>
      <c r="K31" s="60"/>
      <c r="L31" s="62"/>
      <c r="M31" s="63"/>
      <c r="N31" s="60"/>
    </row>
    <row r="32" spans="1:14" ht="14.25" customHeight="1" x14ac:dyDescent="0.2">
      <c r="A32" s="32" t="s">
        <v>183</v>
      </c>
      <c r="B3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2" s="68">
        <v>173</v>
      </c>
      <c r="D32" s="61" t="s">
        <v>383</v>
      </c>
      <c r="E32" s="80"/>
      <c r="H32" s="60"/>
      <c r="I32" s="60"/>
      <c r="J32" s="62"/>
      <c r="K32" s="60"/>
      <c r="L32" s="62"/>
      <c r="M32" s="63"/>
      <c r="N32" s="60"/>
    </row>
    <row r="33" spans="1:14" ht="14.25" customHeight="1" x14ac:dyDescent="0.2">
      <c r="A33" s="32" t="s">
        <v>184</v>
      </c>
      <c r="B3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3" s="68">
        <v>82</v>
      </c>
      <c r="D33" s="61" t="s">
        <v>383</v>
      </c>
      <c r="E33" s="80"/>
      <c r="H33" s="60"/>
      <c r="I33" s="60"/>
      <c r="J33" s="62"/>
      <c r="K33" s="60"/>
      <c r="L33" s="62"/>
      <c r="M33" s="63"/>
      <c r="N33" s="60"/>
    </row>
    <row r="34" spans="1:14" ht="14.25" customHeight="1" x14ac:dyDescent="0.2">
      <c r="A34" s="32" t="s">
        <v>185</v>
      </c>
      <c r="B3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4" s="68">
        <v>59</v>
      </c>
      <c r="D34" s="61" t="s">
        <v>384</v>
      </c>
      <c r="E34" s="80"/>
      <c r="H34" s="60"/>
      <c r="I34" s="60"/>
      <c r="J34" s="62"/>
      <c r="K34" s="60"/>
      <c r="L34" s="62"/>
      <c r="M34" s="63"/>
      <c r="N34" s="60"/>
    </row>
    <row r="35" spans="1:14" ht="14.25" customHeight="1" x14ac:dyDescent="0.2">
      <c r="A35" s="32" t="s">
        <v>186</v>
      </c>
      <c r="B3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5" s="68">
        <v>35</v>
      </c>
      <c r="D35" s="61" t="s">
        <v>382</v>
      </c>
      <c r="E35" s="80"/>
      <c r="H35" s="60"/>
      <c r="I35" s="60"/>
      <c r="J35" s="62"/>
      <c r="K35" s="60"/>
      <c r="L35" s="62"/>
      <c r="M35" s="63"/>
      <c r="N35" s="60"/>
    </row>
    <row r="36" spans="1:14" ht="14.25" customHeight="1" x14ac:dyDescent="0.2">
      <c r="A36" s="32" t="s">
        <v>187</v>
      </c>
      <c r="B3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6" s="68">
        <v>207</v>
      </c>
      <c r="D36" s="61" t="s">
        <v>385</v>
      </c>
      <c r="E36" s="80"/>
      <c r="H36" s="60"/>
      <c r="I36" s="60"/>
      <c r="J36" s="62"/>
      <c r="K36" s="60"/>
      <c r="L36" s="62"/>
      <c r="M36" s="63"/>
      <c r="N36" s="60"/>
    </row>
    <row r="37" spans="1:14" ht="14.25" customHeight="1" x14ac:dyDescent="0.2">
      <c r="A37" s="32" t="s">
        <v>188</v>
      </c>
      <c r="B3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7" s="68">
        <v>28</v>
      </c>
      <c r="D37" s="61" t="s">
        <v>383</v>
      </c>
      <c r="E37" s="80"/>
      <c r="H37" s="60"/>
      <c r="I37" s="60"/>
      <c r="J37" s="62"/>
      <c r="K37" s="60"/>
      <c r="L37" s="62"/>
      <c r="M37" s="63"/>
      <c r="N37" s="60"/>
    </row>
    <row r="38" spans="1:14" ht="14.25" customHeight="1" x14ac:dyDescent="0.2">
      <c r="A38" s="32" t="s">
        <v>189</v>
      </c>
      <c r="B3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8" s="68">
        <v>224</v>
      </c>
      <c r="D38" s="61" t="s">
        <v>382</v>
      </c>
      <c r="E38" s="80"/>
      <c r="H38" s="60"/>
      <c r="I38" s="60"/>
      <c r="J38" s="62"/>
      <c r="K38" s="60"/>
      <c r="L38" s="62"/>
      <c r="M38" s="63"/>
      <c r="N38" s="60"/>
    </row>
    <row r="39" spans="1:14" ht="14.25" customHeight="1" x14ac:dyDescent="0.2">
      <c r="A39" s="32" t="s">
        <v>190</v>
      </c>
      <c r="B3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39" s="68">
        <v>68</v>
      </c>
      <c r="D39" s="61" t="s">
        <v>382</v>
      </c>
      <c r="E39" s="80"/>
      <c r="H39" s="60"/>
      <c r="I39" s="60"/>
      <c r="J39" s="62"/>
      <c r="K39" s="60"/>
      <c r="L39" s="62"/>
      <c r="M39" s="63"/>
      <c r="N39" s="60"/>
    </row>
    <row r="40" spans="1:14" ht="14.25" customHeight="1" x14ac:dyDescent="0.2">
      <c r="A40" s="32" t="s">
        <v>191</v>
      </c>
      <c r="B4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0" s="68">
        <v>291</v>
      </c>
      <c r="D40" s="61" t="s">
        <v>385</v>
      </c>
      <c r="E40" s="80"/>
      <c r="H40" s="60"/>
      <c r="I40" s="60"/>
      <c r="J40" s="62"/>
      <c r="K40" s="60"/>
      <c r="L40" s="62"/>
      <c r="M40" s="63"/>
      <c r="N40" s="60"/>
    </row>
    <row r="41" spans="1:14" ht="14.25" customHeight="1" x14ac:dyDescent="0.2">
      <c r="A41" s="32" t="s">
        <v>192</v>
      </c>
      <c r="B4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1" s="68">
        <v>136</v>
      </c>
      <c r="D41" s="61" t="s">
        <v>385</v>
      </c>
      <c r="E41" s="80"/>
      <c r="H41" s="60"/>
      <c r="I41" s="60"/>
      <c r="J41" s="62"/>
      <c r="K41" s="60"/>
      <c r="L41" s="62"/>
      <c r="M41" s="63"/>
      <c r="N41" s="60"/>
    </row>
    <row r="42" spans="1:14" ht="14.25" customHeight="1" x14ac:dyDescent="0.2">
      <c r="A42" s="32" t="s">
        <v>193</v>
      </c>
      <c r="B4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2" s="68">
        <v>149</v>
      </c>
      <c r="D42" s="61" t="s">
        <v>382</v>
      </c>
      <c r="E42" s="80"/>
      <c r="H42" s="60"/>
      <c r="I42" s="60"/>
      <c r="J42" s="62"/>
      <c r="K42" s="60"/>
      <c r="L42" s="62"/>
      <c r="M42" s="63"/>
      <c r="N42" s="60"/>
    </row>
    <row r="43" spans="1:14" ht="14.25" customHeight="1" x14ac:dyDescent="0.2">
      <c r="A43" s="32" t="s">
        <v>194</v>
      </c>
      <c r="B4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3" s="68">
        <v>99</v>
      </c>
      <c r="D43" s="61" t="s">
        <v>384</v>
      </c>
      <c r="E43" s="80"/>
      <c r="H43" s="60"/>
      <c r="I43" s="60"/>
      <c r="J43" s="62"/>
      <c r="K43" s="60"/>
      <c r="L43" s="62"/>
      <c r="M43" s="63"/>
      <c r="N43" s="60"/>
    </row>
    <row r="44" spans="1:14" ht="14.25" customHeight="1" x14ac:dyDescent="0.2">
      <c r="A44" s="32" t="s">
        <v>195</v>
      </c>
      <c r="B4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4" s="68">
        <v>117</v>
      </c>
      <c r="D44" s="61" t="s">
        <v>382</v>
      </c>
      <c r="E44" s="80"/>
      <c r="H44" s="60"/>
      <c r="I44" s="60"/>
      <c r="J44" s="62"/>
      <c r="K44" s="60"/>
      <c r="L44" s="62"/>
      <c r="M44" s="63"/>
      <c r="N44" s="60"/>
    </row>
    <row r="45" spans="1:14" ht="14.25" customHeight="1" x14ac:dyDescent="0.2">
      <c r="A45" s="32" t="s">
        <v>196</v>
      </c>
      <c r="B4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5" s="68">
        <v>76</v>
      </c>
      <c r="D45" s="61" t="s">
        <v>382</v>
      </c>
      <c r="E45" s="80"/>
      <c r="H45" s="60"/>
      <c r="I45" s="60"/>
      <c r="J45" s="62"/>
      <c r="K45" s="60"/>
      <c r="L45" s="62"/>
      <c r="M45" s="63"/>
      <c r="N45" s="60"/>
    </row>
    <row r="46" spans="1:14" ht="14.25" customHeight="1" x14ac:dyDescent="0.2">
      <c r="A46" s="32" t="s">
        <v>197</v>
      </c>
      <c r="B4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6" s="68">
        <v>244</v>
      </c>
      <c r="D46" s="61" t="s">
        <v>384</v>
      </c>
      <c r="E46" s="80"/>
      <c r="H46" s="60"/>
      <c r="I46" s="60"/>
      <c r="J46" s="62"/>
      <c r="K46" s="60"/>
      <c r="L46" s="62"/>
      <c r="M46" s="63"/>
      <c r="N46" s="60"/>
    </row>
    <row r="47" spans="1:14" ht="14.25" customHeight="1" x14ac:dyDescent="0.2">
      <c r="A47" s="32" t="s">
        <v>198</v>
      </c>
      <c r="B4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7" s="68">
        <v>173</v>
      </c>
      <c r="D47" s="61" t="s">
        <v>382</v>
      </c>
      <c r="E47" s="80"/>
      <c r="H47" s="60"/>
      <c r="I47" s="60"/>
      <c r="J47" s="62"/>
      <c r="K47" s="60"/>
      <c r="L47" s="62"/>
      <c r="M47" s="63"/>
      <c r="N47" s="60"/>
    </row>
    <row r="48" spans="1:14" ht="14.25" customHeight="1" x14ac:dyDescent="0.2">
      <c r="A48" s="32" t="s">
        <v>199</v>
      </c>
      <c r="B4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8" s="68">
        <v>82</v>
      </c>
      <c r="D48" s="61" t="s">
        <v>384</v>
      </c>
      <c r="E48" s="80"/>
      <c r="H48" s="60"/>
      <c r="I48" s="60"/>
      <c r="J48" s="62"/>
      <c r="K48" s="60"/>
      <c r="L48" s="62"/>
      <c r="M48" s="63"/>
      <c r="N48" s="60"/>
    </row>
    <row r="49" spans="1:14" ht="14.25" customHeight="1" x14ac:dyDescent="0.2">
      <c r="A49" s="32" t="s">
        <v>200</v>
      </c>
      <c r="B4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49" s="68">
        <v>287</v>
      </c>
      <c r="D49" s="61" t="s">
        <v>385</v>
      </c>
      <c r="E49" s="80"/>
      <c r="H49" s="60"/>
      <c r="I49" s="60"/>
      <c r="J49" s="62"/>
      <c r="K49" s="60"/>
      <c r="L49" s="62"/>
      <c r="M49" s="63"/>
      <c r="N49" s="60"/>
    </row>
    <row r="50" spans="1:14" ht="14.25" customHeight="1" x14ac:dyDescent="0.2">
      <c r="A50" s="32" t="s">
        <v>201</v>
      </c>
      <c r="B5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0" s="68">
        <v>37</v>
      </c>
      <c r="D50" s="61" t="s">
        <v>385</v>
      </c>
      <c r="E50" s="80"/>
      <c r="H50" s="60"/>
      <c r="I50" s="60"/>
      <c r="J50" s="62"/>
      <c r="K50" s="60"/>
      <c r="L50" s="62"/>
      <c r="M50" s="63"/>
      <c r="N50" s="60"/>
    </row>
    <row r="51" spans="1:14" ht="14.25" customHeight="1" x14ac:dyDescent="0.2">
      <c r="A51" s="32" t="s">
        <v>202</v>
      </c>
      <c r="B5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1" s="68">
        <v>219</v>
      </c>
      <c r="D51" s="61" t="s">
        <v>384</v>
      </c>
      <c r="E51" s="80"/>
      <c r="H51" s="60"/>
      <c r="I51" s="60"/>
      <c r="J51" s="62"/>
      <c r="K51" s="60"/>
      <c r="L51" s="62"/>
      <c r="M51" s="63"/>
      <c r="N51" s="60"/>
    </row>
    <row r="52" spans="1:14" ht="14.25" customHeight="1" x14ac:dyDescent="0.2">
      <c r="A52" s="32" t="s">
        <v>203</v>
      </c>
      <c r="B5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2" s="68">
        <v>68</v>
      </c>
      <c r="D52" s="61" t="s">
        <v>384</v>
      </c>
      <c r="E52" s="80"/>
      <c r="H52" s="60"/>
      <c r="I52" s="60"/>
      <c r="J52" s="62"/>
      <c r="K52" s="60"/>
      <c r="L52" s="62"/>
      <c r="M52" s="63"/>
      <c r="N52" s="60"/>
    </row>
    <row r="53" spans="1:14" ht="14.25" customHeight="1" x14ac:dyDescent="0.2">
      <c r="A53" s="32" t="s">
        <v>204</v>
      </c>
      <c r="B5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3" s="68">
        <v>291</v>
      </c>
      <c r="D53" s="61" t="s">
        <v>385</v>
      </c>
      <c r="E53" s="80"/>
      <c r="H53" s="60"/>
      <c r="I53" s="60"/>
      <c r="J53" s="62"/>
      <c r="K53" s="60"/>
      <c r="L53" s="62"/>
      <c r="M53" s="63"/>
      <c r="N53" s="60"/>
    </row>
    <row r="54" spans="1:14" ht="14.25" customHeight="1" x14ac:dyDescent="0.2">
      <c r="A54" s="32" t="s">
        <v>205</v>
      </c>
      <c r="B5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4" s="68">
        <v>136</v>
      </c>
      <c r="D54" s="61" t="s">
        <v>382</v>
      </c>
      <c r="E54" s="80"/>
      <c r="H54" s="60"/>
      <c r="I54" s="60"/>
      <c r="J54" s="62"/>
      <c r="K54" s="60"/>
      <c r="L54" s="62"/>
      <c r="M54" s="63"/>
      <c r="N54" s="60"/>
    </row>
    <row r="55" spans="1:14" ht="14.25" customHeight="1" x14ac:dyDescent="0.2">
      <c r="A55" s="32" t="s">
        <v>206</v>
      </c>
      <c r="B5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5" s="68">
        <v>149</v>
      </c>
      <c r="D55" s="61" t="s">
        <v>383</v>
      </c>
      <c r="E55" s="80"/>
      <c r="H55" s="60"/>
      <c r="I55" s="60"/>
      <c r="J55" s="62"/>
      <c r="K55" s="60"/>
      <c r="L55" s="62"/>
      <c r="M55" s="63"/>
      <c r="N55" s="60"/>
    </row>
    <row r="56" spans="1:14" ht="14.25" customHeight="1" x14ac:dyDescent="0.2">
      <c r="A56" s="32" t="s">
        <v>207</v>
      </c>
      <c r="B5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6" s="68">
        <v>99</v>
      </c>
      <c r="D56" s="61" t="s">
        <v>385</v>
      </c>
      <c r="E56" s="80"/>
      <c r="H56" s="60"/>
      <c r="I56" s="60"/>
      <c r="J56" s="62"/>
      <c r="K56" s="60"/>
      <c r="L56" s="62"/>
      <c r="M56" s="63"/>
      <c r="N56" s="60"/>
    </row>
    <row r="57" spans="1:14" ht="14.25" customHeight="1" x14ac:dyDescent="0.2">
      <c r="A57" s="32" t="s">
        <v>208</v>
      </c>
      <c r="B5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7" s="68">
        <v>97</v>
      </c>
      <c r="D57" s="61" t="s">
        <v>385</v>
      </c>
      <c r="E57" s="80"/>
      <c r="H57" s="60"/>
      <c r="I57" s="60"/>
      <c r="J57" s="62"/>
      <c r="K57" s="60"/>
      <c r="L57" s="62"/>
      <c r="M57" s="63"/>
      <c r="N57" s="60"/>
    </row>
    <row r="58" spans="1:14" ht="14.25" customHeight="1" x14ac:dyDescent="0.2">
      <c r="A58" s="32" t="s">
        <v>209</v>
      </c>
      <c r="B5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8" s="68">
        <v>27</v>
      </c>
      <c r="D58" s="61" t="s">
        <v>383</v>
      </c>
      <c r="E58" s="80"/>
      <c r="H58" s="60"/>
      <c r="I58" s="60"/>
      <c r="J58" s="62"/>
      <c r="K58" s="60"/>
      <c r="L58" s="62"/>
      <c r="M58" s="63"/>
      <c r="N58" s="60"/>
    </row>
    <row r="59" spans="1:14" ht="14.25" customHeight="1" x14ac:dyDescent="0.2">
      <c r="A59" s="32" t="s">
        <v>210</v>
      </c>
      <c r="B5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59" s="68">
        <v>26</v>
      </c>
      <c r="D59" s="61" t="s">
        <v>383</v>
      </c>
      <c r="E59" s="80"/>
      <c r="H59" s="60"/>
      <c r="I59" s="60"/>
      <c r="J59" s="62"/>
      <c r="K59" s="60"/>
      <c r="L59" s="62"/>
      <c r="M59" s="63"/>
      <c r="N59" s="60"/>
    </row>
    <row r="60" spans="1:14" ht="14.25" customHeight="1" x14ac:dyDescent="0.2">
      <c r="A60" s="32" t="s">
        <v>211</v>
      </c>
      <c r="B6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0" s="68">
        <v>47</v>
      </c>
      <c r="D60" s="61" t="s">
        <v>384</v>
      </c>
      <c r="E60" s="80"/>
      <c r="H60" s="60"/>
      <c r="I60" s="60"/>
      <c r="J60" s="62"/>
      <c r="K60" s="60"/>
      <c r="L60" s="62"/>
      <c r="M60" s="63"/>
      <c r="N60" s="60"/>
    </row>
    <row r="61" spans="1:14" ht="14.25" customHeight="1" x14ac:dyDescent="0.2">
      <c r="A61" s="32" t="s">
        <v>212</v>
      </c>
      <c r="B6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1" s="68">
        <v>346</v>
      </c>
      <c r="D61" s="61" t="s">
        <v>384</v>
      </c>
      <c r="E61" s="80"/>
      <c r="H61" s="60"/>
      <c r="I61" s="60"/>
      <c r="J61" s="62"/>
      <c r="K61" s="60"/>
      <c r="L61" s="62"/>
      <c r="M61" s="63"/>
      <c r="N61" s="60"/>
    </row>
    <row r="62" spans="1:14" ht="14.25" customHeight="1" x14ac:dyDescent="0.2">
      <c r="A62" s="32" t="s">
        <v>213</v>
      </c>
      <c r="B6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2" s="68">
        <v>94</v>
      </c>
      <c r="D62" s="61" t="s">
        <v>382</v>
      </c>
      <c r="E62" s="80"/>
      <c r="H62" s="60"/>
      <c r="I62" s="60"/>
      <c r="J62" s="62"/>
      <c r="K62" s="60"/>
      <c r="L62" s="62"/>
      <c r="M62" s="63"/>
      <c r="N62" s="60"/>
    </row>
    <row r="63" spans="1:14" ht="14.25" customHeight="1" x14ac:dyDescent="0.2">
      <c r="A63" s="32" t="s">
        <v>214</v>
      </c>
      <c r="B6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3" s="68">
        <v>188</v>
      </c>
      <c r="D63" s="61" t="s">
        <v>385</v>
      </c>
      <c r="E63" s="80"/>
      <c r="H63" s="60"/>
      <c r="I63" s="60"/>
      <c r="J63" s="62"/>
      <c r="K63" s="60"/>
      <c r="L63" s="62"/>
      <c r="M63" s="63"/>
      <c r="N63" s="60"/>
    </row>
    <row r="64" spans="1:14" ht="14.25" customHeight="1" x14ac:dyDescent="0.2">
      <c r="A64" s="32" t="s">
        <v>215</v>
      </c>
      <c r="B6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4" s="68">
        <v>209</v>
      </c>
      <c r="D64" s="61" t="s">
        <v>383</v>
      </c>
      <c r="E64" s="80"/>
      <c r="H64" s="60"/>
      <c r="I64" s="60"/>
      <c r="J64" s="62"/>
      <c r="K64" s="60"/>
      <c r="L64" s="62"/>
      <c r="M64" s="63"/>
      <c r="N64" s="60"/>
    </row>
    <row r="65" spans="1:14" ht="14.25" customHeight="1" x14ac:dyDescent="0.2">
      <c r="A65" s="32" t="s">
        <v>216</v>
      </c>
      <c r="B6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5" s="68">
        <v>85</v>
      </c>
      <c r="D65" s="61" t="s">
        <v>383</v>
      </c>
      <c r="E65" s="80"/>
      <c r="H65" s="60"/>
      <c r="I65" s="60"/>
      <c r="J65" s="62"/>
      <c r="K65" s="60"/>
      <c r="L65" s="62"/>
      <c r="M65" s="63"/>
      <c r="N65" s="60"/>
    </row>
    <row r="66" spans="1:14" ht="14.25" customHeight="1" x14ac:dyDescent="0.2">
      <c r="A66" s="32" t="s">
        <v>217</v>
      </c>
      <c r="B6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6" s="68">
        <v>49</v>
      </c>
      <c r="D66" s="61" t="s">
        <v>382</v>
      </c>
      <c r="E66" s="80"/>
      <c r="H66" s="60"/>
      <c r="I66" s="60"/>
      <c r="J66" s="62"/>
      <c r="K66" s="60"/>
      <c r="L66" s="62"/>
      <c r="M66" s="63"/>
      <c r="N66" s="60"/>
    </row>
    <row r="67" spans="1:14" ht="14.25" customHeight="1" x14ac:dyDescent="0.2">
      <c r="A67" s="32" t="s">
        <v>218</v>
      </c>
      <c r="B6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7" s="68">
        <v>210</v>
      </c>
      <c r="D67" s="61" t="s">
        <v>382</v>
      </c>
      <c r="E67" s="80"/>
      <c r="H67" s="60"/>
      <c r="I67" s="60"/>
      <c r="J67" s="62"/>
      <c r="K67" s="60"/>
      <c r="L67" s="62"/>
      <c r="M67" s="63"/>
      <c r="N67" s="60"/>
    </row>
    <row r="68" spans="1:14" ht="14.25" customHeight="1" x14ac:dyDescent="0.2">
      <c r="A68" s="32" t="s">
        <v>219</v>
      </c>
      <c r="B6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8" s="68">
        <v>111</v>
      </c>
      <c r="D68" s="61" t="s">
        <v>382</v>
      </c>
      <c r="E68" s="80"/>
      <c r="H68" s="60"/>
      <c r="I68" s="60"/>
      <c r="J68" s="62"/>
      <c r="K68" s="60"/>
      <c r="L68" s="62"/>
      <c r="M68" s="63"/>
      <c r="N68" s="60"/>
    </row>
    <row r="69" spans="1:14" ht="14.25" customHeight="1" x14ac:dyDescent="0.2">
      <c r="A69" s="32" t="s">
        <v>220</v>
      </c>
      <c r="B6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69" s="68">
        <v>87</v>
      </c>
      <c r="D69" s="61" t="s">
        <v>385</v>
      </c>
      <c r="E69" s="80"/>
      <c r="H69" s="60"/>
      <c r="I69" s="60"/>
      <c r="J69" s="62"/>
      <c r="K69" s="60"/>
      <c r="L69" s="62"/>
      <c r="M69" s="63"/>
      <c r="N69" s="60"/>
    </row>
    <row r="70" spans="1:14" ht="14.25" customHeight="1" x14ac:dyDescent="0.2">
      <c r="A70" s="32" t="s">
        <v>221</v>
      </c>
      <c r="B7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0" s="68">
        <v>48</v>
      </c>
      <c r="D70" s="61" t="s">
        <v>385</v>
      </c>
      <c r="E70" s="80"/>
      <c r="H70" s="60"/>
      <c r="I70" s="60"/>
      <c r="J70" s="62"/>
      <c r="K70" s="60"/>
      <c r="L70" s="62"/>
      <c r="M70" s="63"/>
      <c r="N70" s="60"/>
    </row>
    <row r="71" spans="1:14" ht="14.25" customHeight="1" x14ac:dyDescent="0.2">
      <c r="A71" s="32" t="s">
        <v>222</v>
      </c>
      <c r="B7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1" s="68">
        <v>105</v>
      </c>
      <c r="D71" s="61" t="s">
        <v>384</v>
      </c>
      <c r="E71" s="80"/>
      <c r="H71" s="60"/>
      <c r="I71" s="60"/>
      <c r="J71" s="62"/>
      <c r="K71" s="60"/>
      <c r="L71" s="62"/>
      <c r="M71" s="63"/>
      <c r="N71" s="60"/>
    </row>
    <row r="72" spans="1:14" ht="14.25" customHeight="1" x14ac:dyDescent="0.2">
      <c r="A72" s="32" t="s">
        <v>223</v>
      </c>
      <c r="B7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2" s="68">
        <v>145</v>
      </c>
      <c r="D72" s="61" t="s">
        <v>384</v>
      </c>
      <c r="E72" s="80"/>
      <c r="H72" s="60"/>
      <c r="I72" s="60"/>
      <c r="J72" s="62"/>
      <c r="K72" s="60"/>
      <c r="L72" s="62"/>
      <c r="M72" s="63"/>
      <c r="N72" s="60"/>
    </row>
    <row r="73" spans="1:14" ht="14.25" customHeight="1" x14ac:dyDescent="0.2">
      <c r="A73" s="32" t="s">
        <v>224</v>
      </c>
      <c r="B7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3" s="68">
        <v>82</v>
      </c>
      <c r="D73" s="61" t="s">
        <v>382</v>
      </c>
      <c r="E73" s="80"/>
      <c r="H73" s="60"/>
      <c r="I73" s="60"/>
      <c r="J73" s="62"/>
      <c r="K73" s="60"/>
      <c r="L73" s="62"/>
      <c r="M73" s="63"/>
      <c r="N73" s="60"/>
    </row>
    <row r="74" spans="1:14" ht="14.25" customHeight="1" x14ac:dyDescent="0.2">
      <c r="A74" s="32" t="s">
        <v>225</v>
      </c>
      <c r="B7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4" s="68">
        <v>66</v>
      </c>
      <c r="D74" s="61" t="s">
        <v>384</v>
      </c>
      <c r="E74" s="80"/>
      <c r="H74" s="60"/>
      <c r="I74" s="60"/>
      <c r="J74" s="62"/>
      <c r="K74" s="60"/>
      <c r="L74" s="62"/>
      <c r="M74" s="63"/>
      <c r="N74" s="60"/>
    </row>
    <row r="75" spans="1:14" ht="14.25" customHeight="1" x14ac:dyDescent="0.2">
      <c r="A75" s="32" t="s">
        <v>226</v>
      </c>
      <c r="B7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5" s="68">
        <v>195</v>
      </c>
      <c r="D75" s="61" t="s">
        <v>385</v>
      </c>
      <c r="E75" s="80"/>
      <c r="H75" s="60"/>
      <c r="I75" s="60"/>
      <c r="J75" s="62"/>
      <c r="K75" s="60"/>
      <c r="L75" s="62"/>
      <c r="M75" s="63"/>
      <c r="N75" s="60"/>
    </row>
    <row r="76" spans="1:14" ht="14.25" customHeight="1" x14ac:dyDescent="0.2">
      <c r="A76" s="32" t="s">
        <v>227</v>
      </c>
      <c r="B7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6" s="68">
        <v>97</v>
      </c>
      <c r="D76" s="61" t="s">
        <v>385</v>
      </c>
      <c r="E76" s="80"/>
      <c r="H76" s="60"/>
      <c r="I76" s="60"/>
      <c r="J76" s="62"/>
      <c r="K76" s="60"/>
      <c r="L76" s="62"/>
      <c r="M76" s="63"/>
      <c r="N76" s="60"/>
    </row>
    <row r="77" spans="1:14" ht="14.25" customHeight="1" x14ac:dyDescent="0.2">
      <c r="A77" s="32" t="s">
        <v>228</v>
      </c>
      <c r="B7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7" s="68">
        <v>34</v>
      </c>
      <c r="D77" s="61" t="s">
        <v>384</v>
      </c>
      <c r="E77" s="80"/>
      <c r="H77" s="60"/>
      <c r="I77" s="60"/>
      <c r="J77" s="62"/>
      <c r="K77" s="60"/>
      <c r="L77" s="62"/>
      <c r="M77" s="63"/>
      <c r="N77" s="60"/>
    </row>
    <row r="78" spans="1:14" ht="14.25" customHeight="1" x14ac:dyDescent="0.2">
      <c r="A78" s="32" t="s">
        <v>229</v>
      </c>
      <c r="B7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8" s="68">
        <v>87</v>
      </c>
      <c r="D78" s="61" t="s">
        <v>384</v>
      </c>
      <c r="E78" s="80"/>
      <c r="H78" s="60"/>
      <c r="I78" s="60"/>
      <c r="J78" s="62"/>
      <c r="K78" s="60"/>
      <c r="L78" s="62"/>
      <c r="M78" s="63"/>
      <c r="N78" s="60"/>
    </row>
    <row r="79" spans="1:14" ht="14.25" customHeight="1" x14ac:dyDescent="0.2">
      <c r="A79" s="32" t="s">
        <v>230</v>
      </c>
      <c r="B7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79" s="68">
        <v>171</v>
      </c>
      <c r="D79" s="61" t="s">
        <v>385</v>
      </c>
      <c r="E79" s="80"/>
      <c r="H79" s="60"/>
      <c r="I79" s="60"/>
      <c r="J79" s="62"/>
      <c r="K79" s="60"/>
      <c r="L79" s="62"/>
      <c r="M79" s="63"/>
      <c r="N79" s="60"/>
    </row>
    <row r="80" spans="1:14" ht="14.25" customHeight="1" x14ac:dyDescent="0.2">
      <c r="A80" s="32" t="s">
        <v>231</v>
      </c>
      <c r="B8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0" s="68">
        <v>235</v>
      </c>
      <c r="D80" s="61" t="s">
        <v>382</v>
      </c>
      <c r="E80" s="80"/>
      <c r="H80" s="60"/>
      <c r="I80" s="60"/>
      <c r="J80" s="62"/>
      <c r="K80" s="60"/>
      <c r="L80" s="62"/>
      <c r="M80" s="63"/>
      <c r="N80" s="60"/>
    </row>
    <row r="81" spans="1:14" ht="14.25" customHeight="1" x14ac:dyDescent="0.2">
      <c r="A81" s="32" t="s">
        <v>232</v>
      </c>
      <c r="B8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1" s="68">
        <v>135</v>
      </c>
      <c r="D81" s="61" t="s">
        <v>383</v>
      </c>
      <c r="E81" s="80"/>
      <c r="H81" s="60"/>
      <c r="I81" s="60"/>
      <c r="J81" s="62"/>
      <c r="K81" s="60"/>
      <c r="L81" s="62"/>
      <c r="M81" s="63"/>
      <c r="N81" s="60"/>
    </row>
    <row r="82" spans="1:14" ht="14.25" customHeight="1" x14ac:dyDescent="0.2">
      <c r="A82" s="32" t="s">
        <v>233</v>
      </c>
      <c r="B8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2" s="68">
        <v>53</v>
      </c>
      <c r="D82" s="61" t="s">
        <v>382</v>
      </c>
      <c r="E82" s="80"/>
      <c r="H82" s="60"/>
      <c r="I82" s="60"/>
      <c r="J82" s="62"/>
      <c r="K82" s="60"/>
      <c r="L82" s="62"/>
      <c r="M82" s="63"/>
      <c r="N82" s="60"/>
    </row>
    <row r="83" spans="1:14" ht="14.25" customHeight="1" x14ac:dyDescent="0.2">
      <c r="A83" s="32" t="s">
        <v>234</v>
      </c>
      <c r="B8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3" s="68">
        <v>115</v>
      </c>
      <c r="D83" s="61" t="s">
        <v>385</v>
      </c>
      <c r="E83" s="80"/>
      <c r="H83" s="60"/>
      <c r="I83" s="60"/>
      <c r="J83" s="62"/>
      <c r="K83" s="60"/>
      <c r="L83" s="62"/>
      <c r="M83" s="63"/>
      <c r="N83" s="60"/>
    </row>
    <row r="84" spans="1:14" ht="14.25" customHeight="1" x14ac:dyDescent="0.2">
      <c r="A84" s="32" t="s">
        <v>235</v>
      </c>
      <c r="B8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4" s="68">
        <v>136</v>
      </c>
      <c r="D84" s="61" t="s">
        <v>385</v>
      </c>
      <c r="E84" s="80"/>
      <c r="H84" s="60"/>
      <c r="I84" s="60"/>
      <c r="J84" s="62"/>
      <c r="K84" s="60"/>
      <c r="L84" s="62"/>
      <c r="M84" s="63"/>
      <c r="N84" s="60"/>
    </row>
    <row r="85" spans="1:14" ht="14.25" customHeight="1" x14ac:dyDescent="0.2">
      <c r="A85" s="32" t="s">
        <v>236</v>
      </c>
      <c r="B8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5" s="68">
        <v>149</v>
      </c>
      <c r="D85" s="61" t="s">
        <v>382</v>
      </c>
      <c r="E85" s="80"/>
      <c r="H85" s="60"/>
      <c r="I85" s="60"/>
      <c r="J85" s="62"/>
      <c r="K85" s="60"/>
      <c r="L85" s="62"/>
      <c r="M85" s="63"/>
      <c r="N85" s="60"/>
    </row>
    <row r="86" spans="1:14" ht="14.25" customHeight="1" x14ac:dyDescent="0.2">
      <c r="A86" s="32" t="s">
        <v>237</v>
      </c>
      <c r="B8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6" s="68">
        <v>99</v>
      </c>
      <c r="D86" s="61" t="s">
        <v>384</v>
      </c>
      <c r="E86" s="80"/>
      <c r="H86" s="60"/>
      <c r="I86" s="60"/>
      <c r="J86" s="62"/>
      <c r="K86" s="60"/>
      <c r="L86" s="62"/>
      <c r="M86" s="63"/>
      <c r="N86" s="60"/>
    </row>
    <row r="87" spans="1:14" ht="14.25" customHeight="1" x14ac:dyDescent="0.2">
      <c r="A87" s="32" t="s">
        <v>238</v>
      </c>
      <c r="B8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7" s="68">
        <v>117</v>
      </c>
      <c r="D87" s="61" t="s">
        <v>382</v>
      </c>
      <c r="E87" s="80"/>
      <c r="H87" s="60"/>
      <c r="I87" s="60"/>
      <c r="J87" s="62"/>
      <c r="K87" s="60"/>
      <c r="L87" s="62"/>
      <c r="M87" s="63"/>
      <c r="N87" s="60"/>
    </row>
    <row r="88" spans="1:14" ht="14.25" customHeight="1" x14ac:dyDescent="0.2">
      <c r="A88" s="32" t="s">
        <v>239</v>
      </c>
      <c r="B8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8" s="68">
        <v>76</v>
      </c>
      <c r="D88" s="61" t="s">
        <v>382</v>
      </c>
      <c r="E88" s="80"/>
      <c r="H88" s="60"/>
      <c r="I88" s="60"/>
      <c r="J88" s="62"/>
      <c r="K88" s="60"/>
      <c r="L88" s="62"/>
      <c r="M88" s="63"/>
      <c r="N88" s="60"/>
    </row>
    <row r="89" spans="1:14" ht="14.25" customHeight="1" x14ac:dyDescent="0.2">
      <c r="A89" s="32" t="s">
        <v>240</v>
      </c>
      <c r="B8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89" s="68">
        <v>244</v>
      </c>
      <c r="D89" s="61" t="s">
        <v>384</v>
      </c>
      <c r="E89" s="80"/>
      <c r="H89" s="60"/>
      <c r="I89" s="60"/>
      <c r="J89" s="62"/>
      <c r="K89" s="60"/>
      <c r="L89" s="62"/>
      <c r="M89" s="63"/>
      <c r="N89" s="60"/>
    </row>
    <row r="90" spans="1:14" ht="14.25" customHeight="1" x14ac:dyDescent="0.2">
      <c r="A90" s="32" t="s">
        <v>241</v>
      </c>
      <c r="B9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0" s="68">
        <v>173</v>
      </c>
      <c r="D90" s="61" t="s">
        <v>382</v>
      </c>
      <c r="E90" s="80"/>
      <c r="H90" s="60"/>
      <c r="I90" s="60"/>
      <c r="J90" s="62"/>
      <c r="K90" s="60"/>
      <c r="L90" s="62"/>
      <c r="M90" s="63"/>
      <c r="N90" s="60"/>
    </row>
    <row r="91" spans="1:14" ht="14.25" customHeight="1" x14ac:dyDescent="0.2">
      <c r="A91" s="32" t="s">
        <v>242</v>
      </c>
      <c r="B9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1" s="68">
        <v>78</v>
      </c>
      <c r="D91" s="61" t="s">
        <v>384</v>
      </c>
      <c r="E91" s="80"/>
      <c r="H91" s="60"/>
      <c r="I91" s="60"/>
      <c r="J91" s="62"/>
      <c r="K91" s="60"/>
      <c r="L91" s="62"/>
      <c r="M91" s="63"/>
      <c r="N91" s="60"/>
    </row>
    <row r="92" spans="1:14" ht="14.25" customHeight="1" x14ac:dyDescent="0.2">
      <c r="A92" s="32" t="s">
        <v>243</v>
      </c>
      <c r="B9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2" s="68">
        <v>45</v>
      </c>
      <c r="D92" s="61" t="s">
        <v>385</v>
      </c>
      <c r="E92" s="80"/>
      <c r="H92" s="60"/>
      <c r="I92" s="60"/>
      <c r="J92" s="62"/>
      <c r="K92" s="60"/>
      <c r="L92" s="62"/>
      <c r="M92" s="63"/>
      <c r="N92" s="60"/>
    </row>
    <row r="93" spans="1:14" ht="14.25" customHeight="1" x14ac:dyDescent="0.2">
      <c r="A93" s="32" t="s">
        <v>244</v>
      </c>
      <c r="B9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3" s="68">
        <v>77</v>
      </c>
      <c r="D93" s="61" t="s">
        <v>385</v>
      </c>
      <c r="E93" s="80"/>
      <c r="H93" s="60"/>
      <c r="I93" s="60"/>
      <c r="J93" s="62"/>
      <c r="K93" s="60"/>
      <c r="L93" s="62"/>
      <c r="M93" s="63"/>
      <c r="N93" s="60"/>
    </row>
    <row r="94" spans="1:14" ht="14.25" customHeight="1" x14ac:dyDescent="0.2">
      <c r="A94" s="32" t="s">
        <v>245</v>
      </c>
      <c r="B9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4" s="68">
        <v>234</v>
      </c>
      <c r="D94" s="61" t="s">
        <v>384</v>
      </c>
      <c r="E94" s="80"/>
      <c r="H94" s="60"/>
      <c r="I94" s="60"/>
      <c r="J94" s="62"/>
      <c r="K94" s="60"/>
      <c r="L94" s="62"/>
      <c r="M94" s="63"/>
      <c r="N94" s="60"/>
    </row>
    <row r="95" spans="1:14" ht="14.25" customHeight="1" x14ac:dyDescent="0.2">
      <c r="A95" s="32" t="s">
        <v>246</v>
      </c>
      <c r="B9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5" s="68">
        <v>45</v>
      </c>
      <c r="D95" s="61" t="s">
        <v>382</v>
      </c>
      <c r="E95" s="80"/>
      <c r="H95" s="60"/>
      <c r="I95" s="60"/>
      <c r="J95" s="62"/>
      <c r="K95" s="60"/>
      <c r="L95" s="62"/>
      <c r="M95" s="63"/>
      <c r="N95" s="60"/>
    </row>
    <row r="96" spans="1:14" ht="14.25" customHeight="1" x14ac:dyDescent="0.2">
      <c r="A96" s="32" t="s">
        <v>247</v>
      </c>
      <c r="B9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6" s="68">
        <v>101</v>
      </c>
      <c r="D96" s="61" t="s">
        <v>382</v>
      </c>
      <c r="E96" s="80"/>
      <c r="H96" s="60"/>
      <c r="I96" s="60"/>
      <c r="J96" s="62"/>
      <c r="K96" s="60"/>
      <c r="L96" s="62"/>
      <c r="M96" s="63"/>
      <c r="N96" s="60"/>
    </row>
    <row r="97" spans="1:14" ht="14.25" customHeight="1" x14ac:dyDescent="0.2">
      <c r="A97" s="32" t="s">
        <v>248</v>
      </c>
      <c r="B9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7" s="68">
        <v>34</v>
      </c>
      <c r="D97" s="61" t="s">
        <v>383</v>
      </c>
      <c r="E97" s="80"/>
      <c r="H97" s="60"/>
      <c r="I97" s="60"/>
      <c r="J97" s="62"/>
      <c r="K97" s="60"/>
      <c r="L97" s="62"/>
      <c r="M97" s="63"/>
      <c r="N97" s="60"/>
    </row>
    <row r="98" spans="1:14" ht="14.25" customHeight="1" x14ac:dyDescent="0.2">
      <c r="A98" s="32" t="s">
        <v>249</v>
      </c>
      <c r="B9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8" s="68">
        <v>22</v>
      </c>
      <c r="D98" s="61" t="s">
        <v>384</v>
      </c>
      <c r="E98" s="80"/>
      <c r="H98" s="60"/>
      <c r="I98" s="60"/>
      <c r="J98" s="62"/>
      <c r="K98" s="60"/>
      <c r="L98" s="62"/>
      <c r="M98" s="63"/>
      <c r="N98" s="60"/>
    </row>
    <row r="99" spans="1:14" ht="14.25" customHeight="1" x14ac:dyDescent="0.2">
      <c r="A99" s="32" t="s">
        <v>250</v>
      </c>
      <c r="B9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99" s="68">
        <v>96</v>
      </c>
      <c r="D99" s="61" t="s">
        <v>382</v>
      </c>
      <c r="E99" s="80"/>
      <c r="H99" s="60"/>
      <c r="I99" s="60"/>
      <c r="J99" s="62"/>
      <c r="K99" s="60"/>
      <c r="L99" s="62"/>
      <c r="M99" s="63"/>
      <c r="N99" s="60"/>
    </row>
    <row r="100" spans="1:14" ht="14.25" customHeight="1" x14ac:dyDescent="0.2">
      <c r="A100" s="32" t="s">
        <v>251</v>
      </c>
      <c r="B10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0" s="68">
        <v>39</v>
      </c>
      <c r="D100" s="61" t="s">
        <v>382</v>
      </c>
      <c r="E100" s="80"/>
      <c r="H100" s="60"/>
      <c r="I100" s="60"/>
      <c r="J100" s="62"/>
      <c r="K100" s="60"/>
      <c r="L100" s="62"/>
      <c r="M100" s="63"/>
      <c r="N100" s="60"/>
    </row>
    <row r="101" spans="1:14" ht="14.25" customHeight="1" x14ac:dyDescent="0.2">
      <c r="A101" s="32" t="s">
        <v>252</v>
      </c>
      <c r="B10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1" s="68">
        <v>39</v>
      </c>
      <c r="D101" s="61" t="s">
        <v>385</v>
      </c>
      <c r="E101" s="80"/>
      <c r="H101" s="60"/>
      <c r="I101" s="60"/>
      <c r="J101" s="62"/>
      <c r="K101" s="60"/>
      <c r="L101" s="62"/>
      <c r="M101" s="63"/>
      <c r="N101" s="60"/>
    </row>
    <row r="102" spans="1:14" ht="14.25" customHeight="1" x14ac:dyDescent="0.2">
      <c r="A102" s="32" t="s">
        <v>253</v>
      </c>
      <c r="B10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2" s="68">
        <v>141</v>
      </c>
      <c r="D102" s="61" t="s">
        <v>385</v>
      </c>
      <c r="E102" s="80"/>
      <c r="H102" s="60"/>
      <c r="I102" s="60"/>
      <c r="J102" s="62"/>
      <c r="K102" s="60"/>
      <c r="L102" s="62"/>
      <c r="M102" s="63"/>
      <c r="N102" s="60"/>
    </row>
    <row r="103" spans="1:14" ht="14.25" customHeight="1" x14ac:dyDescent="0.2">
      <c r="A103" s="32" t="s">
        <v>254</v>
      </c>
      <c r="B10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3" s="68">
        <v>119</v>
      </c>
      <c r="D103" s="61" t="s">
        <v>383</v>
      </c>
      <c r="E103" s="80"/>
      <c r="H103" s="60"/>
      <c r="I103" s="60"/>
      <c r="J103" s="62"/>
      <c r="K103" s="60"/>
      <c r="L103" s="62"/>
      <c r="M103" s="63"/>
      <c r="N103" s="60"/>
    </row>
    <row r="104" spans="1:14" ht="14.25" customHeight="1" x14ac:dyDescent="0.2">
      <c r="A104" s="32" t="s">
        <v>255</v>
      </c>
      <c r="B10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4" s="68">
        <v>28</v>
      </c>
      <c r="D104" s="61" t="s">
        <v>383</v>
      </c>
      <c r="E104" s="80"/>
      <c r="H104" s="60"/>
      <c r="I104" s="60"/>
      <c r="J104" s="62"/>
      <c r="K104" s="60"/>
      <c r="L104" s="62"/>
      <c r="M104" s="63"/>
      <c r="N104" s="60"/>
    </row>
    <row r="105" spans="1:14" ht="14.25" customHeight="1" x14ac:dyDescent="0.2">
      <c r="A105" s="32" t="s">
        <v>256</v>
      </c>
      <c r="B10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5" s="68">
        <v>69</v>
      </c>
      <c r="D105" s="61" t="s">
        <v>384</v>
      </c>
      <c r="E105" s="80"/>
      <c r="H105" s="60"/>
      <c r="I105" s="60"/>
      <c r="J105" s="62"/>
      <c r="K105" s="60"/>
      <c r="L105" s="62"/>
      <c r="M105" s="63"/>
      <c r="N105" s="60"/>
    </row>
    <row r="106" spans="1:14" ht="14.25" customHeight="1" x14ac:dyDescent="0.2">
      <c r="A106" s="32" t="s">
        <v>257</v>
      </c>
      <c r="B10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6" s="68">
        <v>50</v>
      </c>
      <c r="D106" s="61" t="s">
        <v>384</v>
      </c>
      <c r="E106" s="80"/>
      <c r="H106" s="60"/>
      <c r="I106" s="60"/>
      <c r="J106" s="62"/>
      <c r="K106" s="60"/>
      <c r="L106" s="62"/>
      <c r="M106" s="63"/>
      <c r="N106" s="60"/>
    </row>
    <row r="107" spans="1:14" ht="14.25" customHeight="1" x14ac:dyDescent="0.2">
      <c r="A107" s="32" t="s">
        <v>258</v>
      </c>
      <c r="B10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7" s="68">
        <v>143</v>
      </c>
      <c r="D107" s="61" t="s">
        <v>382</v>
      </c>
      <c r="E107" s="80"/>
      <c r="H107" s="60"/>
      <c r="I107" s="60"/>
      <c r="J107" s="62"/>
      <c r="K107" s="60"/>
      <c r="L107" s="62"/>
      <c r="M107" s="63"/>
      <c r="N107" s="60"/>
    </row>
    <row r="108" spans="1:14" ht="14.25" customHeight="1" x14ac:dyDescent="0.2">
      <c r="A108" s="32" t="s">
        <v>259</v>
      </c>
      <c r="B10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8" s="68">
        <v>119</v>
      </c>
      <c r="D108" s="61" t="s">
        <v>385</v>
      </c>
      <c r="E108" s="80"/>
      <c r="H108" s="60"/>
      <c r="I108" s="60"/>
      <c r="J108" s="62"/>
      <c r="K108" s="60"/>
      <c r="L108" s="62"/>
      <c r="M108" s="63"/>
      <c r="N108" s="60"/>
    </row>
    <row r="109" spans="1:14" ht="14.25" customHeight="1" x14ac:dyDescent="0.2">
      <c r="A109" s="32" t="s">
        <v>260</v>
      </c>
      <c r="B10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09" s="68">
        <v>217</v>
      </c>
      <c r="D109" s="61" t="s">
        <v>383</v>
      </c>
      <c r="E109" s="80"/>
      <c r="H109" s="60"/>
      <c r="I109" s="60"/>
      <c r="J109" s="62"/>
      <c r="K109" s="60"/>
      <c r="L109" s="62"/>
      <c r="M109" s="63"/>
      <c r="N109" s="60"/>
    </row>
    <row r="110" spans="1:14" ht="14.25" customHeight="1" x14ac:dyDescent="0.2">
      <c r="A110" s="32" t="s">
        <v>261</v>
      </c>
      <c r="B11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0" s="68">
        <v>129</v>
      </c>
      <c r="D110" s="61" t="s">
        <v>383</v>
      </c>
      <c r="E110" s="80"/>
      <c r="H110" s="60"/>
      <c r="I110" s="60"/>
      <c r="J110" s="62"/>
      <c r="K110" s="60"/>
      <c r="L110" s="62"/>
      <c r="M110" s="63"/>
      <c r="N110" s="60"/>
    </row>
    <row r="111" spans="1:14" ht="14.25" customHeight="1" x14ac:dyDescent="0.2">
      <c r="A111" s="32" t="s">
        <v>262</v>
      </c>
      <c r="B11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1" s="68">
        <v>23</v>
      </c>
      <c r="D111" s="61" t="s">
        <v>382</v>
      </c>
      <c r="E111" s="80"/>
      <c r="H111" s="60"/>
      <c r="I111" s="60"/>
      <c r="J111" s="62"/>
      <c r="K111" s="60"/>
      <c r="L111" s="62"/>
      <c r="M111" s="63"/>
      <c r="N111" s="60"/>
    </row>
    <row r="112" spans="1:14" ht="14.25" customHeight="1" x14ac:dyDescent="0.2">
      <c r="A112" s="32" t="s">
        <v>263</v>
      </c>
      <c r="B11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2" s="68">
        <v>149</v>
      </c>
      <c r="D112" s="61" t="s">
        <v>382</v>
      </c>
      <c r="E112" s="80"/>
      <c r="H112" s="60"/>
      <c r="I112" s="60"/>
      <c r="J112" s="62"/>
      <c r="K112" s="60"/>
      <c r="L112" s="62"/>
      <c r="M112" s="63"/>
      <c r="N112" s="60"/>
    </row>
    <row r="113" spans="1:14" ht="14.25" customHeight="1" x14ac:dyDescent="0.2">
      <c r="A113" s="32" t="s">
        <v>264</v>
      </c>
      <c r="B11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3" s="68">
        <v>52</v>
      </c>
      <c r="D113" s="61" t="s">
        <v>382</v>
      </c>
      <c r="E113" s="80"/>
      <c r="H113" s="60"/>
      <c r="I113" s="60"/>
      <c r="J113" s="62"/>
      <c r="K113" s="60"/>
      <c r="L113" s="62"/>
      <c r="M113" s="63"/>
      <c r="N113" s="60"/>
    </row>
    <row r="114" spans="1:14" ht="14.25" customHeight="1" x14ac:dyDescent="0.2">
      <c r="A114" s="32" t="s">
        <v>265</v>
      </c>
      <c r="B11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4" s="68">
        <v>201</v>
      </c>
      <c r="D114" s="61" t="s">
        <v>385</v>
      </c>
      <c r="E114" s="80"/>
      <c r="H114" s="60"/>
      <c r="I114" s="60"/>
      <c r="J114" s="62"/>
      <c r="K114" s="60"/>
      <c r="L114" s="62"/>
      <c r="M114" s="63"/>
      <c r="N114" s="60"/>
    </row>
    <row r="115" spans="1:14" ht="14.25" customHeight="1" x14ac:dyDescent="0.2">
      <c r="A115" s="32" t="s">
        <v>266</v>
      </c>
      <c r="B11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5" s="68">
        <v>80</v>
      </c>
      <c r="D115" s="61" t="s">
        <v>385</v>
      </c>
      <c r="E115" s="80"/>
      <c r="H115" s="60"/>
      <c r="I115" s="60"/>
      <c r="J115" s="62"/>
      <c r="K115" s="60"/>
      <c r="L115" s="62"/>
      <c r="M115" s="63"/>
      <c r="N115" s="60"/>
    </row>
    <row r="116" spans="1:14" ht="14.25" customHeight="1" x14ac:dyDescent="0.2">
      <c r="A116" s="32" t="s">
        <v>267</v>
      </c>
      <c r="B11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6" s="68">
        <v>74</v>
      </c>
      <c r="D116" s="61" t="s">
        <v>382</v>
      </c>
      <c r="E116" s="80"/>
      <c r="H116" s="60"/>
      <c r="I116" s="60"/>
      <c r="J116" s="62"/>
      <c r="K116" s="60"/>
      <c r="L116" s="62"/>
      <c r="M116" s="63"/>
      <c r="N116" s="60"/>
    </row>
    <row r="117" spans="1:14" ht="14.25" customHeight="1" x14ac:dyDescent="0.2">
      <c r="A117" s="32" t="s">
        <v>268</v>
      </c>
      <c r="B11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7" s="68">
        <v>37</v>
      </c>
      <c r="D117" s="61" t="s">
        <v>384</v>
      </c>
      <c r="E117" s="80"/>
      <c r="H117" s="60"/>
      <c r="I117" s="60"/>
      <c r="J117" s="62"/>
      <c r="K117" s="60"/>
      <c r="L117" s="62"/>
      <c r="M117" s="63"/>
      <c r="N117" s="60"/>
    </row>
    <row r="118" spans="1:14" ht="14.25" customHeight="1" x14ac:dyDescent="0.2">
      <c r="A118" s="32" t="s">
        <v>269</v>
      </c>
      <c r="B11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8" s="68">
        <v>109</v>
      </c>
      <c r="D118" s="61" t="s">
        <v>382</v>
      </c>
      <c r="E118" s="80"/>
      <c r="H118" s="60"/>
      <c r="I118" s="60"/>
      <c r="J118" s="62"/>
      <c r="K118" s="60"/>
      <c r="L118" s="62"/>
      <c r="M118" s="63"/>
      <c r="N118" s="60"/>
    </row>
    <row r="119" spans="1:14" ht="14.25" customHeight="1" x14ac:dyDescent="0.2">
      <c r="A119" s="32" t="s">
        <v>270</v>
      </c>
      <c r="B11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19" s="68">
        <v>164</v>
      </c>
      <c r="D119" s="61" t="s">
        <v>382</v>
      </c>
      <c r="E119" s="80"/>
      <c r="H119" s="60"/>
      <c r="I119" s="60"/>
      <c r="J119" s="62"/>
      <c r="K119" s="60"/>
      <c r="L119" s="62"/>
      <c r="M119" s="63"/>
      <c r="N119" s="60"/>
    </row>
    <row r="120" spans="1:14" ht="14.25" customHeight="1" x14ac:dyDescent="0.2">
      <c r="A120" s="32" t="s">
        <v>271</v>
      </c>
      <c r="B12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0" s="68">
        <v>89</v>
      </c>
      <c r="D120" s="61" t="s">
        <v>384</v>
      </c>
      <c r="E120" s="80"/>
      <c r="H120" s="60"/>
      <c r="I120" s="60"/>
      <c r="J120" s="62"/>
      <c r="K120" s="60"/>
      <c r="L120" s="62"/>
      <c r="M120" s="63"/>
      <c r="N120" s="60"/>
    </row>
    <row r="121" spans="1:14" ht="14.25" customHeight="1" x14ac:dyDescent="0.2">
      <c r="A121" s="32" t="s">
        <v>272</v>
      </c>
      <c r="B12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1" s="68">
        <v>160</v>
      </c>
      <c r="D121" s="61" t="s">
        <v>382</v>
      </c>
      <c r="E121" s="80"/>
      <c r="H121" s="60"/>
      <c r="I121" s="60"/>
      <c r="J121" s="62"/>
      <c r="K121" s="60"/>
      <c r="L121" s="62"/>
      <c r="M121" s="63"/>
      <c r="N121" s="60"/>
    </row>
    <row r="122" spans="1:14" ht="14.25" customHeight="1" x14ac:dyDescent="0.2">
      <c r="A122" s="32" t="s">
        <v>273</v>
      </c>
      <c r="B12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2" s="68">
        <v>33</v>
      </c>
      <c r="D122" s="61" t="s">
        <v>384</v>
      </c>
      <c r="E122" s="80"/>
      <c r="H122" s="60"/>
      <c r="I122" s="60"/>
      <c r="J122" s="62"/>
      <c r="K122" s="60"/>
      <c r="L122" s="62"/>
      <c r="M122" s="63"/>
      <c r="N122" s="60"/>
    </row>
    <row r="123" spans="1:14" ht="14.25" customHeight="1" x14ac:dyDescent="0.2">
      <c r="A123" s="32" t="s">
        <v>274</v>
      </c>
      <c r="B12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3" s="68">
        <v>186</v>
      </c>
      <c r="D123" s="61" t="s">
        <v>385</v>
      </c>
      <c r="E123" s="80"/>
      <c r="H123" s="60"/>
      <c r="I123" s="60"/>
      <c r="J123" s="62"/>
      <c r="K123" s="60"/>
      <c r="L123" s="62"/>
      <c r="M123" s="63"/>
      <c r="N123" s="60"/>
    </row>
    <row r="124" spans="1:14" ht="14.25" customHeight="1" x14ac:dyDescent="0.2">
      <c r="A124" s="32" t="s">
        <v>275</v>
      </c>
      <c r="B12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4" s="68">
        <v>82</v>
      </c>
      <c r="D124" s="61" t="s">
        <v>385</v>
      </c>
      <c r="E124" s="80"/>
      <c r="H124" s="60"/>
      <c r="I124" s="60"/>
      <c r="J124" s="62"/>
      <c r="K124" s="60"/>
      <c r="L124" s="62"/>
      <c r="M124" s="63"/>
      <c r="N124" s="60"/>
    </row>
    <row r="125" spans="1:14" ht="14.25" customHeight="1" x14ac:dyDescent="0.2">
      <c r="A125" s="32" t="s">
        <v>276</v>
      </c>
      <c r="B12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5" s="68">
        <v>211</v>
      </c>
      <c r="D125" s="61" t="s">
        <v>382</v>
      </c>
      <c r="E125" s="80"/>
      <c r="H125" s="60"/>
      <c r="I125" s="60"/>
      <c r="J125" s="62"/>
      <c r="K125" s="60"/>
      <c r="L125" s="62"/>
      <c r="M125" s="63"/>
      <c r="N125" s="60"/>
    </row>
    <row r="126" spans="1:14" ht="14.25" customHeight="1" x14ac:dyDescent="0.2">
      <c r="A126" s="32" t="s">
        <v>277</v>
      </c>
      <c r="B12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6" s="68">
        <v>45</v>
      </c>
      <c r="D126" s="61" t="s">
        <v>384</v>
      </c>
      <c r="E126" s="80"/>
      <c r="H126" s="60"/>
      <c r="I126" s="60"/>
      <c r="J126" s="62"/>
      <c r="K126" s="60"/>
      <c r="L126" s="62"/>
      <c r="M126" s="63"/>
      <c r="N126" s="60"/>
    </row>
    <row r="127" spans="1:14" ht="14.25" customHeight="1" x14ac:dyDescent="0.2">
      <c r="A127" s="32" t="s">
        <v>278</v>
      </c>
      <c r="B12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7" s="68">
        <v>100</v>
      </c>
      <c r="D127" s="61" t="s">
        <v>382</v>
      </c>
      <c r="E127" s="80"/>
      <c r="H127" s="60"/>
      <c r="I127" s="60"/>
      <c r="J127" s="62"/>
      <c r="K127" s="60"/>
      <c r="L127" s="62"/>
      <c r="M127" s="63"/>
      <c r="N127" s="60"/>
    </row>
    <row r="128" spans="1:14" ht="14.25" customHeight="1" x14ac:dyDescent="0.2">
      <c r="A128" s="32" t="s">
        <v>279</v>
      </c>
      <c r="B12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8" s="68">
        <v>101</v>
      </c>
      <c r="D128" s="61" t="s">
        <v>382</v>
      </c>
      <c r="E128" s="80"/>
      <c r="H128" s="60"/>
      <c r="I128" s="60"/>
      <c r="J128" s="62"/>
      <c r="K128" s="60"/>
      <c r="L128" s="62"/>
      <c r="M128" s="63"/>
      <c r="N128" s="60"/>
    </row>
    <row r="129" spans="1:14" ht="14.25" customHeight="1" x14ac:dyDescent="0.2">
      <c r="A129" s="32" t="s">
        <v>280</v>
      </c>
      <c r="B12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29" s="68">
        <v>44</v>
      </c>
      <c r="D129" s="61" t="s">
        <v>383</v>
      </c>
      <c r="E129" s="80"/>
      <c r="H129" s="60"/>
      <c r="I129" s="60"/>
      <c r="J129" s="62"/>
      <c r="K129" s="60"/>
      <c r="L129" s="62"/>
      <c r="M129" s="63"/>
      <c r="N129" s="60"/>
    </row>
    <row r="130" spans="1:14" ht="14.25" customHeight="1" x14ac:dyDescent="0.2">
      <c r="A130" s="32" t="s">
        <v>281</v>
      </c>
      <c r="B13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0" s="68">
        <v>73</v>
      </c>
      <c r="D130" s="61" t="s">
        <v>384</v>
      </c>
      <c r="E130" s="80"/>
      <c r="H130" s="60"/>
      <c r="I130" s="60"/>
      <c r="J130" s="62"/>
      <c r="K130" s="60"/>
      <c r="L130" s="62"/>
      <c r="M130" s="63"/>
      <c r="N130" s="60"/>
    </row>
    <row r="131" spans="1:14" ht="14.25" customHeight="1" x14ac:dyDescent="0.2">
      <c r="A131" s="32" t="s">
        <v>282</v>
      </c>
      <c r="B13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1" s="68">
        <v>82</v>
      </c>
      <c r="D131" s="61" t="s">
        <v>382</v>
      </c>
      <c r="E131" s="80"/>
      <c r="H131" s="60"/>
      <c r="I131" s="60"/>
      <c r="J131" s="62"/>
      <c r="K131" s="60"/>
      <c r="L131" s="62"/>
      <c r="M131" s="63"/>
      <c r="N131" s="60"/>
    </row>
    <row r="132" spans="1:14" ht="14.25" customHeight="1" x14ac:dyDescent="0.2">
      <c r="A132" s="32" t="s">
        <v>283</v>
      </c>
      <c r="B13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2" s="68">
        <v>59</v>
      </c>
      <c r="D132" s="61" t="s">
        <v>382</v>
      </c>
      <c r="E132" s="80"/>
      <c r="H132" s="60"/>
      <c r="I132" s="60"/>
      <c r="J132" s="62"/>
      <c r="K132" s="60"/>
      <c r="L132" s="62"/>
      <c r="M132" s="63"/>
      <c r="N132" s="60"/>
    </row>
    <row r="133" spans="1:14" ht="14.25" customHeight="1" x14ac:dyDescent="0.2">
      <c r="A133" s="32" t="s">
        <v>284</v>
      </c>
      <c r="B13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3" s="68">
        <v>35</v>
      </c>
      <c r="D133" s="61" t="s">
        <v>385</v>
      </c>
      <c r="E133" s="80"/>
      <c r="H133" s="60"/>
      <c r="I133" s="60"/>
      <c r="J133" s="62"/>
      <c r="K133" s="60"/>
      <c r="L133" s="62"/>
      <c r="M133" s="63"/>
      <c r="N133" s="60"/>
    </row>
    <row r="134" spans="1:14" ht="14.25" customHeight="1" x14ac:dyDescent="0.2">
      <c r="A134" s="32" t="s">
        <v>285</v>
      </c>
      <c r="B13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4" s="68">
        <v>33</v>
      </c>
      <c r="D134" s="61" t="s">
        <v>385</v>
      </c>
      <c r="E134" s="80"/>
      <c r="H134" s="60"/>
      <c r="I134" s="60"/>
      <c r="J134" s="62"/>
      <c r="K134" s="60"/>
      <c r="L134" s="62"/>
      <c r="M134" s="63"/>
      <c r="N134" s="60"/>
    </row>
    <row r="135" spans="1:14" ht="14.25" customHeight="1" x14ac:dyDescent="0.2">
      <c r="A135" s="32" t="s">
        <v>286</v>
      </c>
      <c r="B13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5" s="68">
        <v>45</v>
      </c>
      <c r="D135" s="61" t="s">
        <v>383</v>
      </c>
      <c r="E135" s="80"/>
      <c r="H135" s="60"/>
      <c r="I135" s="60"/>
      <c r="J135" s="62"/>
      <c r="K135" s="60"/>
      <c r="L135" s="62"/>
      <c r="M135" s="63"/>
      <c r="N135" s="60"/>
    </row>
    <row r="136" spans="1:14" ht="14.25" customHeight="1" x14ac:dyDescent="0.2">
      <c r="A136" s="32" t="s">
        <v>287</v>
      </c>
      <c r="B13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6" s="68">
        <v>31</v>
      </c>
      <c r="D136" s="61" t="s">
        <v>383</v>
      </c>
      <c r="E136" s="80"/>
      <c r="H136" s="60"/>
      <c r="I136" s="60"/>
      <c r="J136" s="62"/>
      <c r="K136" s="60"/>
      <c r="L136" s="62"/>
      <c r="M136" s="63"/>
      <c r="N136" s="60"/>
    </row>
    <row r="137" spans="1:14" ht="14.25" customHeight="1" x14ac:dyDescent="0.2">
      <c r="A137" s="32" t="s">
        <v>288</v>
      </c>
      <c r="B13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7" s="68">
        <v>265</v>
      </c>
      <c r="D137" s="61" t="s">
        <v>384</v>
      </c>
      <c r="E137" s="80"/>
      <c r="H137" s="60"/>
      <c r="I137" s="60"/>
      <c r="J137" s="62"/>
      <c r="K137" s="60"/>
      <c r="L137" s="62"/>
      <c r="M137" s="63"/>
      <c r="N137" s="60"/>
    </row>
    <row r="138" spans="1:14" ht="14.25" customHeight="1" x14ac:dyDescent="0.2">
      <c r="A138" s="32" t="s">
        <v>289</v>
      </c>
      <c r="B13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8" s="68">
        <v>89</v>
      </c>
      <c r="D138" s="61" t="s">
        <v>384</v>
      </c>
      <c r="E138" s="80"/>
      <c r="H138" s="60"/>
      <c r="I138" s="60"/>
      <c r="J138" s="62"/>
      <c r="K138" s="60"/>
      <c r="L138" s="62"/>
      <c r="M138" s="63"/>
      <c r="N138" s="60"/>
    </row>
    <row r="139" spans="1:14" ht="14.25" customHeight="1" x14ac:dyDescent="0.2">
      <c r="A139" s="32" t="s">
        <v>290</v>
      </c>
      <c r="B13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39" s="68">
        <v>101</v>
      </c>
      <c r="D139" s="61" t="s">
        <v>383</v>
      </c>
      <c r="E139" s="80"/>
      <c r="H139" s="60"/>
      <c r="I139" s="60"/>
      <c r="J139" s="62"/>
      <c r="K139" s="60"/>
      <c r="L139" s="62"/>
      <c r="M139" s="63"/>
      <c r="N139" s="60"/>
    </row>
    <row r="140" spans="1:14" ht="14.25" customHeight="1" x14ac:dyDescent="0.2">
      <c r="A140" s="32" t="s">
        <v>291</v>
      </c>
      <c r="B14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0" s="68">
        <v>31</v>
      </c>
      <c r="D140" s="61" t="s">
        <v>384</v>
      </c>
      <c r="E140" s="80"/>
      <c r="H140" s="60"/>
      <c r="I140" s="60"/>
      <c r="J140" s="62"/>
      <c r="K140" s="60"/>
      <c r="L140" s="62"/>
      <c r="M140" s="63"/>
      <c r="N140" s="60"/>
    </row>
    <row r="141" spans="1:14" ht="14.25" customHeight="1" x14ac:dyDescent="0.2">
      <c r="A141" s="32" t="s">
        <v>292</v>
      </c>
      <c r="B14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1" s="68">
        <v>69</v>
      </c>
      <c r="D141" s="61" t="s">
        <v>382</v>
      </c>
      <c r="E141" s="80"/>
      <c r="H141" s="60"/>
      <c r="I141" s="60"/>
      <c r="J141" s="62"/>
      <c r="K141" s="60"/>
      <c r="L141" s="62"/>
      <c r="M141" s="63"/>
      <c r="N141" s="60"/>
    </row>
    <row r="142" spans="1:14" ht="14.25" customHeight="1" x14ac:dyDescent="0.2">
      <c r="A142" s="32" t="s">
        <v>293</v>
      </c>
      <c r="B14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2" s="68">
        <v>361</v>
      </c>
      <c r="D142" s="61" t="s">
        <v>385</v>
      </c>
      <c r="E142" s="80"/>
      <c r="H142" s="60"/>
      <c r="I142" s="60"/>
      <c r="J142" s="62"/>
      <c r="K142" s="60"/>
      <c r="L142" s="62"/>
      <c r="M142" s="63"/>
      <c r="N142" s="60"/>
    </row>
    <row r="143" spans="1:14" ht="14.25" customHeight="1" x14ac:dyDescent="0.2">
      <c r="A143" s="32" t="s">
        <v>294</v>
      </c>
      <c r="B14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3" s="68">
        <v>141</v>
      </c>
      <c r="D143" s="61" t="s">
        <v>383</v>
      </c>
      <c r="E143" s="80"/>
      <c r="H143" s="60"/>
      <c r="I143" s="60"/>
      <c r="J143" s="62"/>
      <c r="K143" s="60"/>
      <c r="L143" s="62"/>
      <c r="M143" s="63"/>
      <c r="N143" s="60"/>
    </row>
    <row r="144" spans="1:14" ht="14.25" customHeight="1" x14ac:dyDescent="0.2">
      <c r="A144" s="32" t="s">
        <v>295</v>
      </c>
      <c r="B14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4" s="68">
        <v>78</v>
      </c>
      <c r="D144" s="61" t="s">
        <v>383</v>
      </c>
      <c r="E144" s="80"/>
      <c r="H144" s="60"/>
      <c r="I144" s="60"/>
      <c r="J144" s="62"/>
      <c r="K144" s="60"/>
      <c r="L144" s="62"/>
      <c r="M144" s="63"/>
      <c r="N144" s="60"/>
    </row>
    <row r="145" spans="1:14" ht="14.25" customHeight="1" x14ac:dyDescent="0.2">
      <c r="A145" s="32" t="s">
        <v>296</v>
      </c>
      <c r="B14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5" s="68">
        <v>149</v>
      </c>
      <c r="D145" s="61" t="s">
        <v>382</v>
      </c>
      <c r="E145" s="80"/>
      <c r="H145" s="60"/>
      <c r="I145" s="60"/>
      <c r="J145" s="62"/>
      <c r="K145" s="60"/>
      <c r="L145" s="62"/>
      <c r="M145" s="63"/>
      <c r="N145" s="60"/>
    </row>
    <row r="146" spans="1:14" ht="14.25" customHeight="1" x14ac:dyDescent="0.2">
      <c r="A146" s="32" t="s">
        <v>297</v>
      </c>
      <c r="B14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6" s="68">
        <v>74</v>
      </c>
      <c r="D146" s="61" t="s">
        <v>382</v>
      </c>
      <c r="E146" s="80"/>
      <c r="H146" s="60"/>
      <c r="I146" s="60"/>
      <c r="J146" s="62"/>
      <c r="K146" s="60"/>
      <c r="L146" s="62"/>
      <c r="M146" s="63"/>
      <c r="N146" s="60"/>
    </row>
    <row r="147" spans="1:14" ht="14.25" customHeight="1" x14ac:dyDescent="0.2">
      <c r="A147" s="32" t="s">
        <v>298</v>
      </c>
      <c r="B14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7" s="68">
        <v>32</v>
      </c>
      <c r="D147" s="61" t="s">
        <v>382</v>
      </c>
      <c r="E147" s="80"/>
      <c r="H147" s="60"/>
      <c r="I147" s="60"/>
      <c r="J147" s="62"/>
      <c r="K147" s="60"/>
      <c r="L147" s="62"/>
      <c r="M147" s="63"/>
      <c r="N147" s="60"/>
    </row>
    <row r="148" spans="1:14" ht="14.25" customHeight="1" x14ac:dyDescent="0.2">
      <c r="A148" s="32" t="s">
        <v>299</v>
      </c>
      <c r="B14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8" s="68">
        <v>48</v>
      </c>
      <c r="D148" s="61" t="s">
        <v>385</v>
      </c>
      <c r="E148" s="80"/>
      <c r="H148" s="60"/>
      <c r="I148" s="60"/>
      <c r="J148" s="62"/>
      <c r="K148" s="60"/>
      <c r="L148" s="62"/>
      <c r="M148" s="63"/>
      <c r="N148" s="60"/>
    </row>
    <row r="149" spans="1:14" ht="14.25" customHeight="1" x14ac:dyDescent="0.2">
      <c r="A149" s="32" t="s">
        <v>300</v>
      </c>
      <c r="B14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49" s="68">
        <v>89</v>
      </c>
      <c r="D149" s="61" t="s">
        <v>385</v>
      </c>
      <c r="E149" s="80"/>
      <c r="H149" s="60"/>
      <c r="I149" s="60"/>
      <c r="J149" s="62"/>
      <c r="K149" s="60"/>
      <c r="L149" s="62"/>
      <c r="M149" s="63"/>
      <c r="N149" s="60"/>
    </row>
    <row r="150" spans="1:14" ht="14.25" customHeight="1" x14ac:dyDescent="0.2">
      <c r="A150" s="32" t="s">
        <v>301</v>
      </c>
      <c r="B15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0" s="68">
        <v>160</v>
      </c>
      <c r="D150" s="61" t="s">
        <v>382</v>
      </c>
      <c r="E150" s="80"/>
      <c r="H150" s="60"/>
      <c r="I150" s="60"/>
      <c r="J150" s="62"/>
      <c r="K150" s="60"/>
      <c r="L150" s="62"/>
      <c r="M150" s="63"/>
      <c r="N150" s="60"/>
    </row>
    <row r="151" spans="1:14" ht="14.25" customHeight="1" x14ac:dyDescent="0.2">
      <c r="A151" s="32" t="s">
        <v>302</v>
      </c>
      <c r="B15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1" s="68">
        <v>33</v>
      </c>
      <c r="D151" s="61" t="s">
        <v>384</v>
      </c>
      <c r="E151" s="80"/>
      <c r="H151" s="60"/>
      <c r="I151" s="60"/>
      <c r="J151" s="62"/>
      <c r="K151" s="60"/>
      <c r="L151" s="62"/>
      <c r="M151" s="63"/>
      <c r="N151" s="60"/>
    </row>
    <row r="152" spans="1:14" ht="14.25" customHeight="1" x14ac:dyDescent="0.2">
      <c r="A152" s="32" t="s">
        <v>303</v>
      </c>
      <c r="B15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2" s="68">
        <v>186</v>
      </c>
      <c r="D152" s="61" t="s">
        <v>382</v>
      </c>
      <c r="E152" s="80"/>
      <c r="H152" s="60"/>
      <c r="I152" s="60"/>
      <c r="J152" s="62"/>
      <c r="K152" s="60"/>
      <c r="L152" s="62"/>
      <c r="M152" s="63"/>
      <c r="N152" s="60"/>
    </row>
    <row r="153" spans="1:14" ht="14.25" customHeight="1" x14ac:dyDescent="0.2">
      <c r="A153" s="32" t="s">
        <v>304</v>
      </c>
      <c r="B15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3" s="68">
        <v>82</v>
      </c>
      <c r="D153" s="61" t="s">
        <v>382</v>
      </c>
      <c r="E153" s="80"/>
      <c r="H153" s="60"/>
      <c r="I153" s="60"/>
      <c r="J153" s="62"/>
      <c r="K153" s="60"/>
      <c r="L153" s="62"/>
      <c r="M153" s="63"/>
      <c r="N153" s="60"/>
    </row>
    <row r="154" spans="1:14" ht="14.25" customHeight="1" x14ac:dyDescent="0.2">
      <c r="A154" s="32" t="s">
        <v>305</v>
      </c>
      <c r="B15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4" s="68">
        <v>211</v>
      </c>
      <c r="D154" s="61" t="s">
        <v>384</v>
      </c>
      <c r="E154" s="80"/>
      <c r="H154" s="60"/>
      <c r="I154" s="60"/>
      <c r="J154" s="62"/>
      <c r="K154" s="60"/>
      <c r="L154" s="62"/>
      <c r="M154" s="63"/>
      <c r="N154" s="60"/>
    </row>
    <row r="155" spans="1:14" ht="14.25" customHeight="1" x14ac:dyDescent="0.2">
      <c r="A155" s="32" t="s">
        <v>306</v>
      </c>
      <c r="B15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5" s="68">
        <v>45</v>
      </c>
      <c r="D155" s="61" t="s">
        <v>382</v>
      </c>
      <c r="E155" s="80"/>
      <c r="H155" s="60"/>
      <c r="I155" s="60"/>
      <c r="J155" s="62"/>
      <c r="K155" s="60"/>
      <c r="L155" s="62"/>
      <c r="M155" s="63"/>
      <c r="N155" s="60"/>
    </row>
    <row r="156" spans="1:14" ht="14.25" customHeight="1" x14ac:dyDescent="0.2">
      <c r="A156" s="32" t="s">
        <v>307</v>
      </c>
      <c r="B15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6" s="68">
        <v>100</v>
      </c>
      <c r="D156" s="61" t="s">
        <v>384</v>
      </c>
      <c r="E156" s="80"/>
      <c r="H156" s="60"/>
      <c r="I156" s="60"/>
      <c r="J156" s="62"/>
      <c r="K156" s="60"/>
      <c r="L156" s="62"/>
      <c r="M156" s="63"/>
      <c r="N156" s="60"/>
    </row>
    <row r="157" spans="1:14" ht="14.25" customHeight="1" x14ac:dyDescent="0.2">
      <c r="A157" s="32" t="s">
        <v>308</v>
      </c>
      <c r="B15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7" s="68">
        <v>101</v>
      </c>
      <c r="D157" s="61" t="s">
        <v>385</v>
      </c>
      <c r="E157" s="80"/>
      <c r="H157" s="60"/>
      <c r="I157" s="60"/>
      <c r="J157" s="62"/>
      <c r="K157" s="60"/>
      <c r="L157" s="62"/>
      <c r="M157" s="63"/>
      <c r="N157" s="60"/>
    </row>
    <row r="158" spans="1:14" ht="14.25" customHeight="1" x14ac:dyDescent="0.2">
      <c r="A158" s="32" t="s">
        <v>309</v>
      </c>
      <c r="B15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8" s="68">
        <v>44</v>
      </c>
      <c r="D158" s="61" t="s">
        <v>385</v>
      </c>
      <c r="E158" s="80"/>
      <c r="H158" s="60"/>
      <c r="I158" s="60"/>
      <c r="J158" s="62"/>
      <c r="K158" s="60"/>
      <c r="L158" s="62"/>
      <c r="M158" s="63"/>
      <c r="N158" s="60"/>
    </row>
    <row r="159" spans="1:14" ht="14.25" customHeight="1" x14ac:dyDescent="0.2">
      <c r="A159" s="32" t="s">
        <v>310</v>
      </c>
      <c r="B15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59" s="68">
        <v>73</v>
      </c>
      <c r="D159" s="61" t="s">
        <v>382</v>
      </c>
      <c r="E159" s="80"/>
      <c r="H159" s="60"/>
      <c r="I159" s="60"/>
      <c r="J159" s="62"/>
      <c r="K159" s="60"/>
      <c r="L159" s="62"/>
      <c r="M159" s="63"/>
      <c r="N159" s="60"/>
    </row>
    <row r="160" spans="1:14" ht="14.25" customHeight="1" x14ac:dyDescent="0.2">
      <c r="A160" s="32" t="s">
        <v>311</v>
      </c>
      <c r="B16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0" s="68">
        <v>36</v>
      </c>
      <c r="D160" s="61" t="s">
        <v>384</v>
      </c>
      <c r="E160" s="80"/>
      <c r="H160" s="60"/>
      <c r="I160" s="60"/>
      <c r="J160" s="62"/>
      <c r="K160" s="60"/>
      <c r="L160" s="62"/>
      <c r="M160" s="63"/>
      <c r="N160" s="60"/>
    </row>
    <row r="161" spans="1:14" ht="14.25" customHeight="1" x14ac:dyDescent="0.2">
      <c r="A161" s="32" t="s">
        <v>312</v>
      </c>
      <c r="B16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1" s="68">
        <v>65</v>
      </c>
      <c r="D161" s="61" t="s">
        <v>382</v>
      </c>
      <c r="E161" s="80"/>
      <c r="H161" s="60"/>
      <c r="I161" s="60"/>
      <c r="J161" s="62"/>
      <c r="K161" s="60"/>
      <c r="L161" s="62"/>
      <c r="M161" s="63"/>
      <c r="N161" s="60"/>
    </row>
    <row r="162" spans="1:14" ht="14.25" customHeight="1" x14ac:dyDescent="0.2">
      <c r="A162" s="32" t="s">
        <v>313</v>
      </c>
      <c r="B16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2" s="68">
        <v>116</v>
      </c>
      <c r="D162" s="61" t="s">
        <v>385</v>
      </c>
      <c r="E162" s="80"/>
      <c r="H162" s="60"/>
      <c r="I162" s="60"/>
      <c r="J162" s="62"/>
      <c r="K162" s="60"/>
      <c r="L162" s="62"/>
      <c r="M162" s="63"/>
      <c r="N162" s="60"/>
    </row>
    <row r="163" spans="1:14" ht="14.25" customHeight="1" x14ac:dyDescent="0.2">
      <c r="A163" s="32" t="s">
        <v>314</v>
      </c>
      <c r="B16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3" s="68">
        <v>106</v>
      </c>
      <c r="D163" s="61" t="s">
        <v>385</v>
      </c>
      <c r="E163" s="80"/>
      <c r="H163" s="60"/>
      <c r="I163" s="60"/>
      <c r="J163" s="62"/>
      <c r="K163" s="60"/>
      <c r="L163" s="62"/>
      <c r="M163" s="63"/>
      <c r="N163" s="60"/>
    </row>
    <row r="164" spans="1:14" ht="14.25" customHeight="1" x14ac:dyDescent="0.2">
      <c r="A164" s="32" t="s">
        <v>315</v>
      </c>
      <c r="B16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4" s="68">
        <v>263</v>
      </c>
      <c r="D164" s="61" t="s">
        <v>383</v>
      </c>
      <c r="E164" s="80"/>
      <c r="H164" s="60"/>
      <c r="I164" s="60"/>
      <c r="J164" s="62"/>
      <c r="K164" s="60"/>
      <c r="L164" s="62"/>
      <c r="M164" s="63"/>
      <c r="N164" s="60"/>
    </row>
    <row r="165" spans="1:14" ht="14.25" customHeight="1" x14ac:dyDescent="0.2">
      <c r="A165" s="32" t="s">
        <v>316</v>
      </c>
      <c r="B16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5" s="68">
        <v>89</v>
      </c>
      <c r="D165" s="61" t="s">
        <v>383</v>
      </c>
      <c r="E165" s="80"/>
      <c r="H165" s="60"/>
      <c r="I165" s="60"/>
      <c r="J165" s="62"/>
      <c r="K165" s="60"/>
      <c r="L165" s="62"/>
      <c r="M165" s="63"/>
      <c r="N165" s="60"/>
    </row>
    <row r="166" spans="1:14" ht="14.25" customHeight="1" x14ac:dyDescent="0.2">
      <c r="A166" s="32" t="s">
        <v>317</v>
      </c>
      <c r="B16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6" s="68">
        <v>104</v>
      </c>
      <c r="D166" s="61" t="s">
        <v>384</v>
      </c>
      <c r="E166" s="80"/>
      <c r="H166" s="60"/>
      <c r="I166" s="60"/>
      <c r="J166" s="62"/>
      <c r="K166" s="60"/>
      <c r="L166" s="62"/>
      <c r="M166" s="63"/>
      <c r="N166" s="60"/>
    </row>
    <row r="167" spans="1:14" ht="14.25" customHeight="1" x14ac:dyDescent="0.2">
      <c r="A167" s="32" t="s">
        <v>318</v>
      </c>
      <c r="B16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7" s="68">
        <v>84</v>
      </c>
      <c r="D167" s="61" t="s">
        <v>384</v>
      </c>
      <c r="E167" s="80"/>
      <c r="H167" s="60"/>
      <c r="I167" s="60"/>
      <c r="J167" s="62"/>
      <c r="K167" s="60"/>
      <c r="L167" s="62"/>
      <c r="M167" s="63"/>
      <c r="N167" s="60"/>
    </row>
    <row r="168" spans="1:14" ht="14.25" customHeight="1" x14ac:dyDescent="0.2">
      <c r="A168" s="32" t="s">
        <v>319</v>
      </c>
      <c r="B16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8" s="68">
        <v>89</v>
      </c>
      <c r="D168" s="61" t="s">
        <v>382</v>
      </c>
      <c r="E168" s="80"/>
      <c r="H168" s="60"/>
      <c r="I168" s="60"/>
      <c r="J168" s="62"/>
      <c r="K168" s="60"/>
      <c r="L168" s="62"/>
      <c r="M168" s="63"/>
      <c r="N168" s="60"/>
    </row>
    <row r="169" spans="1:14" ht="14.25" customHeight="1" x14ac:dyDescent="0.2">
      <c r="A169" s="32" t="s">
        <v>320</v>
      </c>
      <c r="B16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69" s="68">
        <v>86</v>
      </c>
      <c r="D169" s="61" t="s">
        <v>384</v>
      </c>
      <c r="E169" s="80"/>
      <c r="H169" s="60"/>
      <c r="I169" s="60"/>
      <c r="J169" s="62"/>
      <c r="K169" s="60"/>
      <c r="L169" s="62"/>
      <c r="M169" s="63"/>
      <c r="N169" s="60"/>
    </row>
    <row r="170" spans="1:14" ht="14.25" customHeight="1" x14ac:dyDescent="0.2">
      <c r="A170" s="32" t="s">
        <v>321</v>
      </c>
      <c r="B17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0" s="68">
        <v>99</v>
      </c>
      <c r="D170" s="61" t="s">
        <v>385</v>
      </c>
      <c r="E170" s="80"/>
      <c r="H170" s="60"/>
      <c r="I170" s="60"/>
      <c r="J170" s="62"/>
      <c r="K170" s="60"/>
      <c r="L170" s="62"/>
      <c r="M170" s="63"/>
      <c r="N170" s="60"/>
    </row>
    <row r="171" spans="1:14" ht="14.25" customHeight="1" x14ac:dyDescent="0.2">
      <c r="A171" s="32" t="s">
        <v>322</v>
      </c>
      <c r="B17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1" s="68">
        <v>75</v>
      </c>
      <c r="D171" s="61" t="s">
        <v>385</v>
      </c>
      <c r="E171" s="80"/>
      <c r="H171" s="60"/>
      <c r="I171" s="60"/>
      <c r="J171" s="62"/>
      <c r="K171" s="60"/>
      <c r="L171" s="62"/>
      <c r="M171" s="63"/>
      <c r="N171" s="60"/>
    </row>
    <row r="172" spans="1:14" ht="14.25" customHeight="1" x14ac:dyDescent="0.2">
      <c r="A172" s="32" t="s">
        <v>323</v>
      </c>
      <c r="B17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2" s="68">
        <v>101</v>
      </c>
      <c r="D172" s="61" t="s">
        <v>382</v>
      </c>
      <c r="E172" s="80"/>
      <c r="H172" s="60"/>
      <c r="I172" s="60"/>
      <c r="J172" s="62"/>
      <c r="K172" s="60"/>
      <c r="L172" s="62"/>
      <c r="M172" s="63"/>
      <c r="N172" s="60"/>
    </row>
    <row r="173" spans="1:14" ht="14.25" customHeight="1" x14ac:dyDescent="0.2">
      <c r="A173" s="32" t="s">
        <v>324</v>
      </c>
      <c r="B17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3" s="68">
        <v>66</v>
      </c>
      <c r="D173" s="61" t="s">
        <v>384</v>
      </c>
      <c r="E173" s="80"/>
      <c r="H173" s="60"/>
      <c r="I173" s="60"/>
      <c r="J173" s="62"/>
      <c r="K173" s="60"/>
      <c r="L173" s="62"/>
      <c r="M173" s="63"/>
      <c r="N173" s="60"/>
    </row>
    <row r="174" spans="1:14" ht="14.25" customHeight="1" x14ac:dyDescent="0.2">
      <c r="A174" s="32" t="s">
        <v>325</v>
      </c>
      <c r="B17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4" s="68">
        <v>105</v>
      </c>
      <c r="D174" s="61" t="s">
        <v>382</v>
      </c>
      <c r="E174" s="80"/>
      <c r="H174" s="60"/>
      <c r="I174" s="60"/>
      <c r="J174" s="62"/>
      <c r="K174" s="60"/>
      <c r="L174" s="62"/>
      <c r="M174" s="63"/>
      <c r="N174" s="60"/>
    </row>
    <row r="175" spans="1:14" ht="14.25" customHeight="1" x14ac:dyDescent="0.2">
      <c r="A175" s="32" t="s">
        <v>326</v>
      </c>
      <c r="B17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5" s="68">
        <v>139</v>
      </c>
      <c r="D175" s="61" t="s">
        <v>385</v>
      </c>
      <c r="E175" s="80"/>
      <c r="H175" s="60"/>
      <c r="I175" s="60"/>
      <c r="J175" s="62"/>
      <c r="K175" s="60"/>
      <c r="L175" s="62"/>
      <c r="M175" s="63"/>
      <c r="N175" s="60"/>
    </row>
    <row r="176" spans="1:14" ht="14.25" customHeight="1" x14ac:dyDescent="0.2">
      <c r="A176" s="32" t="s">
        <v>327</v>
      </c>
      <c r="B17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6" s="68">
        <v>88</v>
      </c>
      <c r="D176" s="61" t="s">
        <v>385</v>
      </c>
      <c r="E176" s="80"/>
      <c r="H176" s="60"/>
      <c r="I176" s="60"/>
      <c r="J176" s="62"/>
      <c r="K176" s="60"/>
      <c r="L176" s="62"/>
      <c r="M176" s="63"/>
      <c r="N176" s="60"/>
    </row>
    <row r="177" spans="1:14" ht="14.25" customHeight="1" x14ac:dyDescent="0.2">
      <c r="A177" s="32" t="s">
        <v>328</v>
      </c>
      <c r="B17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7" s="68">
        <v>55</v>
      </c>
      <c r="D177" s="61" t="s">
        <v>383</v>
      </c>
      <c r="E177" s="80"/>
      <c r="H177" s="60"/>
      <c r="I177" s="60"/>
      <c r="J177" s="62"/>
      <c r="K177" s="60"/>
      <c r="L177" s="62"/>
      <c r="M177" s="63"/>
      <c r="N177" s="60"/>
    </row>
    <row r="178" spans="1:14" ht="14.25" customHeight="1" x14ac:dyDescent="0.2">
      <c r="A178" s="32" t="s">
        <v>329</v>
      </c>
      <c r="B17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8" s="68">
        <v>144</v>
      </c>
      <c r="D178" s="61" t="s">
        <v>383</v>
      </c>
      <c r="E178" s="80"/>
      <c r="H178" s="60"/>
      <c r="I178" s="60"/>
      <c r="J178" s="62"/>
      <c r="K178" s="60"/>
      <c r="L178" s="62"/>
      <c r="M178" s="63"/>
      <c r="N178" s="60"/>
    </row>
    <row r="179" spans="1:14" ht="14.25" customHeight="1" x14ac:dyDescent="0.2">
      <c r="A179" s="32" t="s">
        <v>330</v>
      </c>
      <c r="B17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79" s="68">
        <v>65</v>
      </c>
      <c r="D179" s="61" t="s">
        <v>382</v>
      </c>
      <c r="E179" s="80"/>
      <c r="H179" s="60"/>
      <c r="I179" s="60"/>
      <c r="J179" s="62"/>
      <c r="K179" s="60"/>
      <c r="L179" s="62"/>
      <c r="M179" s="63"/>
      <c r="N179" s="60"/>
    </row>
    <row r="180" spans="1:14" ht="14.25" customHeight="1" x14ac:dyDescent="0.2">
      <c r="A180" s="32" t="s">
        <v>331</v>
      </c>
      <c r="B18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0" s="68">
        <v>84</v>
      </c>
      <c r="D180" s="61" t="s">
        <v>383</v>
      </c>
      <c r="E180" s="80"/>
      <c r="H180" s="60"/>
      <c r="I180" s="60"/>
      <c r="J180" s="62"/>
      <c r="K180" s="60"/>
      <c r="L180" s="62"/>
      <c r="M180" s="63"/>
      <c r="N180" s="60"/>
    </row>
    <row r="181" spans="1:14" ht="14.25" customHeight="1" x14ac:dyDescent="0.2">
      <c r="A181" s="32" t="s">
        <v>332</v>
      </c>
      <c r="B18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1" s="68">
        <v>177</v>
      </c>
      <c r="D181" s="61" t="s">
        <v>384</v>
      </c>
      <c r="E181" s="80"/>
      <c r="H181" s="60"/>
      <c r="I181" s="60"/>
      <c r="J181" s="62"/>
      <c r="K181" s="60"/>
      <c r="L181" s="62"/>
      <c r="M181" s="63"/>
      <c r="N181" s="60"/>
    </row>
    <row r="182" spans="1:14" ht="14.25" customHeight="1" x14ac:dyDescent="0.2">
      <c r="A182" s="32" t="s">
        <v>333</v>
      </c>
      <c r="B18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2" s="68">
        <v>29</v>
      </c>
      <c r="D182" s="61" t="s">
        <v>382</v>
      </c>
      <c r="E182" s="80"/>
      <c r="H182" s="60"/>
      <c r="I182" s="60"/>
      <c r="J182" s="62"/>
      <c r="K182" s="60"/>
      <c r="L182" s="62"/>
      <c r="M182" s="63"/>
      <c r="N182" s="60"/>
    </row>
    <row r="183" spans="1:14" ht="14.25" customHeight="1" x14ac:dyDescent="0.2">
      <c r="A183" s="32" t="s">
        <v>334</v>
      </c>
      <c r="B18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3" s="68">
        <v>88</v>
      </c>
      <c r="D183" s="61" t="s">
        <v>382</v>
      </c>
      <c r="E183" s="80"/>
      <c r="H183" s="60"/>
      <c r="I183" s="60"/>
      <c r="J183" s="62"/>
      <c r="K183" s="60"/>
      <c r="L183" s="62"/>
      <c r="M183" s="63"/>
      <c r="N183" s="60"/>
    </row>
    <row r="184" spans="1:14" ht="14.25" customHeight="1" x14ac:dyDescent="0.2">
      <c r="A184" s="32" t="s">
        <v>335</v>
      </c>
      <c r="B18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4" s="68">
        <v>45</v>
      </c>
      <c r="D184" s="61" t="s">
        <v>385</v>
      </c>
      <c r="E184" s="80"/>
      <c r="H184" s="60"/>
      <c r="I184" s="60"/>
      <c r="J184" s="62"/>
      <c r="K184" s="60"/>
      <c r="L184" s="62"/>
      <c r="M184" s="63"/>
      <c r="N184" s="60"/>
    </row>
    <row r="185" spans="1:14" ht="14.25" customHeight="1" x14ac:dyDescent="0.2">
      <c r="A185" s="32" t="s">
        <v>336</v>
      </c>
      <c r="B18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5" s="68">
        <v>27</v>
      </c>
      <c r="D185" s="61" t="s">
        <v>385</v>
      </c>
      <c r="E185" s="80"/>
      <c r="H185" s="60"/>
      <c r="I185" s="60"/>
      <c r="J185" s="62"/>
      <c r="K185" s="60"/>
      <c r="L185" s="62"/>
      <c r="M185" s="63"/>
      <c r="N185" s="60"/>
    </row>
    <row r="186" spans="1:14" ht="14.25" customHeight="1" x14ac:dyDescent="0.2">
      <c r="A186" s="32" t="s">
        <v>337</v>
      </c>
      <c r="B18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6" s="68">
        <v>313</v>
      </c>
      <c r="D186" s="61" t="s">
        <v>383</v>
      </c>
      <c r="E186" s="80"/>
      <c r="H186" s="60"/>
      <c r="I186" s="60"/>
      <c r="J186" s="62"/>
      <c r="K186" s="60"/>
      <c r="L186" s="62"/>
      <c r="M186" s="63"/>
      <c r="N186" s="60"/>
    </row>
    <row r="187" spans="1:14" ht="14.25" customHeight="1" x14ac:dyDescent="0.2">
      <c r="A187" s="32" t="s">
        <v>338</v>
      </c>
      <c r="B18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7" s="68">
        <v>28</v>
      </c>
      <c r="D187" s="61" t="s">
        <v>383</v>
      </c>
      <c r="E187" s="80"/>
      <c r="H187" s="60"/>
      <c r="I187" s="60"/>
      <c r="J187" s="62"/>
      <c r="K187" s="60"/>
      <c r="L187" s="62"/>
      <c r="M187" s="63"/>
      <c r="N187" s="60"/>
    </row>
    <row r="188" spans="1:14" ht="14.25" customHeight="1" x14ac:dyDescent="0.2">
      <c r="A188" s="32" t="s">
        <v>339</v>
      </c>
      <c r="B18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8" s="68">
        <v>24</v>
      </c>
      <c r="D188" s="61" t="s">
        <v>384</v>
      </c>
      <c r="E188" s="80"/>
      <c r="H188" s="60"/>
      <c r="I188" s="60"/>
      <c r="J188" s="62"/>
      <c r="K188" s="60"/>
      <c r="L188" s="62"/>
      <c r="M188" s="63"/>
      <c r="N188" s="60"/>
    </row>
    <row r="189" spans="1:14" ht="14.25" customHeight="1" x14ac:dyDescent="0.2">
      <c r="A189" s="32" t="s">
        <v>340</v>
      </c>
      <c r="B18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89" s="68">
        <v>378</v>
      </c>
      <c r="D189" s="61" t="s">
        <v>384</v>
      </c>
      <c r="E189" s="80"/>
      <c r="H189" s="60"/>
      <c r="I189" s="60"/>
      <c r="J189" s="62"/>
      <c r="K189" s="60"/>
      <c r="L189" s="62"/>
      <c r="M189" s="63"/>
      <c r="N189" s="60"/>
    </row>
    <row r="190" spans="1:14" ht="14.25" customHeight="1" x14ac:dyDescent="0.2">
      <c r="A190" s="32" t="s">
        <v>341</v>
      </c>
      <c r="B19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0" s="68">
        <v>27</v>
      </c>
      <c r="D190" s="61" t="s">
        <v>383</v>
      </c>
      <c r="E190" s="80"/>
      <c r="H190" s="60"/>
      <c r="I190" s="60"/>
      <c r="J190" s="62"/>
      <c r="K190" s="60"/>
      <c r="L190" s="62"/>
      <c r="M190" s="63"/>
      <c r="N190" s="60"/>
    </row>
    <row r="191" spans="1:14" ht="14.25" customHeight="1" x14ac:dyDescent="0.2">
      <c r="A191" s="32" t="s">
        <v>342</v>
      </c>
      <c r="B19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1" s="68">
        <v>121</v>
      </c>
      <c r="D191" s="61" t="s">
        <v>384</v>
      </c>
      <c r="E191" s="80"/>
      <c r="H191" s="60"/>
      <c r="I191" s="60"/>
      <c r="J191" s="62"/>
      <c r="K191" s="60"/>
      <c r="L191" s="62"/>
      <c r="M191" s="63"/>
      <c r="N191" s="60"/>
    </row>
    <row r="192" spans="1:14" ht="14.25" customHeight="1" x14ac:dyDescent="0.2">
      <c r="A192" s="32" t="s">
        <v>343</v>
      </c>
      <c r="B19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2" s="68">
        <v>97</v>
      </c>
      <c r="D192" s="61" t="s">
        <v>382</v>
      </c>
      <c r="E192" s="80"/>
      <c r="H192" s="60"/>
      <c r="I192" s="60"/>
      <c r="J192" s="62"/>
      <c r="K192" s="60"/>
      <c r="L192" s="62"/>
      <c r="M192" s="63"/>
      <c r="N192" s="60"/>
    </row>
    <row r="193" spans="1:14" ht="14.25" customHeight="1" x14ac:dyDescent="0.2">
      <c r="A193" s="32" t="s">
        <v>344</v>
      </c>
      <c r="B19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3" s="68">
        <v>99</v>
      </c>
      <c r="D193" s="61" t="s">
        <v>385</v>
      </c>
      <c r="E193" s="80"/>
      <c r="H193" s="60"/>
      <c r="I193" s="60"/>
      <c r="J193" s="62"/>
      <c r="K193" s="60"/>
      <c r="L193" s="62"/>
      <c r="M193" s="63"/>
      <c r="N193" s="60"/>
    </row>
    <row r="194" spans="1:14" ht="14.25" customHeight="1" x14ac:dyDescent="0.2">
      <c r="A194" s="32" t="s">
        <v>345</v>
      </c>
      <c r="B19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4" s="68">
        <v>100</v>
      </c>
      <c r="D194" s="61" t="s">
        <v>383</v>
      </c>
      <c r="E194" s="80"/>
      <c r="H194" s="60"/>
      <c r="I194" s="60"/>
      <c r="J194" s="62"/>
      <c r="K194" s="60"/>
      <c r="L194" s="62"/>
      <c r="M194" s="63"/>
      <c r="N194" s="60"/>
    </row>
    <row r="195" spans="1:14" ht="14.25" customHeight="1" x14ac:dyDescent="0.2">
      <c r="A195" s="32" t="s">
        <v>346</v>
      </c>
      <c r="B19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5" s="68">
        <v>129</v>
      </c>
      <c r="D195" s="61" t="s">
        <v>383</v>
      </c>
      <c r="E195" s="80"/>
      <c r="H195" s="60"/>
      <c r="I195" s="60"/>
      <c r="J195" s="62"/>
      <c r="K195" s="60"/>
      <c r="L195" s="62"/>
      <c r="M195" s="63"/>
      <c r="N195" s="60"/>
    </row>
    <row r="196" spans="1:14" ht="14.25" customHeight="1" x14ac:dyDescent="0.2">
      <c r="A196" s="32" t="s">
        <v>347</v>
      </c>
      <c r="B19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6" s="68">
        <v>81</v>
      </c>
      <c r="D196" s="61" t="s">
        <v>382</v>
      </c>
      <c r="E196" s="80"/>
      <c r="H196" s="60"/>
      <c r="I196" s="60"/>
      <c r="J196" s="62"/>
      <c r="K196" s="60"/>
      <c r="L196" s="62"/>
      <c r="M196" s="63"/>
      <c r="N196" s="60"/>
    </row>
    <row r="197" spans="1:14" ht="14.25" customHeight="1" x14ac:dyDescent="0.2">
      <c r="A197" s="32" t="s">
        <v>348</v>
      </c>
      <c r="B19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7" s="68">
        <v>90</v>
      </c>
      <c r="D197" s="61" t="s">
        <v>382</v>
      </c>
      <c r="E197" s="80"/>
      <c r="H197" s="60"/>
      <c r="I197" s="60"/>
      <c r="J197" s="62"/>
      <c r="K197" s="60"/>
      <c r="L197" s="62"/>
      <c r="M197" s="63"/>
      <c r="N197" s="60"/>
    </row>
    <row r="198" spans="1:14" ht="14.25" customHeight="1" x14ac:dyDescent="0.2">
      <c r="A198" s="32" t="s">
        <v>349</v>
      </c>
      <c r="B19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8" s="68">
        <v>346</v>
      </c>
      <c r="D198" s="61" t="s">
        <v>382</v>
      </c>
      <c r="E198" s="80"/>
      <c r="H198" s="60"/>
      <c r="I198" s="60"/>
      <c r="J198" s="62"/>
      <c r="K198" s="60"/>
      <c r="L198" s="62"/>
      <c r="M198" s="63"/>
      <c r="N198" s="60"/>
    </row>
    <row r="199" spans="1:14" ht="14.25" customHeight="1" x14ac:dyDescent="0.2">
      <c r="A199" s="32" t="s">
        <v>350</v>
      </c>
      <c r="B19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199" s="68">
        <v>118</v>
      </c>
      <c r="D199" s="61" t="s">
        <v>385</v>
      </c>
      <c r="E199" s="80"/>
      <c r="H199" s="60"/>
      <c r="I199" s="60"/>
      <c r="J199" s="62"/>
      <c r="K199" s="60"/>
      <c r="L199" s="62"/>
      <c r="M199" s="63"/>
      <c r="N199" s="60"/>
    </row>
    <row r="200" spans="1:14" ht="14.25" customHeight="1" x14ac:dyDescent="0.2">
      <c r="A200" s="32" t="s">
        <v>351</v>
      </c>
      <c r="B20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0" s="68">
        <v>58</v>
      </c>
      <c r="D200" s="61" t="s">
        <v>385</v>
      </c>
      <c r="E200" s="80"/>
      <c r="H200" s="60"/>
      <c r="I200" s="60"/>
      <c r="J200" s="62"/>
      <c r="K200" s="60"/>
      <c r="L200" s="62"/>
      <c r="M200" s="63"/>
      <c r="N200" s="60"/>
    </row>
    <row r="201" spans="1:14" ht="14.25" customHeight="1" x14ac:dyDescent="0.2">
      <c r="A201" s="32" t="s">
        <v>352</v>
      </c>
      <c r="B20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1" s="68">
        <v>139</v>
      </c>
      <c r="D201" s="61" t="s">
        <v>382</v>
      </c>
      <c r="E201" s="80"/>
      <c r="H201" s="60"/>
      <c r="I201" s="60"/>
      <c r="J201" s="62"/>
      <c r="K201" s="60"/>
      <c r="L201" s="62"/>
      <c r="M201" s="63"/>
      <c r="N201" s="60"/>
    </row>
    <row r="202" spans="1:14" ht="14.25" customHeight="1" x14ac:dyDescent="0.2">
      <c r="A202" s="32" t="s">
        <v>353</v>
      </c>
      <c r="B20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2" s="68">
        <v>34</v>
      </c>
      <c r="D202" s="61" t="s">
        <v>384</v>
      </c>
      <c r="E202" s="80"/>
      <c r="H202" s="60"/>
      <c r="I202" s="60"/>
      <c r="J202" s="62"/>
      <c r="K202" s="60"/>
      <c r="L202" s="62"/>
      <c r="M202" s="63"/>
      <c r="N202" s="60"/>
    </row>
    <row r="203" spans="1:14" ht="14.25" customHeight="1" x14ac:dyDescent="0.2">
      <c r="A203" s="32" t="s">
        <v>354</v>
      </c>
      <c r="B20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3" s="68">
        <v>125</v>
      </c>
      <c r="D203" s="61" t="s">
        <v>382</v>
      </c>
      <c r="E203" s="80"/>
      <c r="H203" s="60"/>
      <c r="I203" s="60"/>
      <c r="J203" s="62"/>
      <c r="K203" s="60"/>
      <c r="L203" s="62"/>
      <c r="M203" s="63"/>
      <c r="N203" s="60"/>
    </row>
    <row r="204" spans="1:14" ht="14.25" customHeight="1" x14ac:dyDescent="0.2">
      <c r="A204" s="32" t="s">
        <v>355</v>
      </c>
      <c r="B20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4" s="68">
        <v>172</v>
      </c>
      <c r="D204" s="61" t="s">
        <v>382</v>
      </c>
      <c r="E204" s="80"/>
      <c r="H204" s="60"/>
      <c r="I204" s="60"/>
      <c r="J204" s="62"/>
      <c r="K204" s="60"/>
      <c r="L204" s="62"/>
      <c r="M204" s="63"/>
      <c r="N204" s="60"/>
    </row>
    <row r="205" spans="1:14" ht="14.25" customHeight="1" x14ac:dyDescent="0.2">
      <c r="A205" s="32" t="s">
        <v>356</v>
      </c>
      <c r="B20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5" s="68">
        <v>130</v>
      </c>
      <c r="D205" s="61" t="s">
        <v>384</v>
      </c>
      <c r="E205" s="80"/>
      <c r="H205" s="60"/>
      <c r="I205" s="60"/>
      <c r="J205" s="62"/>
      <c r="K205" s="60"/>
      <c r="L205" s="62"/>
      <c r="M205" s="63"/>
      <c r="N205" s="60"/>
    </row>
    <row r="206" spans="1:14" ht="14.25" customHeight="1" x14ac:dyDescent="0.2">
      <c r="A206" s="32" t="s">
        <v>357</v>
      </c>
      <c r="B20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6" s="68">
        <v>87</v>
      </c>
      <c r="D206" s="61" t="s">
        <v>382</v>
      </c>
      <c r="E206" s="80"/>
      <c r="H206" s="60"/>
      <c r="I206" s="60"/>
      <c r="J206" s="62"/>
      <c r="K206" s="60"/>
      <c r="L206" s="62"/>
      <c r="M206" s="63"/>
      <c r="N206" s="60"/>
    </row>
    <row r="207" spans="1:14" ht="14.25" customHeight="1" x14ac:dyDescent="0.2">
      <c r="A207" s="32" t="s">
        <v>358</v>
      </c>
      <c r="B20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7" s="68">
        <v>89</v>
      </c>
      <c r="D207" s="61" t="s">
        <v>384</v>
      </c>
      <c r="E207" s="80"/>
      <c r="H207" s="60"/>
      <c r="I207" s="60"/>
      <c r="J207" s="62"/>
      <c r="K207" s="60"/>
      <c r="L207" s="62"/>
      <c r="M207" s="63"/>
      <c r="N207" s="60"/>
    </row>
    <row r="208" spans="1:14" ht="14.25" customHeight="1" x14ac:dyDescent="0.2">
      <c r="A208" s="32" t="s">
        <v>359</v>
      </c>
      <c r="B20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8" s="68">
        <v>160</v>
      </c>
      <c r="D208" s="61" t="s">
        <v>385</v>
      </c>
      <c r="E208" s="80"/>
      <c r="H208" s="60"/>
      <c r="I208" s="60"/>
      <c r="J208" s="62"/>
      <c r="K208" s="60"/>
      <c r="L208" s="62"/>
      <c r="M208" s="63"/>
      <c r="N208" s="60"/>
    </row>
    <row r="209" spans="1:14" ht="14.25" customHeight="1" x14ac:dyDescent="0.2">
      <c r="A209" s="32" t="s">
        <v>360</v>
      </c>
      <c r="B20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09" s="68">
        <v>33</v>
      </c>
      <c r="D209" s="61" t="s">
        <v>385</v>
      </c>
      <c r="E209" s="80"/>
      <c r="H209" s="60"/>
      <c r="I209" s="60"/>
      <c r="J209" s="62"/>
      <c r="K209" s="60"/>
      <c r="L209" s="62"/>
      <c r="M209" s="63"/>
      <c r="N209" s="60"/>
    </row>
    <row r="210" spans="1:14" ht="14.25" customHeight="1" x14ac:dyDescent="0.2">
      <c r="A210" s="32" t="s">
        <v>361</v>
      </c>
      <c r="B21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0" s="68">
        <v>186</v>
      </c>
      <c r="D210" s="61" t="s">
        <v>382</v>
      </c>
      <c r="E210" s="80"/>
      <c r="H210" s="60"/>
      <c r="I210" s="60"/>
      <c r="J210" s="62"/>
      <c r="K210" s="60"/>
      <c r="L210" s="62"/>
      <c r="M210" s="63"/>
      <c r="N210" s="60"/>
    </row>
    <row r="211" spans="1:14" ht="14.25" customHeight="1" x14ac:dyDescent="0.2">
      <c r="A211" s="32" t="s">
        <v>362</v>
      </c>
      <c r="B21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1" s="68">
        <v>82</v>
      </c>
      <c r="D211" s="61" t="s">
        <v>384</v>
      </c>
      <c r="E211" s="80"/>
      <c r="H211" s="60"/>
      <c r="I211" s="60"/>
      <c r="J211" s="62"/>
      <c r="K211" s="60"/>
      <c r="L211" s="62"/>
      <c r="M211" s="63"/>
      <c r="N211" s="60"/>
    </row>
    <row r="212" spans="1:14" ht="14.25" customHeight="1" x14ac:dyDescent="0.2">
      <c r="A212" s="32" t="s">
        <v>363</v>
      </c>
      <c r="B21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2" s="68">
        <v>211</v>
      </c>
      <c r="D212" s="61" t="s">
        <v>382</v>
      </c>
      <c r="E212" s="80"/>
      <c r="H212" s="60"/>
      <c r="I212" s="60"/>
      <c r="J212" s="62"/>
      <c r="K212" s="60"/>
      <c r="L212" s="62"/>
      <c r="M212" s="63"/>
      <c r="N212" s="60"/>
    </row>
    <row r="213" spans="1:14" ht="14.25" customHeight="1" x14ac:dyDescent="0.2">
      <c r="A213" s="32" t="s">
        <v>364</v>
      </c>
      <c r="B213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3" s="68">
        <v>45</v>
      </c>
      <c r="D213" s="61" t="s">
        <v>385</v>
      </c>
      <c r="E213" s="80"/>
      <c r="H213" s="60"/>
      <c r="I213" s="60"/>
      <c r="J213" s="62"/>
      <c r="K213" s="60"/>
      <c r="L213" s="62"/>
      <c r="M213" s="63"/>
      <c r="N213" s="60"/>
    </row>
    <row r="214" spans="1:14" ht="14.25" customHeight="1" x14ac:dyDescent="0.2">
      <c r="A214" s="32" t="s">
        <v>365</v>
      </c>
      <c r="B214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4" s="68">
        <v>100</v>
      </c>
      <c r="D214" s="61" t="s">
        <v>385</v>
      </c>
      <c r="E214" s="80"/>
      <c r="H214" s="60"/>
      <c r="I214" s="60"/>
      <c r="J214" s="62"/>
      <c r="K214" s="60"/>
      <c r="L214" s="62"/>
      <c r="M214" s="63"/>
      <c r="N214" s="60"/>
    </row>
    <row r="215" spans="1:14" ht="14.25" customHeight="1" x14ac:dyDescent="0.2">
      <c r="A215" s="32" t="s">
        <v>366</v>
      </c>
      <c r="B215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5" s="68">
        <v>37</v>
      </c>
      <c r="D215" s="61" t="s">
        <v>383</v>
      </c>
      <c r="E215" s="80"/>
      <c r="H215" s="60"/>
      <c r="I215" s="60"/>
      <c r="J215" s="62"/>
      <c r="K215" s="60"/>
      <c r="L215" s="62"/>
      <c r="M215" s="63"/>
      <c r="N215" s="60"/>
    </row>
    <row r="216" spans="1:14" ht="14.25" customHeight="1" x14ac:dyDescent="0.2">
      <c r="A216" s="32" t="s">
        <v>367</v>
      </c>
      <c r="B216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6" s="68">
        <v>44</v>
      </c>
      <c r="D216" s="61" t="s">
        <v>383</v>
      </c>
      <c r="E216" s="80"/>
      <c r="H216" s="60"/>
      <c r="I216" s="60"/>
      <c r="J216" s="62"/>
      <c r="K216" s="60"/>
      <c r="L216" s="62"/>
      <c r="M216" s="63"/>
      <c r="N216" s="60"/>
    </row>
    <row r="217" spans="1:14" ht="14.25" customHeight="1" x14ac:dyDescent="0.2">
      <c r="A217" s="32" t="s">
        <v>368</v>
      </c>
      <c r="B217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7" s="68">
        <v>73</v>
      </c>
      <c r="D217" s="61" t="s">
        <v>384</v>
      </c>
      <c r="E217" s="80"/>
      <c r="H217" s="60"/>
      <c r="I217" s="60"/>
      <c r="J217" s="62"/>
      <c r="K217" s="60"/>
      <c r="L217" s="62"/>
      <c r="M217" s="63"/>
      <c r="N217" s="60"/>
    </row>
    <row r="218" spans="1:14" ht="14.25" customHeight="1" x14ac:dyDescent="0.2">
      <c r="A218" s="32" t="s">
        <v>369</v>
      </c>
      <c r="B218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8" s="68">
        <v>99</v>
      </c>
      <c r="D218" s="61" t="s">
        <v>384</v>
      </c>
      <c r="E218" s="80"/>
      <c r="H218" s="60"/>
      <c r="I218" s="60"/>
      <c r="J218" s="62"/>
      <c r="K218" s="60"/>
      <c r="L218" s="62"/>
      <c r="M218" s="63"/>
      <c r="N218" s="60"/>
    </row>
    <row r="219" spans="1:14" ht="14.25" customHeight="1" x14ac:dyDescent="0.2">
      <c r="A219" s="32" t="s">
        <v>370</v>
      </c>
      <c r="B219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19" s="68">
        <v>120</v>
      </c>
      <c r="D219" s="61" t="s">
        <v>382</v>
      </c>
      <c r="E219" s="80"/>
      <c r="H219" s="60"/>
      <c r="I219" s="60"/>
      <c r="J219" s="62"/>
      <c r="K219" s="60"/>
      <c r="L219" s="62"/>
      <c r="M219" s="63"/>
      <c r="N219" s="60"/>
    </row>
    <row r="220" spans="1:14" ht="14.25" customHeight="1" x14ac:dyDescent="0.2">
      <c r="A220" s="32" t="s">
        <v>371</v>
      </c>
      <c r="B220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0" s="68">
        <v>39</v>
      </c>
      <c r="D220" s="61" t="s">
        <v>384</v>
      </c>
      <c r="E220" s="80"/>
      <c r="H220" s="60"/>
      <c r="I220" s="60"/>
      <c r="J220" s="62"/>
      <c r="K220" s="60"/>
      <c r="L220" s="62"/>
      <c r="M220" s="63"/>
      <c r="N220" s="60"/>
    </row>
    <row r="221" spans="1:14" ht="14.25" customHeight="1" x14ac:dyDescent="0.2">
      <c r="A221" s="32" t="s">
        <v>372</v>
      </c>
      <c r="B221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1" s="68">
        <v>80</v>
      </c>
      <c r="D221" s="61" t="s">
        <v>382</v>
      </c>
      <c r="E221" s="80"/>
      <c r="H221" s="60"/>
      <c r="I221" s="60"/>
      <c r="J221" s="62"/>
      <c r="K221" s="60"/>
      <c r="L221" s="62"/>
      <c r="M221" s="63"/>
      <c r="N221" s="60"/>
    </row>
    <row r="222" spans="1:14" ht="14.25" customHeight="1" x14ac:dyDescent="0.2">
      <c r="A222" s="32" t="s">
        <v>373</v>
      </c>
      <c r="B222" s="60" t="e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#REF!</v>
      </c>
      <c r="C222" s="68">
        <v>41</v>
      </c>
      <c r="D222" s="61" t="s">
        <v>385</v>
      </c>
      <c r="E222" s="80"/>
      <c r="H222" s="60"/>
      <c r="I222" s="60"/>
      <c r="J222" s="62"/>
      <c r="K222" s="60"/>
      <c r="L222" s="62"/>
      <c r="M222" s="63"/>
      <c r="N222" s="60"/>
    </row>
    <row r="223" spans="1:14" ht="14.25" customHeight="1" x14ac:dyDescent="0.2">
      <c r="A223" s="32"/>
      <c r="B223" s="60"/>
      <c r="C223" s="68"/>
      <c r="D223" s="61"/>
      <c r="E223" s="61"/>
      <c r="F223" s="60"/>
      <c r="G223" s="60"/>
      <c r="H223" s="60"/>
      <c r="I223" s="60"/>
      <c r="J223" s="62"/>
      <c r="K223" s="60"/>
      <c r="L223" s="62"/>
      <c r="M223" s="63"/>
      <c r="N223" s="60"/>
    </row>
    <row r="224" spans="1:14" ht="14.25" customHeight="1" x14ac:dyDescent="0.2">
      <c r="A224" s="32"/>
      <c r="B224" s="60"/>
      <c r="C224" s="68"/>
      <c r="D224" s="61"/>
      <c r="E224" s="61"/>
      <c r="F224" s="60"/>
      <c r="G224" s="60"/>
      <c r="H224" s="60"/>
      <c r="I224" s="60"/>
      <c r="J224" s="62"/>
      <c r="K224" s="60"/>
      <c r="L224" s="62"/>
      <c r="M224" s="63"/>
      <c r="N224" s="60"/>
    </row>
    <row r="225" spans="1:14" ht="14.25" customHeight="1" x14ac:dyDescent="0.2">
      <c r="A225" s="32"/>
      <c r="B225" s="60"/>
      <c r="C225" s="68"/>
      <c r="D225" s="61"/>
      <c r="E225" s="61"/>
      <c r="F225" s="60"/>
      <c r="G225" s="60"/>
      <c r="H225" s="60"/>
      <c r="I225" s="60"/>
      <c r="J225" s="62"/>
      <c r="K225" s="60"/>
      <c r="L225" s="62"/>
      <c r="M225" s="63"/>
      <c r="N225" s="60"/>
    </row>
    <row r="226" spans="1:14" ht="14.25" customHeight="1" x14ac:dyDescent="0.2">
      <c r="A226" s="32"/>
      <c r="B226" s="60"/>
      <c r="C226" s="68"/>
      <c r="D226" s="61"/>
      <c r="E226" s="61"/>
      <c r="F226" s="60"/>
      <c r="G226" s="60"/>
      <c r="H226" s="60"/>
      <c r="I226" s="60"/>
      <c r="J226" s="62"/>
      <c r="K226" s="60"/>
      <c r="L226" s="62"/>
      <c r="M226" s="63"/>
      <c r="N226" s="60"/>
    </row>
    <row r="227" spans="1:14" ht="14.25" customHeight="1" x14ac:dyDescent="0.2">
      <c r="A227" s="32"/>
      <c r="B227" s="60"/>
      <c r="C227" s="68"/>
      <c r="D227" s="61"/>
      <c r="E227" s="61"/>
      <c r="F227" s="60"/>
      <c r="G227" s="60"/>
      <c r="H227" s="60"/>
      <c r="I227" s="60"/>
      <c r="J227" s="62"/>
      <c r="K227" s="60"/>
      <c r="L227" s="62"/>
      <c r="M227" s="63"/>
      <c r="N227" s="60"/>
    </row>
    <row r="228" spans="1:14" ht="14.25" customHeight="1" x14ac:dyDescent="0.2">
      <c r="A228" s="32"/>
      <c r="B228" s="60"/>
      <c r="C228" s="68"/>
      <c r="D228" s="61"/>
      <c r="E228" s="61"/>
      <c r="F228" s="60"/>
      <c r="G228" s="60"/>
      <c r="H228" s="60"/>
      <c r="I228" s="60"/>
      <c r="J228" s="62"/>
      <c r="K228" s="60"/>
      <c r="L228" s="62"/>
      <c r="M228" s="63"/>
      <c r="N228" s="60"/>
    </row>
    <row r="229" spans="1:14" ht="14.25" customHeight="1" x14ac:dyDescent="0.2">
      <c r="A229" s="32"/>
      <c r="B229" s="60"/>
      <c r="C229" s="68"/>
      <c r="D229" s="61"/>
      <c r="E229" s="61"/>
      <c r="F229" s="60"/>
      <c r="G229" s="60"/>
      <c r="H229" s="60"/>
      <c r="I229" s="60"/>
      <c r="J229" s="62"/>
      <c r="K229" s="60"/>
      <c r="L229" s="62"/>
      <c r="M229" s="63"/>
      <c r="N229" s="60"/>
    </row>
    <row r="230" spans="1:14" ht="14.25" customHeight="1" x14ac:dyDescent="0.2">
      <c r="A230" s="32"/>
      <c r="B230" s="60"/>
      <c r="C230" s="68"/>
      <c r="D230" s="61"/>
      <c r="E230" s="61"/>
      <c r="F230" s="60"/>
      <c r="G230" s="60"/>
      <c r="H230" s="60"/>
      <c r="I230" s="60"/>
      <c r="J230" s="62"/>
      <c r="K230" s="60"/>
      <c r="L230" s="62"/>
      <c r="M230" s="63"/>
      <c r="N230" s="60"/>
    </row>
    <row r="231" spans="1:14" ht="14.25" customHeight="1" x14ac:dyDescent="0.2">
      <c r="A231" s="32"/>
      <c r="B231" s="60"/>
      <c r="C231" s="68"/>
      <c r="D231" s="61"/>
      <c r="E231" s="61"/>
      <c r="F231" s="60"/>
      <c r="G231" s="60"/>
      <c r="H231" s="60"/>
      <c r="I231" s="60"/>
      <c r="J231" s="62"/>
      <c r="K231" s="60"/>
      <c r="L231" s="62"/>
      <c r="M231" s="63"/>
      <c r="N231" s="60"/>
    </row>
    <row r="232" spans="1:14" ht="14.25" customHeight="1" x14ac:dyDescent="0.2">
      <c r="A232" s="32"/>
      <c r="B232" s="60"/>
      <c r="C232" s="68"/>
      <c r="D232" s="61"/>
      <c r="E232" s="61"/>
      <c r="F232" s="60"/>
      <c r="G232" s="60"/>
      <c r="H232" s="60"/>
      <c r="I232" s="60"/>
      <c r="J232" s="62"/>
      <c r="K232" s="60"/>
      <c r="L232" s="62"/>
      <c r="M232" s="63"/>
      <c r="N232" s="60"/>
    </row>
    <row r="233" spans="1:14" ht="14.25" customHeight="1" x14ac:dyDescent="0.2">
      <c r="A233" s="32"/>
      <c r="B233" s="60"/>
      <c r="C233" s="68"/>
      <c r="D233" s="61"/>
      <c r="E233" s="61"/>
      <c r="F233" s="60"/>
      <c r="G233" s="60"/>
      <c r="H233" s="60"/>
      <c r="I233" s="60"/>
      <c r="J233" s="62"/>
      <c r="K233" s="60"/>
      <c r="L233" s="62"/>
      <c r="M233" s="63"/>
      <c r="N233" s="60"/>
    </row>
    <row r="234" spans="1:14" ht="14.25" customHeight="1" x14ac:dyDescent="0.2">
      <c r="A234" s="32"/>
      <c r="B234" s="60"/>
      <c r="C234" s="68"/>
      <c r="D234" s="61"/>
      <c r="E234" s="61"/>
      <c r="F234" s="60"/>
      <c r="G234" s="60"/>
      <c r="H234" s="60"/>
      <c r="I234" s="60"/>
      <c r="J234" s="62"/>
      <c r="K234" s="60"/>
      <c r="L234" s="62"/>
      <c r="M234" s="63"/>
      <c r="N234" s="60"/>
    </row>
    <row r="235" spans="1:14" ht="14.25" customHeight="1" x14ac:dyDescent="0.2">
      <c r="A235" s="32"/>
      <c r="B235" s="60"/>
      <c r="C235" s="68"/>
      <c r="D235" s="61"/>
      <c r="E235" s="61"/>
      <c r="F235" s="60"/>
      <c r="G235" s="60"/>
      <c r="H235" s="60"/>
      <c r="I235" s="60"/>
      <c r="J235" s="62"/>
      <c r="K235" s="60"/>
      <c r="L235" s="62"/>
      <c r="M235" s="63"/>
      <c r="N235" s="60"/>
    </row>
    <row r="236" spans="1:14" ht="14.25" customHeight="1" x14ac:dyDescent="0.2">
      <c r="A236" s="32"/>
      <c r="B236" s="60"/>
      <c r="C236" s="68"/>
      <c r="D236" s="61"/>
      <c r="E236" s="61"/>
      <c r="F236" s="60"/>
      <c r="G236" s="60"/>
      <c r="H236" s="60"/>
      <c r="I236" s="60"/>
      <c r="J236" s="62"/>
      <c r="K236" s="60"/>
      <c r="L236" s="62"/>
      <c r="M236" s="63"/>
      <c r="N236" s="60"/>
    </row>
    <row r="237" spans="1:14" ht="14.25" customHeight="1" x14ac:dyDescent="0.2">
      <c r="A237" s="32"/>
      <c r="B237" s="60"/>
      <c r="C237" s="68"/>
      <c r="D237" s="61"/>
      <c r="E237" s="61"/>
      <c r="F237" s="60"/>
      <c r="G237" s="60"/>
      <c r="H237" s="60"/>
      <c r="I237" s="60"/>
      <c r="J237" s="62"/>
      <c r="K237" s="60"/>
      <c r="L237" s="62"/>
      <c r="M237" s="63"/>
      <c r="N237" s="60"/>
    </row>
    <row r="238" spans="1:14" ht="14.25" customHeight="1" x14ac:dyDescent="0.2">
      <c r="A238" s="32"/>
      <c r="B238" s="60"/>
      <c r="C238" s="68"/>
      <c r="D238" s="61"/>
      <c r="E238" s="61"/>
      <c r="F238" s="60"/>
      <c r="G238" s="60"/>
      <c r="H238" s="60"/>
      <c r="I238" s="60"/>
      <c r="J238" s="62"/>
      <c r="K238" s="60"/>
      <c r="L238" s="62"/>
      <c r="M238" s="63"/>
      <c r="N238" s="60"/>
    </row>
    <row r="239" spans="1:14" ht="14.25" customHeight="1" x14ac:dyDescent="0.2">
      <c r="A239" s="32"/>
      <c r="B239" s="60"/>
      <c r="C239" s="68"/>
      <c r="D239" s="61"/>
      <c r="E239" s="61"/>
      <c r="F239" s="60"/>
      <c r="G239" s="60"/>
      <c r="H239" s="60"/>
      <c r="I239" s="60"/>
      <c r="J239" s="62"/>
      <c r="K239" s="60"/>
      <c r="L239" s="62"/>
      <c r="M239" s="63"/>
      <c r="N239" s="60"/>
    </row>
    <row r="240" spans="1:14" ht="14.25" customHeight="1" x14ac:dyDescent="0.2">
      <c r="A240" s="32"/>
      <c r="B240" s="60"/>
      <c r="C240" s="68"/>
      <c r="D240" s="61"/>
      <c r="E240" s="61"/>
      <c r="F240" s="60"/>
      <c r="G240" s="60"/>
      <c r="H240" s="60"/>
      <c r="I240" s="60"/>
      <c r="J240" s="62"/>
      <c r="K240" s="60"/>
      <c r="L240" s="62"/>
      <c r="M240" s="63"/>
      <c r="N240" s="60"/>
    </row>
    <row r="241" spans="1:14" ht="14.25" customHeight="1" x14ac:dyDescent="0.2">
      <c r="A241" s="32"/>
      <c r="B241" s="60"/>
      <c r="C241" s="68"/>
      <c r="D241" s="61"/>
      <c r="E241" s="61"/>
      <c r="F241" s="60"/>
      <c r="G241" s="60"/>
      <c r="H241" s="60"/>
      <c r="I241" s="60"/>
      <c r="J241" s="62"/>
      <c r="K241" s="60"/>
      <c r="L241" s="62"/>
      <c r="M241" s="63"/>
      <c r="N241" s="60"/>
    </row>
    <row r="242" spans="1:14" ht="14.25" customHeight="1" x14ac:dyDescent="0.2">
      <c r="A242" s="32"/>
      <c r="B242" s="60"/>
      <c r="C242" s="68"/>
      <c r="D242" s="61"/>
      <c r="E242" s="61"/>
      <c r="F242" s="60"/>
      <c r="G242" s="60"/>
      <c r="H242" s="60"/>
      <c r="I242" s="60"/>
      <c r="J242" s="62"/>
      <c r="K242" s="60"/>
      <c r="L242" s="62"/>
      <c r="M242" s="63"/>
      <c r="N242" s="60"/>
    </row>
    <row r="243" spans="1:14" ht="14.25" customHeight="1" x14ac:dyDescent="0.2">
      <c r="A243" s="32"/>
      <c r="B243" s="60"/>
      <c r="C243" s="68"/>
      <c r="D243" s="61"/>
      <c r="E243" s="61"/>
      <c r="F243" s="60"/>
      <c r="G243" s="60"/>
      <c r="H243" s="60"/>
      <c r="I243" s="60"/>
      <c r="J243" s="62"/>
      <c r="K243" s="60"/>
      <c r="L243" s="62"/>
      <c r="M243" s="63"/>
      <c r="N243" s="60"/>
    </row>
    <row r="244" spans="1:14" ht="14.25" customHeight="1" x14ac:dyDescent="0.2">
      <c r="A244" s="32"/>
      <c r="B244" s="60"/>
      <c r="C244" s="68"/>
      <c r="D244" s="61"/>
      <c r="E244" s="61"/>
      <c r="F244" s="60"/>
      <c r="G244" s="60"/>
      <c r="H244" s="60"/>
      <c r="I244" s="60"/>
      <c r="J244" s="62"/>
      <c r="K244" s="60"/>
      <c r="L244" s="62"/>
      <c r="M244" s="63"/>
      <c r="N244" s="60"/>
    </row>
    <row r="245" spans="1:14" ht="14.25" customHeight="1" x14ac:dyDescent="0.2">
      <c r="A245" s="32"/>
      <c r="B245" s="60"/>
      <c r="C245" s="68"/>
      <c r="D245" s="61"/>
      <c r="E245" s="61"/>
      <c r="F245" s="60"/>
      <c r="G245" s="60"/>
      <c r="H245" s="60"/>
      <c r="I245" s="60"/>
      <c r="J245" s="62"/>
      <c r="K245" s="60"/>
      <c r="L245" s="62"/>
      <c r="M245" s="63"/>
      <c r="N245" s="60"/>
    </row>
    <row r="246" spans="1:14" ht="14.25" customHeight="1" x14ac:dyDescent="0.2">
      <c r="A246" s="32"/>
      <c r="B246" s="60"/>
      <c r="C246" s="68"/>
      <c r="D246" s="61"/>
      <c r="E246" s="61"/>
      <c r="F246" s="60"/>
      <c r="G246" s="60"/>
      <c r="H246" s="60"/>
      <c r="I246" s="60"/>
      <c r="J246" s="62"/>
      <c r="K246" s="60"/>
      <c r="L246" s="62"/>
      <c r="M246" s="63"/>
      <c r="N246" s="60"/>
    </row>
    <row r="247" spans="1:14" ht="14.25" customHeight="1" x14ac:dyDescent="0.2">
      <c r="A247" s="32"/>
      <c r="B247" s="60"/>
      <c r="C247" s="68"/>
      <c r="D247" s="61"/>
      <c r="E247" s="61"/>
      <c r="F247" s="60"/>
      <c r="G247" s="60"/>
      <c r="H247" s="60"/>
      <c r="I247" s="60"/>
      <c r="J247" s="62"/>
      <c r="K247" s="60"/>
      <c r="L247" s="62"/>
      <c r="M247" s="63"/>
      <c r="N247" s="60"/>
    </row>
    <row r="248" spans="1:14" ht="14.25" customHeight="1" x14ac:dyDescent="0.2">
      <c r="A248" s="32"/>
      <c r="B248" s="60"/>
      <c r="C248" s="68"/>
      <c r="D248" s="61"/>
      <c r="E248" s="61"/>
      <c r="F248" s="60"/>
      <c r="G248" s="60"/>
      <c r="H248" s="60"/>
      <c r="I248" s="60"/>
      <c r="J248" s="62"/>
      <c r="K248" s="60"/>
      <c r="L248" s="62"/>
      <c r="M248" s="63"/>
      <c r="N248" s="60"/>
    </row>
    <row r="249" spans="1:14" ht="14.25" customHeight="1" x14ac:dyDescent="0.2">
      <c r="A249" s="32"/>
      <c r="B249" s="60"/>
      <c r="C249" s="68"/>
      <c r="D249" s="61"/>
      <c r="E249" s="61"/>
      <c r="F249" s="60"/>
      <c r="G249" s="60"/>
      <c r="H249" s="60"/>
      <c r="I249" s="60"/>
      <c r="J249" s="62"/>
      <c r="K249" s="60"/>
      <c r="L249" s="62"/>
      <c r="M249" s="63"/>
      <c r="N249" s="60"/>
    </row>
    <row r="250" spans="1:14" ht="14.25" customHeight="1" x14ac:dyDescent="0.2">
      <c r="A250" s="32"/>
      <c r="B250" s="60"/>
      <c r="C250" s="68"/>
      <c r="D250" s="61"/>
      <c r="E250" s="61"/>
      <c r="F250" s="60"/>
      <c r="G250" s="60"/>
      <c r="H250" s="60"/>
      <c r="I250" s="60"/>
      <c r="J250" s="62"/>
      <c r="K250" s="60"/>
      <c r="L250" s="62"/>
      <c r="M250" s="63"/>
      <c r="N250" s="60"/>
    </row>
    <row r="251" spans="1:14" ht="14.25" customHeight="1" x14ac:dyDescent="0.2">
      <c r="A251" s="32"/>
      <c r="B251" s="60"/>
      <c r="C251" s="68"/>
      <c r="D251" s="61"/>
      <c r="E251" s="61"/>
      <c r="F251" s="60"/>
      <c r="G251" s="60"/>
      <c r="H251" s="60"/>
      <c r="I251" s="60"/>
      <c r="J251" s="62"/>
      <c r="K251" s="60"/>
      <c r="L251" s="62"/>
      <c r="M251" s="63"/>
      <c r="N251" s="60"/>
    </row>
    <row r="252" spans="1:14" ht="14.25" customHeight="1" x14ac:dyDescent="0.2">
      <c r="A252" s="32"/>
      <c r="B252" s="60"/>
      <c r="C252" s="68"/>
      <c r="D252" s="61"/>
      <c r="E252" s="61"/>
      <c r="F252" s="60"/>
      <c r="G252" s="60"/>
      <c r="H252" s="60"/>
      <c r="I252" s="60"/>
      <c r="J252" s="62"/>
      <c r="K252" s="60"/>
      <c r="L252" s="62"/>
      <c r="M252" s="63"/>
      <c r="N252" s="60"/>
    </row>
    <row r="253" spans="1:14" ht="14.25" customHeight="1" x14ac:dyDescent="0.2">
      <c r="A253" s="32"/>
      <c r="B253" s="60"/>
      <c r="C253" s="68"/>
      <c r="D253" s="61"/>
      <c r="E253" s="61"/>
      <c r="F253" s="60"/>
      <c r="G253" s="60"/>
      <c r="H253" s="60"/>
      <c r="I253" s="60"/>
      <c r="J253" s="62"/>
      <c r="K253" s="60"/>
      <c r="L253" s="62"/>
      <c r="M253" s="63"/>
      <c r="N253" s="60"/>
    </row>
    <row r="254" spans="1:14" ht="14.25" customHeight="1" x14ac:dyDescent="0.2">
      <c r="A254" s="32"/>
      <c r="B254" s="60"/>
      <c r="C254" s="68"/>
      <c r="D254" s="61"/>
      <c r="E254" s="61"/>
      <c r="F254" s="60"/>
      <c r="G254" s="60"/>
      <c r="H254" s="60"/>
      <c r="I254" s="60"/>
      <c r="J254" s="62"/>
      <c r="K254" s="60"/>
      <c r="L254" s="62"/>
      <c r="M254" s="63"/>
      <c r="N254" s="60"/>
    </row>
    <row r="255" spans="1:14" ht="14.25" customHeight="1" x14ac:dyDescent="0.2">
      <c r="A255" s="32"/>
      <c r="B255" s="60"/>
      <c r="C255" s="68"/>
      <c r="D255" s="61"/>
      <c r="E255" s="61"/>
      <c r="F255" s="60"/>
      <c r="G255" s="60"/>
      <c r="H255" s="60"/>
      <c r="I255" s="60"/>
      <c r="J255" s="62"/>
      <c r="K255" s="60"/>
      <c r="L255" s="62"/>
      <c r="M255" s="63"/>
      <c r="N255" s="60"/>
    </row>
    <row r="256" spans="1:14" ht="14.25" customHeight="1" x14ac:dyDescent="0.2">
      <c r="A256" s="32"/>
      <c r="B256" s="60"/>
      <c r="C256" s="68"/>
      <c r="D256" s="61"/>
      <c r="E256" s="61"/>
      <c r="F256" s="60"/>
      <c r="G256" s="60"/>
      <c r="H256" s="60"/>
      <c r="I256" s="60"/>
      <c r="J256" s="62"/>
      <c r="K256" s="60"/>
      <c r="L256" s="62"/>
      <c r="M256" s="63"/>
      <c r="N256" s="60"/>
    </row>
    <row r="257" spans="1:14" ht="14.25" customHeight="1" x14ac:dyDescent="0.2">
      <c r="A257" s="32"/>
      <c r="B257" s="60"/>
      <c r="C257" s="68"/>
      <c r="D257" s="61"/>
      <c r="E257" s="61"/>
      <c r="F257" s="60"/>
      <c r="G257" s="60"/>
      <c r="H257" s="60"/>
      <c r="I257" s="60"/>
      <c r="J257" s="62"/>
      <c r="K257" s="60"/>
      <c r="L257" s="62"/>
      <c r="M257" s="63"/>
      <c r="N257" s="60"/>
    </row>
    <row r="258" spans="1:14" ht="14.25" customHeight="1" x14ac:dyDescent="0.2">
      <c r="A258" s="32"/>
      <c r="B258" s="60"/>
      <c r="C258" s="68"/>
      <c r="D258" s="61"/>
      <c r="E258" s="61"/>
      <c r="F258" s="60"/>
      <c r="G258" s="60"/>
      <c r="H258" s="60"/>
      <c r="I258" s="60"/>
      <c r="J258" s="62"/>
      <c r="K258" s="60"/>
      <c r="L258" s="62"/>
      <c r="M258" s="63"/>
      <c r="N258" s="60"/>
    </row>
    <row r="259" spans="1:14" ht="14.25" customHeight="1" x14ac:dyDescent="0.2">
      <c r="A259" s="32"/>
      <c r="B259" s="60"/>
      <c r="C259" s="68"/>
      <c r="D259" s="61"/>
      <c r="E259" s="61"/>
      <c r="F259" s="60"/>
      <c r="G259" s="60"/>
      <c r="H259" s="60"/>
      <c r="I259" s="60"/>
      <c r="J259" s="62"/>
      <c r="K259" s="60"/>
      <c r="L259" s="62"/>
      <c r="M259" s="63"/>
      <c r="N259" s="60"/>
    </row>
    <row r="260" spans="1:14" ht="14.25" customHeight="1" x14ac:dyDescent="0.2">
      <c r="A260" s="32"/>
      <c r="B260" s="60"/>
      <c r="C260" s="68"/>
      <c r="D260" s="61"/>
      <c r="E260" s="61"/>
      <c r="F260" s="60"/>
      <c r="G260" s="60"/>
      <c r="H260" s="60"/>
      <c r="I260" s="60"/>
      <c r="J260" s="62"/>
      <c r="K260" s="60"/>
      <c r="L260" s="62"/>
      <c r="M260" s="63"/>
      <c r="N260" s="60"/>
    </row>
    <row r="261" spans="1:14" ht="14.25" customHeight="1" x14ac:dyDescent="0.2">
      <c r="A261" s="32"/>
      <c r="B261" s="60"/>
      <c r="C261" s="68"/>
      <c r="D261" s="61"/>
      <c r="E261" s="61"/>
      <c r="F261" s="60"/>
      <c r="G261" s="60"/>
      <c r="H261" s="60"/>
      <c r="I261" s="60"/>
      <c r="J261" s="62"/>
      <c r="K261" s="60"/>
      <c r="L261" s="62"/>
      <c r="M261" s="63"/>
      <c r="N261" s="60"/>
    </row>
    <row r="262" spans="1:14" ht="14.25" customHeight="1" x14ac:dyDescent="0.2">
      <c r="A262" s="32"/>
      <c r="B262" s="60"/>
      <c r="C262" s="68"/>
      <c r="D262" s="61"/>
      <c r="E262" s="61"/>
      <c r="F262" s="60"/>
      <c r="G262" s="60"/>
      <c r="H262" s="60"/>
      <c r="I262" s="60"/>
      <c r="J262" s="62"/>
      <c r="K262" s="60"/>
      <c r="L262" s="62"/>
      <c r="M262" s="63"/>
      <c r="N262" s="60"/>
    </row>
    <row r="263" spans="1:14" ht="14.25" customHeight="1" x14ac:dyDescent="0.2">
      <c r="A263" s="32"/>
      <c r="B263" s="60"/>
      <c r="C263" s="68"/>
      <c r="D263" s="61"/>
      <c r="E263" s="61"/>
      <c r="F263" s="60"/>
      <c r="G263" s="60"/>
      <c r="H263" s="60"/>
      <c r="I263" s="60"/>
      <c r="J263" s="62"/>
      <c r="K263" s="60"/>
      <c r="L263" s="62"/>
      <c r="M263" s="63"/>
      <c r="N263" s="60"/>
    </row>
    <row r="264" spans="1:14" ht="14.25" customHeight="1" x14ac:dyDescent="0.2">
      <c r="A264" s="32"/>
      <c r="B264" s="60"/>
      <c r="C264" s="68"/>
      <c r="D264" s="61"/>
      <c r="E264" s="61"/>
      <c r="F264" s="60"/>
      <c r="G264" s="60"/>
      <c r="H264" s="60"/>
      <c r="I264" s="60"/>
      <c r="J264" s="62"/>
      <c r="K264" s="60"/>
      <c r="L264" s="62"/>
      <c r="M264" s="63"/>
      <c r="N264" s="60"/>
    </row>
    <row r="265" spans="1:14" ht="14.25" customHeight="1" x14ac:dyDescent="0.2">
      <c r="A265" s="32"/>
      <c r="B265" s="60"/>
      <c r="C265" s="68"/>
      <c r="D265" s="61"/>
      <c r="E265" s="61"/>
      <c r="F265" s="60"/>
      <c r="G265" s="60"/>
      <c r="H265" s="60"/>
      <c r="I265" s="60"/>
      <c r="J265" s="62"/>
      <c r="K265" s="60"/>
      <c r="L265" s="62"/>
      <c r="M265" s="63"/>
      <c r="N265" s="60"/>
    </row>
    <row r="266" spans="1:14" ht="14.25" customHeight="1" x14ac:dyDescent="0.2">
      <c r="A266" s="32"/>
      <c r="B266" s="60"/>
      <c r="C266" s="68"/>
      <c r="D266" s="61"/>
      <c r="E266" s="61"/>
      <c r="F266" s="60"/>
      <c r="G266" s="60"/>
      <c r="H266" s="60"/>
      <c r="I266" s="60"/>
      <c r="J266" s="62"/>
      <c r="K266" s="60"/>
      <c r="L266" s="62"/>
      <c r="M266" s="63"/>
      <c r="N266" s="60"/>
    </row>
    <row r="267" spans="1:14" ht="14.25" customHeight="1" x14ac:dyDescent="0.2">
      <c r="A267" s="32"/>
      <c r="B267" s="60"/>
      <c r="C267" s="68"/>
      <c r="D267" s="61"/>
      <c r="E267" s="61"/>
      <c r="F267" s="60"/>
      <c r="G267" s="60"/>
      <c r="H267" s="60"/>
      <c r="I267" s="60"/>
      <c r="J267" s="62"/>
      <c r="K267" s="60"/>
      <c r="L267" s="62"/>
      <c r="M267" s="63"/>
      <c r="N267" s="60"/>
    </row>
    <row r="268" spans="1:14" ht="14.25" customHeight="1" x14ac:dyDescent="0.2">
      <c r="A268" s="32"/>
      <c r="B268" s="60"/>
      <c r="C268" s="68"/>
      <c r="D268" s="61"/>
      <c r="E268" s="61"/>
      <c r="F268" s="60"/>
      <c r="G268" s="60"/>
      <c r="H268" s="60"/>
      <c r="I268" s="60"/>
      <c r="J268" s="62"/>
      <c r="K268" s="60"/>
      <c r="L268" s="62"/>
      <c r="M268" s="63"/>
      <c r="N268" s="60"/>
    </row>
    <row r="269" spans="1:14" ht="14.25" customHeight="1" x14ac:dyDescent="0.2">
      <c r="A269" s="32"/>
      <c r="B269" s="60"/>
      <c r="C269" s="68"/>
      <c r="D269" s="61"/>
      <c r="E269" s="61"/>
      <c r="F269" s="60"/>
      <c r="G269" s="60"/>
      <c r="H269" s="60"/>
      <c r="I269" s="60"/>
      <c r="J269" s="62"/>
      <c r="K269" s="60"/>
      <c r="L269" s="62"/>
      <c r="M269" s="63"/>
      <c r="N269" s="60"/>
    </row>
    <row r="270" spans="1:14" ht="14.25" customHeight="1" x14ac:dyDescent="0.2">
      <c r="A270" s="32"/>
      <c r="B270" s="60"/>
      <c r="C270" s="68"/>
      <c r="D270" s="61"/>
      <c r="E270" s="61"/>
      <c r="F270" s="60"/>
      <c r="G270" s="60"/>
      <c r="H270" s="60"/>
      <c r="I270" s="60"/>
      <c r="J270" s="62"/>
      <c r="K270" s="60"/>
      <c r="L270" s="62"/>
      <c r="M270" s="63"/>
      <c r="N270" s="60"/>
    </row>
    <row r="271" spans="1:14" ht="14.25" customHeight="1" x14ac:dyDescent="0.2">
      <c r="A271" s="32"/>
      <c r="B271" s="60"/>
      <c r="C271" s="68"/>
      <c r="D271" s="61"/>
      <c r="E271" s="61"/>
      <c r="F271" s="60"/>
      <c r="G271" s="60"/>
      <c r="H271" s="60"/>
      <c r="I271" s="60"/>
      <c r="J271" s="62"/>
      <c r="K271" s="60"/>
      <c r="L271" s="62"/>
      <c r="M271" s="63"/>
      <c r="N271" s="60"/>
    </row>
    <row r="272" spans="1:14" ht="14.25" customHeight="1" x14ac:dyDescent="0.2">
      <c r="A272" s="32"/>
      <c r="B272" s="60"/>
      <c r="C272" s="68"/>
      <c r="D272" s="61"/>
      <c r="E272" s="61"/>
      <c r="F272" s="60"/>
      <c r="G272" s="60"/>
      <c r="H272" s="60"/>
      <c r="I272" s="60"/>
      <c r="J272" s="62"/>
      <c r="K272" s="60"/>
      <c r="L272" s="62"/>
      <c r="M272" s="63"/>
      <c r="N272" s="60"/>
    </row>
    <row r="273" spans="1:14" ht="14.25" customHeight="1" x14ac:dyDescent="0.2">
      <c r="A273" s="32"/>
      <c r="B273" s="60"/>
      <c r="C273" s="68"/>
      <c r="D273" s="61"/>
      <c r="E273" s="61"/>
      <c r="F273" s="60"/>
      <c r="G273" s="60"/>
      <c r="H273" s="60"/>
      <c r="I273" s="60"/>
      <c r="J273" s="62"/>
      <c r="K273" s="60"/>
      <c r="L273" s="62"/>
      <c r="M273" s="63"/>
      <c r="N273" s="60"/>
    </row>
    <row r="274" spans="1:14" ht="14.25" customHeight="1" x14ac:dyDescent="0.2">
      <c r="A274" s="32"/>
      <c r="B274" s="60"/>
      <c r="C274" s="68"/>
      <c r="D274" s="61"/>
      <c r="E274" s="61"/>
      <c r="F274" s="60"/>
      <c r="G274" s="60"/>
      <c r="H274" s="60"/>
      <c r="I274" s="60"/>
      <c r="J274" s="62"/>
      <c r="K274" s="60"/>
      <c r="L274" s="62"/>
      <c r="M274" s="63"/>
      <c r="N274" s="60"/>
    </row>
    <row r="275" spans="1:14" ht="14.25" customHeight="1" x14ac:dyDescent="0.2">
      <c r="A275" s="32"/>
      <c r="B275" s="60"/>
      <c r="C275" s="68"/>
      <c r="D275" s="61"/>
      <c r="E275" s="61"/>
      <c r="F275" s="60"/>
      <c r="G275" s="60"/>
      <c r="H275" s="60"/>
      <c r="I275" s="60"/>
      <c r="J275" s="62"/>
      <c r="K275" s="60"/>
      <c r="L275" s="62"/>
      <c r="M275" s="63"/>
      <c r="N275" s="60"/>
    </row>
    <row r="276" spans="1:14" ht="14.25" customHeight="1" x14ac:dyDescent="0.2">
      <c r="A276" s="32"/>
      <c r="B276" s="60"/>
      <c r="C276" s="68"/>
      <c r="D276" s="61"/>
      <c r="E276" s="61"/>
      <c r="F276" s="60"/>
      <c r="G276" s="60"/>
      <c r="H276" s="60"/>
      <c r="I276" s="60"/>
      <c r="J276" s="62"/>
      <c r="K276" s="60"/>
      <c r="L276" s="62"/>
      <c r="M276" s="63"/>
      <c r="N276" s="60"/>
    </row>
    <row r="277" spans="1:14" ht="14.25" customHeight="1" x14ac:dyDescent="0.2">
      <c r="A277" s="32"/>
      <c r="B277" s="60"/>
      <c r="C277" s="68"/>
      <c r="D277" s="61"/>
      <c r="E277" s="61"/>
      <c r="F277" s="60"/>
      <c r="G277" s="60"/>
      <c r="H277" s="60"/>
      <c r="I277" s="60"/>
      <c r="J277" s="62"/>
      <c r="K277" s="60"/>
      <c r="L277" s="62"/>
      <c r="M277" s="63"/>
      <c r="N277" s="60"/>
    </row>
    <row r="278" spans="1:14" ht="14.25" customHeight="1" x14ac:dyDescent="0.2">
      <c r="A278" s="32"/>
      <c r="B278" s="60"/>
      <c r="C278" s="68"/>
      <c r="D278" s="61"/>
      <c r="E278" s="61"/>
      <c r="F278" s="60"/>
      <c r="G278" s="60"/>
      <c r="H278" s="60"/>
      <c r="I278" s="60"/>
      <c r="J278" s="62"/>
      <c r="K278" s="60"/>
      <c r="L278" s="62"/>
      <c r="M278" s="63"/>
      <c r="N278" s="60"/>
    </row>
    <row r="279" spans="1:14" ht="14.25" customHeight="1" x14ac:dyDescent="0.2">
      <c r="A279" s="32"/>
      <c r="B279" s="60"/>
      <c r="C279" s="68"/>
      <c r="D279" s="61"/>
      <c r="E279" s="61"/>
      <c r="F279" s="60"/>
      <c r="G279" s="60"/>
      <c r="H279" s="60"/>
      <c r="I279" s="60"/>
      <c r="J279" s="62"/>
      <c r="K279" s="60"/>
      <c r="L279" s="62"/>
      <c r="M279" s="63"/>
      <c r="N279" s="60"/>
    </row>
    <row r="280" spans="1:14" ht="14.25" customHeight="1" x14ac:dyDescent="0.2">
      <c r="A280" s="32"/>
      <c r="B280" s="60"/>
      <c r="C280" s="68"/>
      <c r="D280" s="61"/>
      <c r="E280" s="61"/>
      <c r="F280" s="60"/>
      <c r="G280" s="60"/>
      <c r="H280" s="60"/>
      <c r="I280" s="60"/>
      <c r="J280" s="62"/>
      <c r="K280" s="60"/>
      <c r="L280" s="62"/>
      <c r="M280" s="63"/>
      <c r="N280" s="60"/>
    </row>
    <row r="281" spans="1:14" ht="14.25" customHeight="1" x14ac:dyDescent="0.2">
      <c r="A281" s="32"/>
      <c r="B281" s="60"/>
      <c r="C281" s="68"/>
      <c r="D281" s="61"/>
      <c r="E281" s="61"/>
      <c r="F281" s="60"/>
      <c r="G281" s="60"/>
      <c r="H281" s="60"/>
      <c r="I281" s="60"/>
      <c r="J281" s="62"/>
      <c r="K281" s="60"/>
      <c r="L281" s="62"/>
      <c r="M281" s="63"/>
      <c r="N281" s="60"/>
    </row>
    <row r="282" spans="1:14" ht="14.25" customHeight="1" x14ac:dyDescent="0.2">
      <c r="A282" s="32"/>
      <c r="B282" s="60"/>
      <c r="C282" s="68"/>
      <c r="D282" s="61"/>
      <c r="E282" s="61"/>
      <c r="F282" s="60"/>
      <c r="G282" s="60"/>
      <c r="H282" s="60"/>
      <c r="I282" s="60"/>
      <c r="J282" s="62"/>
      <c r="K282" s="60"/>
      <c r="L282" s="62"/>
      <c r="M282" s="63"/>
      <c r="N282" s="60"/>
    </row>
    <row r="283" spans="1:14" ht="14.25" customHeight="1" x14ac:dyDescent="0.2">
      <c r="A283" s="32"/>
      <c r="B283" s="60"/>
      <c r="C283" s="68"/>
      <c r="D283" s="61"/>
      <c r="E283" s="61"/>
      <c r="F283" s="60"/>
      <c r="G283" s="60"/>
      <c r="H283" s="60"/>
      <c r="I283" s="60"/>
      <c r="J283" s="62"/>
      <c r="K283" s="60"/>
      <c r="L283" s="62"/>
      <c r="M283" s="63"/>
      <c r="N283" s="60"/>
    </row>
    <row r="284" spans="1:14" ht="14.25" customHeight="1" x14ac:dyDescent="0.2">
      <c r="A284" s="32"/>
      <c r="B284" s="60"/>
      <c r="C284" s="68"/>
      <c r="D284" s="61"/>
      <c r="E284" s="61"/>
      <c r="F284" s="60"/>
      <c r="G284" s="60"/>
      <c r="H284" s="60"/>
      <c r="I284" s="60"/>
      <c r="J284" s="62"/>
      <c r="K284" s="60"/>
      <c r="L284" s="62"/>
      <c r="M284" s="63"/>
      <c r="N284" s="60"/>
    </row>
    <row r="285" spans="1:14" ht="14.25" customHeight="1" x14ac:dyDescent="0.2">
      <c r="A285" s="32"/>
      <c r="B285" s="60"/>
      <c r="C285" s="68"/>
      <c r="D285" s="61"/>
      <c r="E285" s="61"/>
      <c r="F285" s="60"/>
      <c r="G285" s="60"/>
      <c r="H285" s="60"/>
      <c r="I285" s="60"/>
      <c r="J285" s="62"/>
      <c r="K285" s="60"/>
      <c r="L285" s="62"/>
      <c r="M285" s="63"/>
      <c r="N285" s="60"/>
    </row>
    <row r="286" spans="1:14" ht="14.25" customHeight="1" x14ac:dyDescent="0.2">
      <c r="A286" s="32"/>
      <c r="B286" s="60"/>
      <c r="C286" s="68"/>
      <c r="D286" s="61"/>
      <c r="E286" s="61"/>
      <c r="F286" s="60"/>
      <c r="G286" s="60"/>
      <c r="H286" s="60"/>
      <c r="I286" s="60"/>
      <c r="J286" s="62"/>
      <c r="K286" s="60"/>
      <c r="L286" s="62"/>
      <c r="M286" s="63"/>
      <c r="N286" s="60"/>
    </row>
    <row r="287" spans="1:14" ht="14.25" customHeight="1" x14ac:dyDescent="0.2">
      <c r="A287" s="32"/>
      <c r="B287" s="60"/>
      <c r="C287" s="68"/>
      <c r="D287" s="61"/>
      <c r="E287" s="61"/>
      <c r="F287" s="60"/>
      <c r="G287" s="60"/>
      <c r="H287" s="60"/>
      <c r="I287" s="60"/>
      <c r="J287" s="62"/>
      <c r="K287" s="60"/>
      <c r="L287" s="62"/>
      <c r="M287" s="63"/>
      <c r="N287" s="60"/>
    </row>
    <row r="288" spans="1:14" ht="14.25" customHeight="1" x14ac:dyDescent="0.2">
      <c r="A288" s="32"/>
      <c r="B288" s="60"/>
      <c r="C288" s="68"/>
      <c r="D288" s="61"/>
      <c r="E288" s="61"/>
      <c r="F288" s="60"/>
      <c r="G288" s="60"/>
      <c r="H288" s="60"/>
      <c r="I288" s="60"/>
      <c r="J288" s="62"/>
      <c r="K288" s="60"/>
      <c r="L288" s="62"/>
      <c r="M288" s="63"/>
      <c r="N288" s="60"/>
    </row>
    <row r="289" spans="1:14" ht="14.25" customHeight="1" x14ac:dyDescent="0.2">
      <c r="A289" s="32"/>
      <c r="B289" s="60"/>
      <c r="C289" s="68"/>
      <c r="D289" s="61"/>
      <c r="E289" s="61"/>
      <c r="F289" s="60"/>
      <c r="G289" s="60"/>
      <c r="H289" s="60"/>
      <c r="I289" s="60"/>
      <c r="J289" s="62"/>
      <c r="K289" s="60"/>
      <c r="L289" s="62"/>
      <c r="M289" s="63"/>
      <c r="N289" s="60"/>
    </row>
    <row r="290" spans="1:14" ht="14.25" customHeight="1" x14ac:dyDescent="0.2">
      <c r="A290" s="32"/>
      <c r="B290" s="60"/>
      <c r="C290" s="68"/>
      <c r="D290" s="61"/>
      <c r="E290" s="61"/>
      <c r="F290" s="60"/>
      <c r="G290" s="60"/>
      <c r="H290" s="60"/>
      <c r="I290" s="60"/>
      <c r="J290" s="62"/>
      <c r="K290" s="60"/>
      <c r="L290" s="62"/>
      <c r="M290" s="63"/>
      <c r="N290" s="60"/>
    </row>
    <row r="291" spans="1:14" ht="14.25" customHeight="1" x14ac:dyDescent="0.2">
      <c r="A291" s="32"/>
      <c r="B291" s="60"/>
      <c r="C291" s="68"/>
      <c r="D291" s="61"/>
      <c r="E291" s="61"/>
      <c r="F291" s="60"/>
      <c r="G291" s="60"/>
      <c r="H291" s="60"/>
      <c r="I291" s="60"/>
      <c r="J291" s="62"/>
      <c r="K291" s="60"/>
      <c r="L291" s="62"/>
      <c r="M291" s="63"/>
      <c r="N291" s="60"/>
    </row>
    <row r="292" spans="1:14" ht="14.25" customHeight="1" x14ac:dyDescent="0.2">
      <c r="A292" s="32"/>
      <c r="B292" s="60"/>
      <c r="C292" s="68"/>
      <c r="D292" s="61"/>
      <c r="E292" s="61"/>
      <c r="F292" s="60"/>
      <c r="G292" s="60"/>
      <c r="H292" s="60"/>
      <c r="I292" s="60"/>
      <c r="J292" s="62"/>
      <c r="K292" s="60"/>
      <c r="L292" s="62"/>
      <c r="M292" s="63"/>
      <c r="N292" s="60"/>
    </row>
    <row r="293" spans="1:14" ht="14.25" customHeight="1" x14ac:dyDescent="0.2">
      <c r="A293" s="32"/>
      <c r="B293" s="60"/>
      <c r="C293" s="68"/>
      <c r="D293" s="61"/>
      <c r="E293" s="61"/>
      <c r="F293" s="60"/>
      <c r="G293" s="60"/>
      <c r="H293" s="60"/>
      <c r="I293" s="60"/>
      <c r="J293" s="62"/>
      <c r="K293" s="60"/>
      <c r="L293" s="62"/>
      <c r="M293" s="63"/>
      <c r="N293" s="60"/>
    </row>
    <row r="294" spans="1:14" ht="14.25" customHeight="1" x14ac:dyDescent="0.2">
      <c r="A294" s="32"/>
      <c r="B294" s="60"/>
      <c r="C294" s="68"/>
      <c r="D294" s="61"/>
      <c r="E294" s="61"/>
      <c r="F294" s="60"/>
      <c r="G294" s="60"/>
      <c r="H294" s="60"/>
      <c r="I294" s="60"/>
      <c r="J294" s="62"/>
      <c r="K294" s="60"/>
      <c r="L294" s="62"/>
      <c r="M294" s="63"/>
      <c r="N294" s="60"/>
    </row>
    <row r="295" spans="1:14" ht="14.25" customHeight="1" x14ac:dyDescent="0.2">
      <c r="A295" s="32"/>
      <c r="B295" s="60"/>
      <c r="C295" s="68"/>
      <c r="D295" s="61"/>
      <c r="E295" s="61"/>
      <c r="F295" s="60"/>
      <c r="G295" s="60"/>
      <c r="H295" s="60"/>
      <c r="I295" s="60"/>
      <c r="J295" s="62"/>
      <c r="K295" s="60"/>
      <c r="L295" s="62"/>
      <c r="M295" s="63"/>
      <c r="N295" s="60"/>
    </row>
    <row r="296" spans="1:14" ht="14.25" customHeight="1" x14ac:dyDescent="0.2">
      <c r="A296" s="32"/>
      <c r="B296" s="60"/>
      <c r="C296" s="68"/>
      <c r="D296" s="61"/>
      <c r="E296" s="61"/>
      <c r="F296" s="60"/>
      <c r="G296" s="60"/>
      <c r="H296" s="60"/>
      <c r="I296" s="60"/>
      <c r="J296" s="62"/>
      <c r="K296" s="60"/>
      <c r="L296" s="62"/>
      <c r="M296" s="63"/>
      <c r="N296" s="60"/>
    </row>
    <row r="297" spans="1:14" ht="14.25" customHeight="1" x14ac:dyDescent="0.2">
      <c r="A297" s="32"/>
      <c r="B297" s="60"/>
      <c r="C297" s="68"/>
      <c r="D297" s="61"/>
      <c r="E297" s="61"/>
      <c r="F297" s="60"/>
      <c r="G297" s="60"/>
      <c r="H297" s="60"/>
      <c r="I297" s="60"/>
      <c r="J297" s="62"/>
      <c r="K297" s="60"/>
      <c r="L297" s="62"/>
      <c r="M297" s="63"/>
      <c r="N297" s="60"/>
    </row>
    <row r="298" spans="1:14" ht="14.25" customHeight="1" x14ac:dyDescent="0.2">
      <c r="A298" s="32"/>
      <c r="B298" s="60"/>
      <c r="C298" s="68"/>
      <c r="D298" s="61"/>
      <c r="E298" s="61"/>
      <c r="F298" s="60"/>
      <c r="G298" s="60"/>
      <c r="H298" s="60"/>
      <c r="I298" s="60"/>
      <c r="J298" s="62"/>
      <c r="K298" s="60"/>
      <c r="L298" s="62"/>
      <c r="M298" s="63"/>
      <c r="N298" s="60"/>
    </row>
    <row r="299" spans="1:14" ht="14.25" customHeight="1" x14ac:dyDescent="0.2">
      <c r="A299" s="32"/>
      <c r="B299" s="60"/>
      <c r="C299" s="68"/>
      <c r="D299" s="61"/>
      <c r="E299" s="61"/>
      <c r="F299" s="60"/>
      <c r="G299" s="60"/>
      <c r="H299" s="60"/>
      <c r="I299" s="60"/>
      <c r="J299" s="62"/>
      <c r="K299" s="60"/>
      <c r="L299" s="62"/>
      <c r="M299" s="63"/>
      <c r="N299" s="60"/>
    </row>
    <row r="300" spans="1:14" ht="14.25" customHeight="1" x14ac:dyDescent="0.2">
      <c r="A300" s="32"/>
    </row>
    <row r="301" spans="1:14" ht="14.25" customHeight="1" x14ac:dyDescent="0.2">
      <c r="A301" s="32"/>
    </row>
    <row r="302" spans="1:14" ht="14.25" customHeight="1" x14ac:dyDescent="0.2">
      <c r="A302" s="32"/>
    </row>
    <row r="303" spans="1:14" ht="14.25" customHeight="1" x14ac:dyDescent="0.2">
      <c r="A303" s="32"/>
    </row>
    <row r="304" spans="1:14" ht="14.25" customHeight="1" x14ac:dyDescent="0.2">
      <c r="A304" s="32"/>
    </row>
    <row r="305" spans="1:1" ht="14.25" customHeight="1" x14ac:dyDescent="0.2">
      <c r="A305" s="32"/>
    </row>
    <row r="306" spans="1:1" ht="14.25" customHeight="1" x14ac:dyDescent="0.2">
      <c r="A306" s="32"/>
    </row>
    <row r="307" spans="1:1" ht="14.25" customHeight="1" x14ac:dyDescent="0.2">
      <c r="A307" s="32"/>
    </row>
    <row r="308" spans="1:1" ht="14.25" customHeight="1" x14ac:dyDescent="0.2">
      <c r="A308" s="32"/>
    </row>
    <row r="309" spans="1:1" ht="14.25" customHeight="1" x14ac:dyDescent="0.2">
      <c r="A309" s="32"/>
    </row>
    <row r="310" spans="1:1" ht="14.25" customHeight="1" x14ac:dyDescent="0.2">
      <c r="A310" s="32"/>
    </row>
    <row r="311" spans="1:1" ht="14.25" customHeight="1" x14ac:dyDescent="0.2">
      <c r="A311" s="32"/>
    </row>
    <row r="312" spans="1:1" ht="14.25" customHeight="1" x14ac:dyDescent="0.2">
      <c r="A312" s="32"/>
    </row>
    <row r="313" spans="1:1" ht="14.25" customHeight="1" x14ac:dyDescent="0.2">
      <c r="A313" s="32"/>
    </row>
    <row r="314" spans="1:1" ht="14.25" customHeight="1" x14ac:dyDescent="0.2">
      <c r="A314" s="32"/>
    </row>
    <row r="315" spans="1:1" ht="14.25" customHeight="1" x14ac:dyDescent="0.2">
      <c r="A315" s="32"/>
    </row>
    <row r="316" spans="1:1" ht="14.25" customHeight="1" x14ac:dyDescent="0.2">
      <c r="A316" s="32"/>
    </row>
    <row r="317" spans="1:1" ht="14.25" customHeight="1" x14ac:dyDescent="0.2">
      <c r="A317" s="32"/>
    </row>
    <row r="318" spans="1:1" ht="14.25" customHeight="1" x14ac:dyDescent="0.2">
      <c r="A318" s="32"/>
    </row>
    <row r="319" spans="1:1" ht="14.25" customHeight="1" x14ac:dyDescent="0.2">
      <c r="A319" s="32"/>
    </row>
    <row r="320" spans="1:1" ht="14.25" customHeight="1" x14ac:dyDescent="0.2">
      <c r="A320" s="32"/>
    </row>
    <row r="321" spans="1:1" ht="14.25" customHeight="1" x14ac:dyDescent="0.2">
      <c r="A321" s="32"/>
    </row>
    <row r="322" spans="1:1" ht="14.25" customHeight="1" x14ac:dyDescent="0.2">
      <c r="A322" s="32"/>
    </row>
    <row r="323" spans="1:1" ht="14.25" customHeight="1" x14ac:dyDescent="0.2">
      <c r="A323" s="32"/>
    </row>
    <row r="324" spans="1:1" ht="14.25" customHeight="1" x14ac:dyDescent="0.2">
      <c r="A324" s="32"/>
    </row>
    <row r="325" spans="1:1" ht="14.25" customHeight="1" x14ac:dyDescent="0.2">
      <c r="A325" s="32"/>
    </row>
    <row r="326" spans="1:1" ht="14.25" customHeight="1" x14ac:dyDescent="0.2">
      <c r="A326" s="32"/>
    </row>
    <row r="327" spans="1:1" ht="14.25" customHeight="1" x14ac:dyDescent="0.2">
      <c r="A327" s="32"/>
    </row>
    <row r="328" spans="1:1" ht="14.25" customHeight="1" x14ac:dyDescent="0.2">
      <c r="A328" s="32"/>
    </row>
    <row r="329" spans="1:1" ht="14.25" customHeight="1" x14ac:dyDescent="0.2">
      <c r="A329" s="32"/>
    </row>
    <row r="330" spans="1:1" ht="14.25" customHeight="1" x14ac:dyDescent="0.2">
      <c r="A330" s="32"/>
    </row>
    <row r="331" spans="1:1" ht="14.25" customHeight="1" x14ac:dyDescent="0.2">
      <c r="A331" s="32"/>
    </row>
    <row r="332" spans="1:1" ht="14.25" customHeight="1" x14ac:dyDescent="0.2">
      <c r="A332" s="32"/>
    </row>
    <row r="333" spans="1:1" ht="14.25" customHeight="1" x14ac:dyDescent="0.2">
      <c r="A333" s="32"/>
    </row>
    <row r="334" spans="1:1" ht="14.25" customHeight="1" x14ac:dyDescent="0.2">
      <c r="A334" s="32"/>
    </row>
    <row r="335" spans="1:1" ht="14.25" customHeight="1" x14ac:dyDescent="0.2">
      <c r="A335" s="32"/>
    </row>
    <row r="336" spans="1:1" ht="14.25" customHeight="1" x14ac:dyDescent="0.2">
      <c r="A336" s="32"/>
    </row>
    <row r="337" spans="1:1" ht="14.25" customHeight="1" x14ac:dyDescent="0.2">
      <c r="A337" s="32"/>
    </row>
    <row r="338" spans="1:1" ht="14.25" customHeight="1" x14ac:dyDescent="0.2">
      <c r="A338" s="32"/>
    </row>
    <row r="339" spans="1:1" ht="14.25" customHeight="1" x14ac:dyDescent="0.2">
      <c r="A339" s="32"/>
    </row>
    <row r="340" spans="1:1" ht="14.25" customHeight="1" x14ac:dyDescent="0.2">
      <c r="A340" s="32"/>
    </row>
    <row r="341" spans="1:1" ht="14.25" customHeight="1" x14ac:dyDescent="0.2">
      <c r="A341" s="32"/>
    </row>
    <row r="342" spans="1:1" ht="14.25" customHeight="1" x14ac:dyDescent="0.2">
      <c r="A342" s="32"/>
    </row>
    <row r="343" spans="1:1" ht="14.25" customHeight="1" x14ac:dyDescent="0.2">
      <c r="A343" s="32"/>
    </row>
    <row r="344" spans="1:1" ht="14.25" customHeight="1" x14ac:dyDescent="0.2">
      <c r="A344" s="32"/>
    </row>
    <row r="345" spans="1:1" ht="14.25" customHeight="1" x14ac:dyDescent="0.2">
      <c r="A345" s="32"/>
    </row>
    <row r="346" spans="1:1" ht="14.25" customHeight="1" x14ac:dyDescent="0.2">
      <c r="A346" s="32"/>
    </row>
    <row r="347" spans="1:1" ht="14.25" customHeight="1" x14ac:dyDescent="0.2">
      <c r="A347" s="32"/>
    </row>
    <row r="348" spans="1:1" ht="14.25" customHeight="1" x14ac:dyDescent="0.2">
      <c r="A348" s="32"/>
    </row>
    <row r="349" spans="1:1" ht="14.25" customHeight="1" x14ac:dyDescent="0.2">
      <c r="A349" s="32"/>
    </row>
    <row r="350" spans="1:1" ht="14.25" customHeight="1" x14ac:dyDescent="0.2">
      <c r="A350" s="32"/>
    </row>
    <row r="351" spans="1:1" ht="14.25" customHeight="1" x14ac:dyDescent="0.2">
      <c r="A351" s="32"/>
    </row>
    <row r="352" spans="1:1" ht="14.25" customHeight="1" x14ac:dyDescent="0.2">
      <c r="A352" s="32"/>
    </row>
    <row r="353" spans="1:1" ht="14.25" customHeight="1" x14ac:dyDescent="0.2">
      <c r="A353" s="32"/>
    </row>
    <row r="354" spans="1:1" ht="14.25" customHeight="1" x14ac:dyDescent="0.2">
      <c r="A354" s="32"/>
    </row>
    <row r="355" spans="1:1" ht="14.25" customHeight="1" x14ac:dyDescent="0.2">
      <c r="A355" s="32"/>
    </row>
    <row r="356" spans="1:1" ht="14.25" customHeight="1" x14ac:dyDescent="0.2">
      <c r="A356" s="32"/>
    </row>
    <row r="357" spans="1:1" ht="14.25" customHeight="1" x14ac:dyDescent="0.2">
      <c r="A357" s="32"/>
    </row>
    <row r="358" spans="1:1" ht="14.25" customHeight="1" x14ac:dyDescent="0.2">
      <c r="A358" s="32"/>
    </row>
    <row r="359" spans="1:1" ht="14.25" customHeight="1" x14ac:dyDescent="0.2">
      <c r="A359" s="32"/>
    </row>
    <row r="360" spans="1:1" ht="14.25" customHeight="1" x14ac:dyDescent="0.2">
      <c r="A360" s="32"/>
    </row>
    <row r="361" spans="1:1" ht="14.25" customHeight="1" x14ac:dyDescent="0.2">
      <c r="A361" s="32"/>
    </row>
    <row r="362" spans="1:1" ht="14.25" customHeight="1" x14ac:dyDescent="0.2">
      <c r="A362" s="32"/>
    </row>
    <row r="363" spans="1:1" ht="14.25" customHeight="1" x14ac:dyDescent="0.2">
      <c r="A363" s="32"/>
    </row>
    <row r="364" spans="1:1" ht="14.25" customHeight="1" x14ac:dyDescent="0.2">
      <c r="A364" s="32"/>
    </row>
    <row r="365" spans="1:1" ht="14.25" customHeight="1" x14ac:dyDescent="0.2">
      <c r="A365" s="32"/>
    </row>
    <row r="366" spans="1:1" ht="14.25" customHeight="1" x14ac:dyDescent="0.2">
      <c r="A366" s="32"/>
    </row>
    <row r="367" spans="1:1" ht="14.25" customHeight="1" x14ac:dyDescent="0.2">
      <c r="A367" s="32"/>
    </row>
    <row r="368" spans="1:1" ht="14.25" customHeight="1" x14ac:dyDescent="0.2">
      <c r="A368" s="32"/>
    </row>
    <row r="369" spans="1:1" ht="14.25" customHeight="1" x14ac:dyDescent="0.2">
      <c r="A369" s="32"/>
    </row>
    <row r="370" spans="1:1" ht="14.25" customHeight="1" x14ac:dyDescent="0.2">
      <c r="A370" s="32"/>
    </row>
    <row r="371" spans="1:1" ht="14.25" customHeight="1" x14ac:dyDescent="0.2">
      <c r="A371" s="32"/>
    </row>
    <row r="372" spans="1:1" ht="14.25" customHeight="1" x14ac:dyDescent="0.2">
      <c r="A372" s="32"/>
    </row>
    <row r="373" spans="1:1" ht="14.25" customHeight="1" x14ac:dyDescent="0.2">
      <c r="A373" s="32"/>
    </row>
    <row r="374" spans="1:1" ht="14.25" customHeight="1" x14ac:dyDescent="0.2">
      <c r="A374" s="32"/>
    </row>
    <row r="375" spans="1:1" ht="14.25" customHeight="1" x14ac:dyDescent="0.2">
      <c r="A375" s="32"/>
    </row>
    <row r="376" spans="1:1" ht="14.25" customHeight="1" x14ac:dyDescent="0.2">
      <c r="A376" s="32"/>
    </row>
    <row r="377" spans="1:1" ht="14.25" customHeight="1" x14ac:dyDescent="0.2">
      <c r="A377" s="32"/>
    </row>
    <row r="378" spans="1:1" ht="14.25" customHeight="1" x14ac:dyDescent="0.2">
      <c r="A378" s="32"/>
    </row>
    <row r="379" spans="1:1" ht="14.25" customHeight="1" x14ac:dyDescent="0.2">
      <c r="A379" s="32"/>
    </row>
    <row r="380" spans="1:1" ht="14.25" customHeight="1" x14ac:dyDescent="0.2">
      <c r="A380" s="32"/>
    </row>
    <row r="381" spans="1:1" ht="14.25" customHeight="1" x14ac:dyDescent="0.2">
      <c r="A381" s="32"/>
    </row>
    <row r="382" spans="1:1" ht="14.25" customHeight="1" x14ac:dyDescent="0.2">
      <c r="A382" s="32"/>
    </row>
    <row r="383" spans="1:1" ht="14.25" customHeight="1" x14ac:dyDescent="0.2">
      <c r="A383" s="32"/>
    </row>
    <row r="384" spans="1:1" ht="14.25" customHeight="1" x14ac:dyDescent="0.2">
      <c r="A384" s="32"/>
    </row>
    <row r="385" spans="1:1" ht="14.25" customHeight="1" x14ac:dyDescent="0.2">
      <c r="A385" s="32"/>
    </row>
    <row r="386" spans="1:1" ht="14.25" customHeight="1" x14ac:dyDescent="0.2">
      <c r="A386" s="32"/>
    </row>
    <row r="387" spans="1:1" ht="14.25" customHeight="1" x14ac:dyDescent="0.2">
      <c r="A387" s="32"/>
    </row>
    <row r="388" spans="1:1" ht="14.25" customHeight="1" x14ac:dyDescent="0.2">
      <c r="A388" s="32"/>
    </row>
    <row r="389" spans="1:1" ht="14.25" customHeight="1" x14ac:dyDescent="0.2">
      <c r="A389" s="32"/>
    </row>
    <row r="390" spans="1:1" ht="14.25" customHeight="1" x14ac:dyDescent="0.2">
      <c r="A390" s="32"/>
    </row>
    <row r="391" spans="1:1" ht="14.25" customHeight="1" x14ac:dyDescent="0.2">
      <c r="A391" s="32"/>
    </row>
    <row r="392" spans="1:1" ht="14.25" customHeight="1" x14ac:dyDescent="0.2">
      <c r="A392" s="32"/>
    </row>
    <row r="393" spans="1:1" ht="14.25" customHeight="1" x14ac:dyDescent="0.2">
      <c r="A393" s="32"/>
    </row>
    <row r="394" spans="1:1" ht="14.25" customHeight="1" x14ac:dyDescent="0.2">
      <c r="A394" s="32"/>
    </row>
    <row r="395" spans="1:1" ht="14.25" customHeight="1" x14ac:dyDescent="0.2">
      <c r="A395" s="32"/>
    </row>
    <row r="396" spans="1:1" ht="14.25" customHeight="1" x14ac:dyDescent="0.2">
      <c r="A396" s="32"/>
    </row>
    <row r="397" spans="1:1" ht="14.25" customHeight="1" x14ac:dyDescent="0.2">
      <c r="A397" s="32"/>
    </row>
    <row r="398" spans="1:1" ht="14.25" customHeight="1" x14ac:dyDescent="0.2">
      <c r="A398" s="32"/>
    </row>
    <row r="399" spans="1:1" ht="14.25" customHeight="1" x14ac:dyDescent="0.2">
      <c r="A399" s="32"/>
    </row>
    <row r="400" spans="1:1" ht="14.25" customHeight="1" x14ac:dyDescent="0.2">
      <c r="A400" s="32"/>
    </row>
    <row r="401" spans="1:1" ht="14.25" customHeight="1" x14ac:dyDescent="0.2">
      <c r="A401" s="32"/>
    </row>
    <row r="402" spans="1:1" ht="14.25" customHeight="1" x14ac:dyDescent="0.2">
      <c r="A402" s="32"/>
    </row>
    <row r="403" spans="1:1" ht="14.25" customHeight="1" x14ac:dyDescent="0.2">
      <c r="A403" s="32"/>
    </row>
    <row r="404" spans="1:1" ht="14.25" customHeight="1" x14ac:dyDescent="0.2">
      <c r="A404" s="32"/>
    </row>
    <row r="405" spans="1:1" ht="14.25" customHeight="1" x14ac:dyDescent="0.2">
      <c r="A405" s="32"/>
    </row>
    <row r="406" spans="1:1" ht="14.25" customHeight="1" x14ac:dyDescent="0.2">
      <c r="A406" s="32"/>
    </row>
    <row r="407" spans="1:1" ht="14.25" customHeight="1" x14ac:dyDescent="0.2">
      <c r="A407" s="32"/>
    </row>
    <row r="408" spans="1:1" ht="14.25" customHeight="1" x14ac:dyDescent="0.2">
      <c r="A408" s="32"/>
    </row>
    <row r="409" spans="1:1" ht="14.25" customHeight="1" x14ac:dyDescent="0.2">
      <c r="A409" s="32"/>
    </row>
    <row r="410" spans="1:1" ht="14.25" customHeight="1" x14ac:dyDescent="0.2">
      <c r="A410" s="32"/>
    </row>
    <row r="411" spans="1:1" ht="14.25" customHeight="1" x14ac:dyDescent="0.2">
      <c r="A411" s="32"/>
    </row>
    <row r="412" spans="1:1" ht="14.25" customHeight="1" x14ac:dyDescent="0.2">
      <c r="A412" s="32"/>
    </row>
    <row r="413" spans="1:1" ht="14.25" customHeight="1" x14ac:dyDescent="0.2">
      <c r="A413" s="32"/>
    </row>
    <row r="414" spans="1:1" ht="14.25" customHeight="1" x14ac:dyDescent="0.2">
      <c r="A414" s="32"/>
    </row>
    <row r="415" spans="1:1" ht="14.25" customHeight="1" x14ac:dyDescent="0.2">
      <c r="A415" s="32"/>
    </row>
    <row r="416" spans="1:1" ht="14.25" customHeight="1" x14ac:dyDescent="0.2">
      <c r="A416" s="32"/>
    </row>
    <row r="417" spans="1:1" ht="14.25" customHeight="1" x14ac:dyDescent="0.2">
      <c r="A417" s="32"/>
    </row>
    <row r="418" spans="1:1" ht="14.25" customHeight="1" x14ac:dyDescent="0.2">
      <c r="A418" s="32"/>
    </row>
    <row r="419" spans="1:1" ht="14.25" customHeight="1" x14ac:dyDescent="0.2">
      <c r="A419" s="32"/>
    </row>
    <row r="420" spans="1:1" ht="14.25" customHeight="1" x14ac:dyDescent="0.2">
      <c r="A420" s="32"/>
    </row>
    <row r="421" spans="1:1" ht="14.25" customHeight="1" x14ac:dyDescent="0.2">
      <c r="A421" s="32"/>
    </row>
    <row r="422" spans="1:1" ht="14.25" customHeight="1" x14ac:dyDescent="0.2">
      <c r="A422" s="32"/>
    </row>
    <row r="423" spans="1:1" ht="14.25" customHeight="1" x14ac:dyDescent="0.2">
      <c r="A423" s="32"/>
    </row>
    <row r="424" spans="1:1" ht="14.25" customHeight="1" x14ac:dyDescent="0.2">
      <c r="A424" s="32"/>
    </row>
    <row r="425" spans="1:1" ht="14.25" customHeight="1" x14ac:dyDescent="0.2">
      <c r="A425" s="32"/>
    </row>
    <row r="426" spans="1:1" ht="14.25" customHeight="1" x14ac:dyDescent="0.2">
      <c r="A426" s="32"/>
    </row>
    <row r="427" spans="1:1" ht="14.25" customHeight="1" x14ac:dyDescent="0.2">
      <c r="A427" s="32"/>
    </row>
    <row r="428" spans="1:1" ht="14.25" customHeight="1" x14ac:dyDescent="0.2">
      <c r="A428" s="32"/>
    </row>
    <row r="429" spans="1:1" ht="14.25" customHeight="1" x14ac:dyDescent="0.2">
      <c r="A429" s="32"/>
    </row>
    <row r="430" spans="1:1" ht="14.25" customHeight="1" x14ac:dyDescent="0.2">
      <c r="A430" s="32"/>
    </row>
    <row r="431" spans="1:1" ht="14.25" customHeight="1" x14ac:dyDescent="0.2">
      <c r="A431" s="32"/>
    </row>
    <row r="432" spans="1:1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mergeCells count="19">
    <mergeCell ref="H23:I23"/>
    <mergeCell ref="H17:I18"/>
    <mergeCell ref="J17:J18"/>
    <mergeCell ref="H19:I19"/>
    <mergeCell ref="H20:I20"/>
    <mergeCell ref="H21:I21"/>
    <mergeCell ref="H22:I22"/>
    <mergeCell ref="H12:I12"/>
    <mergeCell ref="L12:M12"/>
    <mergeCell ref="H13:I13"/>
    <mergeCell ref="L13:M13"/>
    <mergeCell ref="H14:I14"/>
    <mergeCell ref="H15:I15"/>
    <mergeCell ref="H9:I10"/>
    <mergeCell ref="J9:J10"/>
    <mergeCell ref="L9:M9"/>
    <mergeCell ref="L10:M10"/>
    <mergeCell ref="H11:I11"/>
    <mergeCell ref="L11:M11"/>
  </mergeCells>
  <pageMargins left="0.7" right="0.7" top="0.75" bottom="0.75" header="0" footer="0"/>
  <pageSetup orientation="landscape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O1000"/>
  <sheetViews>
    <sheetView workbookViewId="0">
      <selection activeCell="F3" sqref="F3"/>
    </sheetView>
  </sheetViews>
  <sheetFormatPr baseColWidth="10" defaultColWidth="14.5" defaultRowHeight="15" customHeight="1" x14ac:dyDescent="0.2"/>
  <cols>
    <col min="1" max="1" width="35.6640625" customWidth="1"/>
    <col min="2" max="2" width="25.5" customWidth="1"/>
    <col min="3" max="3" width="19.5" style="66" bestFit="1" customWidth="1"/>
    <col min="4" max="4" width="25" bestFit="1" customWidth="1"/>
    <col min="5" max="5" width="41.83203125" bestFit="1" customWidth="1"/>
    <col min="6" max="6" width="29" bestFit="1" customWidth="1"/>
    <col min="7" max="7" width="14.1640625" bestFit="1" customWidth="1"/>
    <col min="8" max="8" width="12.33203125" customWidth="1"/>
    <col min="9" max="9" width="10.6640625" customWidth="1"/>
    <col min="10" max="10" width="12.5" customWidth="1"/>
    <col min="11" max="11" width="12.6640625" customWidth="1"/>
    <col min="12" max="12" width="19.33203125" customWidth="1"/>
    <col min="13" max="13" width="15.6640625" customWidth="1"/>
    <col min="14" max="26" width="10.6640625" customWidth="1"/>
  </cols>
  <sheetData>
    <row r="1" spans="1:15" ht="14.25" customHeight="1" x14ac:dyDescent="0.35">
      <c r="A1" s="64"/>
      <c r="B1" s="42"/>
      <c r="C1" s="65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</row>
    <row r="2" spans="1:15" ht="14.25" customHeight="1" x14ac:dyDescent="0.2">
      <c r="A2" s="73" t="s">
        <v>153</v>
      </c>
      <c r="B2" s="71" t="s">
        <v>374</v>
      </c>
      <c r="C2" s="72" t="s">
        <v>388</v>
      </c>
      <c r="D2" s="71" t="s">
        <v>381</v>
      </c>
      <c r="E2" s="71" t="s">
        <v>386</v>
      </c>
      <c r="F2" s="71" t="s">
        <v>387</v>
      </c>
      <c r="G2" s="71" t="s">
        <v>31</v>
      </c>
    </row>
    <row r="3" spans="1:15" ht="14.25" customHeight="1" x14ac:dyDescent="0.2">
      <c r="A3" s="32" t="s">
        <v>154</v>
      </c>
      <c r="B3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3" s="66">
        <v>117</v>
      </c>
      <c r="D3" t="s">
        <v>382</v>
      </c>
      <c r="E3" s="80">
        <f>_xlfn.XLOOKUP(B3,$H$19:$H$23,$J$19:$J$23)</f>
        <v>0.1</v>
      </c>
      <c r="F3">
        <f>_xlfn.XLOOKUP(B3,$H$11:$H$15,$J$11:$J$15)</f>
        <v>10</v>
      </c>
      <c r="G3">
        <f>_xlfn.XLOOKUP(D3,$L$10:$L$13,$N$10:$N$13)</f>
        <v>1900</v>
      </c>
    </row>
    <row r="4" spans="1:15" ht="14.25" customHeight="1" x14ac:dyDescent="0.2">
      <c r="A4" s="32" t="s">
        <v>155</v>
      </c>
      <c r="B4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4" s="66">
        <v>76</v>
      </c>
      <c r="D4" t="s">
        <v>383</v>
      </c>
      <c r="E4" s="80">
        <f t="shared" ref="E4:E67" si="0">_xlfn.XLOOKUP(B4,$H$19:$H$23,$J$19:$J$23)</f>
        <v>0.05</v>
      </c>
      <c r="F4">
        <f t="shared" ref="F4:F67" si="1">_xlfn.XLOOKUP(B4,$H$11:$H$15,$J$11:$J$15)</f>
        <v>5</v>
      </c>
      <c r="G4">
        <f t="shared" ref="G4:G67" si="2">_xlfn.XLOOKUP(D4,$L$10:$L$13,$N$10:$N$13)</f>
        <v>2100</v>
      </c>
    </row>
    <row r="5" spans="1:15" ht="14.25" customHeight="1" x14ac:dyDescent="0.2">
      <c r="A5" s="32" t="s">
        <v>156</v>
      </c>
      <c r="B5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5" s="66">
        <v>189</v>
      </c>
      <c r="D5" t="s">
        <v>382</v>
      </c>
      <c r="E5" s="80">
        <f t="shared" si="0"/>
        <v>0.2</v>
      </c>
      <c r="F5">
        <f t="shared" si="1"/>
        <v>30</v>
      </c>
      <c r="G5">
        <f t="shared" si="2"/>
        <v>1900</v>
      </c>
    </row>
    <row r="6" spans="1:15" ht="14.25" customHeight="1" x14ac:dyDescent="0.2">
      <c r="A6" s="32" t="s">
        <v>157</v>
      </c>
      <c r="B6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6" s="66">
        <v>160</v>
      </c>
      <c r="D6" t="s">
        <v>384</v>
      </c>
      <c r="E6" s="80">
        <f t="shared" si="0"/>
        <v>0.2</v>
      </c>
      <c r="F6">
        <f t="shared" si="1"/>
        <v>30</v>
      </c>
      <c r="G6">
        <f t="shared" si="2"/>
        <v>1900</v>
      </c>
    </row>
    <row r="7" spans="1:15" ht="14.25" customHeight="1" x14ac:dyDescent="0.2">
      <c r="A7" s="32" t="s">
        <v>158</v>
      </c>
      <c r="B7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7" s="66">
        <v>33</v>
      </c>
      <c r="D7" t="s">
        <v>384</v>
      </c>
      <c r="E7" s="80">
        <f t="shared" si="0"/>
        <v>0</v>
      </c>
      <c r="F7">
        <f t="shared" si="1"/>
        <v>3</v>
      </c>
      <c r="G7">
        <f t="shared" si="2"/>
        <v>1900</v>
      </c>
      <c r="H7" s="43"/>
      <c r="I7" s="43"/>
    </row>
    <row r="8" spans="1:15" ht="14.25" customHeight="1" x14ac:dyDescent="0.2">
      <c r="A8" s="32" t="s">
        <v>159</v>
      </c>
      <c r="B8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8" s="66">
        <v>186</v>
      </c>
      <c r="D8" t="s">
        <v>384</v>
      </c>
      <c r="E8" s="80">
        <f t="shared" si="0"/>
        <v>0.2</v>
      </c>
      <c r="F8">
        <f t="shared" si="1"/>
        <v>30</v>
      </c>
      <c r="G8">
        <f t="shared" si="2"/>
        <v>1900</v>
      </c>
      <c r="H8" s="69"/>
      <c r="I8" s="70"/>
    </row>
    <row r="9" spans="1:15" ht="14.25" customHeight="1" x14ac:dyDescent="0.2">
      <c r="A9" s="32" t="s">
        <v>160</v>
      </c>
      <c r="B9" s="59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9" s="67">
        <v>82</v>
      </c>
      <c r="D9" s="59" t="s">
        <v>385</v>
      </c>
      <c r="E9" s="80">
        <f t="shared" si="0"/>
        <v>0.05</v>
      </c>
      <c r="F9">
        <f t="shared" si="1"/>
        <v>5</v>
      </c>
      <c r="G9">
        <f t="shared" si="2"/>
        <v>2400</v>
      </c>
      <c r="H9" s="106" t="s">
        <v>380</v>
      </c>
      <c r="I9" s="106"/>
      <c r="J9" s="107" t="s">
        <v>389</v>
      </c>
      <c r="K9" s="59"/>
      <c r="L9" s="109" t="s">
        <v>391</v>
      </c>
      <c r="M9" s="109"/>
      <c r="N9" s="76" t="s">
        <v>0</v>
      </c>
    </row>
    <row r="10" spans="1:15" ht="14.25" customHeight="1" x14ac:dyDescent="0.2">
      <c r="A10" s="32" t="s">
        <v>161</v>
      </c>
      <c r="B1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0" s="68">
        <v>211</v>
      </c>
      <c r="D10" s="61" t="s">
        <v>383</v>
      </c>
      <c r="E10" s="80">
        <f t="shared" si="0"/>
        <v>0.2</v>
      </c>
      <c r="F10">
        <f t="shared" si="1"/>
        <v>30</v>
      </c>
      <c r="G10">
        <f t="shared" si="2"/>
        <v>2100</v>
      </c>
      <c r="H10" s="106"/>
      <c r="I10" s="106"/>
      <c r="J10" s="107"/>
      <c r="K10" s="60"/>
      <c r="L10" s="110" t="s">
        <v>384</v>
      </c>
      <c r="M10" s="110"/>
      <c r="N10" s="77">
        <v>1900</v>
      </c>
    </row>
    <row r="11" spans="1:15" ht="14.25" customHeight="1" x14ac:dyDescent="0.2">
      <c r="A11" s="32" t="s">
        <v>162</v>
      </c>
      <c r="B1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1" s="68">
        <v>23</v>
      </c>
      <c r="D11" s="61" t="s">
        <v>382</v>
      </c>
      <c r="E11" s="80">
        <f t="shared" si="0"/>
        <v>0</v>
      </c>
      <c r="F11">
        <f t="shared" si="1"/>
        <v>3</v>
      </c>
      <c r="G11">
        <f t="shared" si="2"/>
        <v>1900</v>
      </c>
      <c r="H11" s="108" t="s">
        <v>377</v>
      </c>
      <c r="I11" s="108"/>
      <c r="J11" s="74">
        <v>30</v>
      </c>
      <c r="K11" s="60"/>
      <c r="L11" s="110" t="s">
        <v>382</v>
      </c>
      <c r="M11" s="110"/>
      <c r="N11" s="77">
        <v>1900</v>
      </c>
    </row>
    <row r="12" spans="1:15" ht="14.25" customHeight="1" x14ac:dyDescent="0.2">
      <c r="A12" s="32" t="s">
        <v>163</v>
      </c>
      <c r="B1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2" s="68">
        <v>100</v>
      </c>
      <c r="D12" s="61" t="s">
        <v>385</v>
      </c>
      <c r="E12" s="80">
        <f t="shared" si="0"/>
        <v>0.1</v>
      </c>
      <c r="F12">
        <f t="shared" si="1"/>
        <v>10</v>
      </c>
      <c r="G12">
        <f t="shared" si="2"/>
        <v>2400</v>
      </c>
      <c r="H12" s="108" t="s">
        <v>379</v>
      </c>
      <c r="I12" s="108"/>
      <c r="J12" s="74">
        <v>20</v>
      </c>
      <c r="K12" s="60"/>
      <c r="L12" s="110" t="s">
        <v>383</v>
      </c>
      <c r="M12" s="110"/>
      <c r="N12" s="77">
        <v>2100</v>
      </c>
    </row>
    <row r="13" spans="1:15" ht="14.25" customHeight="1" x14ac:dyDescent="0.2">
      <c r="A13" s="32" t="s">
        <v>164</v>
      </c>
      <c r="B1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3" s="68">
        <v>101</v>
      </c>
      <c r="D13" s="61" t="s">
        <v>384</v>
      </c>
      <c r="E13" s="80">
        <f t="shared" si="0"/>
        <v>0.1</v>
      </c>
      <c r="F13">
        <f t="shared" si="1"/>
        <v>10</v>
      </c>
      <c r="G13">
        <f t="shared" si="2"/>
        <v>1900</v>
      </c>
      <c r="H13" s="108" t="s">
        <v>375</v>
      </c>
      <c r="I13" s="108"/>
      <c r="J13" s="74">
        <v>10</v>
      </c>
      <c r="K13" s="60"/>
      <c r="L13" s="110" t="s">
        <v>385</v>
      </c>
      <c r="M13" s="110"/>
      <c r="N13" s="77">
        <v>2400</v>
      </c>
    </row>
    <row r="14" spans="1:15" ht="14.25" customHeight="1" x14ac:dyDescent="0.2">
      <c r="A14" s="32" t="s">
        <v>165</v>
      </c>
      <c r="B1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4" s="68">
        <v>44</v>
      </c>
      <c r="D14" s="61" t="s">
        <v>384</v>
      </c>
      <c r="E14" s="80">
        <f t="shared" si="0"/>
        <v>0</v>
      </c>
      <c r="F14">
        <f t="shared" si="1"/>
        <v>3</v>
      </c>
      <c r="G14">
        <f t="shared" si="2"/>
        <v>1900</v>
      </c>
      <c r="H14" s="108" t="s">
        <v>376</v>
      </c>
      <c r="I14" s="108"/>
      <c r="J14" s="74">
        <v>5</v>
      </c>
      <c r="K14" s="60"/>
      <c r="L14" s="62"/>
      <c r="M14" s="63"/>
      <c r="N14" s="60"/>
    </row>
    <row r="15" spans="1:15" ht="14.25" customHeight="1" x14ac:dyDescent="0.2">
      <c r="A15" s="32" t="s">
        <v>166</v>
      </c>
      <c r="B1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5" s="68">
        <v>73</v>
      </c>
      <c r="D15" s="61" t="s">
        <v>383</v>
      </c>
      <c r="E15" s="80">
        <f t="shared" si="0"/>
        <v>0.05</v>
      </c>
      <c r="F15">
        <f t="shared" si="1"/>
        <v>5</v>
      </c>
      <c r="G15">
        <f t="shared" si="2"/>
        <v>2100</v>
      </c>
      <c r="H15" s="108" t="s">
        <v>378</v>
      </c>
      <c r="I15" s="108"/>
      <c r="J15" s="74">
        <v>3</v>
      </c>
      <c r="K15" s="60"/>
      <c r="L15" s="62"/>
      <c r="M15" s="63"/>
      <c r="N15" s="60"/>
    </row>
    <row r="16" spans="1:15" ht="14.25" customHeight="1" x14ac:dyDescent="0.2">
      <c r="A16" s="32" t="s">
        <v>167</v>
      </c>
      <c r="B1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" s="68">
        <v>82</v>
      </c>
      <c r="D16" s="61" t="s">
        <v>383</v>
      </c>
      <c r="E16" s="80">
        <f t="shared" si="0"/>
        <v>0.05</v>
      </c>
      <c r="F16">
        <f t="shared" si="1"/>
        <v>5</v>
      </c>
      <c r="G16">
        <f t="shared" si="2"/>
        <v>2100</v>
      </c>
      <c r="K16" s="60"/>
      <c r="L16" s="62"/>
      <c r="M16" s="63"/>
      <c r="N16" s="60"/>
    </row>
    <row r="17" spans="1:14" ht="14.25" customHeight="1" x14ac:dyDescent="0.2">
      <c r="A17" s="32" t="s">
        <v>168</v>
      </c>
      <c r="B1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" s="68">
        <v>59</v>
      </c>
      <c r="D17" s="61" t="s">
        <v>382</v>
      </c>
      <c r="E17" s="80">
        <f t="shared" si="0"/>
        <v>0.05</v>
      </c>
      <c r="F17">
        <f t="shared" si="1"/>
        <v>5</v>
      </c>
      <c r="G17">
        <f t="shared" si="2"/>
        <v>1900</v>
      </c>
      <c r="H17" s="112" t="s">
        <v>380</v>
      </c>
      <c r="I17" s="112"/>
      <c r="J17" s="113" t="s">
        <v>390</v>
      </c>
      <c r="K17" s="60"/>
      <c r="L17" s="62"/>
      <c r="M17" s="63"/>
      <c r="N17" s="60"/>
    </row>
    <row r="18" spans="1:14" ht="14.25" customHeight="1" x14ac:dyDescent="0.2">
      <c r="A18" s="32" t="s">
        <v>169</v>
      </c>
      <c r="B1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" s="68">
        <v>35</v>
      </c>
      <c r="D18" s="61" t="s">
        <v>382</v>
      </c>
      <c r="E18" s="80">
        <f t="shared" si="0"/>
        <v>0</v>
      </c>
      <c r="F18">
        <f t="shared" si="1"/>
        <v>3</v>
      </c>
      <c r="G18">
        <f t="shared" si="2"/>
        <v>1900</v>
      </c>
      <c r="H18" s="112"/>
      <c r="I18" s="112"/>
      <c r="J18" s="113"/>
      <c r="K18" s="60"/>
      <c r="L18" s="62"/>
      <c r="M18" s="63"/>
      <c r="N18" s="60"/>
    </row>
    <row r="19" spans="1:14" ht="14.25" customHeight="1" x14ac:dyDescent="0.2">
      <c r="A19" s="32" t="s">
        <v>170</v>
      </c>
      <c r="B1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9" s="68">
        <v>26</v>
      </c>
      <c r="D19" s="61" t="s">
        <v>384</v>
      </c>
      <c r="E19" s="80">
        <f t="shared" si="0"/>
        <v>0</v>
      </c>
      <c r="F19">
        <f t="shared" si="1"/>
        <v>3</v>
      </c>
      <c r="G19">
        <f t="shared" si="2"/>
        <v>1900</v>
      </c>
      <c r="H19" s="111" t="s">
        <v>377</v>
      </c>
      <c r="I19" s="111"/>
      <c r="J19" s="75">
        <v>0.2</v>
      </c>
      <c r="K19" s="60"/>
      <c r="L19" s="62"/>
      <c r="M19" s="63"/>
      <c r="N19" s="60"/>
    </row>
    <row r="20" spans="1:14" ht="14.25" customHeight="1" x14ac:dyDescent="0.2">
      <c r="A20" s="32" t="s">
        <v>171</v>
      </c>
      <c r="B2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0" s="68">
        <v>45</v>
      </c>
      <c r="D20" s="61" t="s">
        <v>385</v>
      </c>
      <c r="E20" s="80">
        <f t="shared" si="0"/>
        <v>0</v>
      </c>
      <c r="F20">
        <f t="shared" si="1"/>
        <v>3</v>
      </c>
      <c r="G20">
        <f t="shared" si="2"/>
        <v>2400</v>
      </c>
      <c r="H20" s="111" t="s">
        <v>379</v>
      </c>
      <c r="I20" s="111"/>
      <c r="J20" s="75">
        <v>0.15</v>
      </c>
      <c r="K20" s="60"/>
      <c r="L20" s="62"/>
      <c r="M20" s="63"/>
      <c r="N20" s="60"/>
    </row>
    <row r="21" spans="1:14" ht="14.25" customHeight="1" x14ac:dyDescent="0.2">
      <c r="A21" s="32" t="s">
        <v>172</v>
      </c>
      <c r="B2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1" s="68">
        <v>31</v>
      </c>
      <c r="D21" s="61" t="s">
        <v>385</v>
      </c>
      <c r="E21" s="80">
        <f t="shared" si="0"/>
        <v>0</v>
      </c>
      <c r="F21">
        <f t="shared" si="1"/>
        <v>3</v>
      </c>
      <c r="G21">
        <f t="shared" si="2"/>
        <v>2400</v>
      </c>
      <c r="H21" s="111" t="s">
        <v>375</v>
      </c>
      <c r="I21" s="111"/>
      <c r="J21" s="75">
        <v>0.1</v>
      </c>
      <c r="K21" s="60"/>
      <c r="L21" s="62"/>
      <c r="M21" s="63"/>
      <c r="N21" s="60"/>
    </row>
    <row r="22" spans="1:14" ht="14.25" customHeight="1" x14ac:dyDescent="0.2">
      <c r="A22" s="32" t="s">
        <v>173</v>
      </c>
      <c r="B2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2" s="68">
        <v>265</v>
      </c>
      <c r="D22" s="61" t="s">
        <v>384</v>
      </c>
      <c r="E22" s="80">
        <f t="shared" si="0"/>
        <v>0.2</v>
      </c>
      <c r="F22">
        <f t="shared" si="1"/>
        <v>30</v>
      </c>
      <c r="G22">
        <f t="shared" si="2"/>
        <v>1900</v>
      </c>
      <c r="H22" s="111" t="s">
        <v>376</v>
      </c>
      <c r="I22" s="111"/>
      <c r="J22" s="75">
        <v>0.05</v>
      </c>
      <c r="K22" s="60"/>
      <c r="L22" s="62"/>
      <c r="M22" s="63"/>
      <c r="N22" s="60"/>
    </row>
    <row r="23" spans="1:14" ht="14.25" customHeight="1" x14ac:dyDescent="0.2">
      <c r="A23" s="32" t="s">
        <v>174</v>
      </c>
      <c r="B2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3" s="68">
        <v>89</v>
      </c>
      <c r="D23" s="61" t="s">
        <v>384</v>
      </c>
      <c r="E23" s="80">
        <f t="shared" si="0"/>
        <v>0.05</v>
      </c>
      <c r="F23">
        <f t="shared" si="1"/>
        <v>5</v>
      </c>
      <c r="G23">
        <f t="shared" si="2"/>
        <v>1900</v>
      </c>
      <c r="H23" s="111" t="s">
        <v>378</v>
      </c>
      <c r="I23" s="111"/>
      <c r="J23" s="75">
        <v>0</v>
      </c>
      <c r="K23" s="60"/>
      <c r="L23" s="62"/>
      <c r="M23" s="63"/>
      <c r="N23" s="60"/>
    </row>
    <row r="24" spans="1:14" ht="14.25" customHeight="1" x14ac:dyDescent="0.2">
      <c r="A24" s="32" t="s">
        <v>175</v>
      </c>
      <c r="B2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24" s="68">
        <v>101</v>
      </c>
      <c r="D24" s="61" t="s">
        <v>385</v>
      </c>
      <c r="E24" s="80">
        <f t="shared" si="0"/>
        <v>0.1</v>
      </c>
      <c r="F24">
        <f t="shared" si="1"/>
        <v>10</v>
      </c>
      <c r="G24">
        <f t="shared" si="2"/>
        <v>2400</v>
      </c>
      <c r="H24" s="60"/>
      <c r="I24" s="60"/>
      <c r="J24" s="62"/>
      <c r="K24" s="60"/>
      <c r="L24" s="62"/>
      <c r="M24" s="63"/>
      <c r="N24" s="60"/>
    </row>
    <row r="25" spans="1:14" ht="14.25" customHeight="1" x14ac:dyDescent="0.2">
      <c r="A25" s="32" t="s">
        <v>176</v>
      </c>
      <c r="B2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5" s="68">
        <v>171</v>
      </c>
      <c r="D25" s="61" t="s">
        <v>382</v>
      </c>
      <c r="E25" s="80">
        <f t="shared" si="0"/>
        <v>0.2</v>
      </c>
      <c r="F25">
        <f t="shared" si="1"/>
        <v>30</v>
      </c>
      <c r="G25">
        <f t="shared" si="2"/>
        <v>1900</v>
      </c>
      <c r="H25" s="60"/>
      <c r="I25" s="60"/>
      <c r="J25" s="62"/>
      <c r="K25" s="60"/>
      <c r="L25" s="62"/>
      <c r="M25" s="63"/>
      <c r="N25" s="60"/>
    </row>
    <row r="26" spans="1:14" ht="14.25" customHeight="1" x14ac:dyDescent="0.2">
      <c r="A26" s="32" t="s">
        <v>177</v>
      </c>
      <c r="B2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6" s="68">
        <v>82</v>
      </c>
      <c r="D26" s="61" t="s">
        <v>383</v>
      </c>
      <c r="E26" s="80">
        <f t="shared" si="0"/>
        <v>0.05</v>
      </c>
      <c r="F26">
        <f t="shared" si="1"/>
        <v>5</v>
      </c>
      <c r="G26">
        <f t="shared" si="2"/>
        <v>2100</v>
      </c>
      <c r="H26" s="60"/>
      <c r="I26" s="60"/>
      <c r="J26" s="62"/>
      <c r="K26" s="60"/>
      <c r="L26" s="62"/>
      <c r="M26" s="63"/>
      <c r="N26" s="60"/>
    </row>
    <row r="27" spans="1:14" ht="14.25" customHeight="1" x14ac:dyDescent="0.2">
      <c r="A27" s="32" t="s">
        <v>178</v>
      </c>
      <c r="B2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7" s="68">
        <v>211</v>
      </c>
      <c r="D27" s="61" t="s">
        <v>383</v>
      </c>
      <c r="E27" s="80">
        <f t="shared" si="0"/>
        <v>0.2</v>
      </c>
      <c r="F27">
        <f t="shared" si="1"/>
        <v>30</v>
      </c>
      <c r="G27">
        <f t="shared" si="2"/>
        <v>2100</v>
      </c>
      <c r="H27" s="60"/>
      <c r="I27" s="60"/>
      <c r="J27" s="62"/>
      <c r="K27" s="60"/>
      <c r="L27" s="62"/>
      <c r="M27" s="63"/>
      <c r="N27" s="60"/>
    </row>
    <row r="28" spans="1:14" ht="14.25" customHeight="1" x14ac:dyDescent="0.2">
      <c r="A28" s="32" t="s">
        <v>179</v>
      </c>
      <c r="B2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8" s="68">
        <v>45</v>
      </c>
      <c r="D28" s="61" t="s">
        <v>383</v>
      </c>
      <c r="E28" s="80">
        <f t="shared" si="0"/>
        <v>0</v>
      </c>
      <c r="F28">
        <f t="shared" si="1"/>
        <v>3</v>
      </c>
      <c r="G28">
        <f t="shared" si="2"/>
        <v>2100</v>
      </c>
      <c r="H28" s="60"/>
      <c r="I28" s="60"/>
      <c r="J28" s="62"/>
      <c r="K28" s="60"/>
      <c r="L28" s="62"/>
      <c r="M28" s="63"/>
      <c r="N28" s="60"/>
    </row>
    <row r="29" spans="1:14" ht="14.25" customHeight="1" x14ac:dyDescent="0.2">
      <c r="A29" s="32" t="s">
        <v>180</v>
      </c>
      <c r="B2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29" s="68">
        <v>100</v>
      </c>
      <c r="D29" s="61" t="s">
        <v>383</v>
      </c>
      <c r="E29" s="80">
        <f t="shared" si="0"/>
        <v>0.1</v>
      </c>
      <c r="F29">
        <f t="shared" si="1"/>
        <v>10</v>
      </c>
      <c r="G29">
        <f t="shared" si="2"/>
        <v>2100</v>
      </c>
      <c r="H29" s="60"/>
      <c r="I29" s="60"/>
      <c r="J29" s="62"/>
      <c r="K29" s="60"/>
      <c r="L29" s="62"/>
      <c r="M29" s="63"/>
      <c r="N29" s="60"/>
    </row>
    <row r="30" spans="1:14" ht="14.25" customHeight="1" x14ac:dyDescent="0.2">
      <c r="A30" s="32" t="s">
        <v>181</v>
      </c>
      <c r="B3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30" s="68">
        <v>101</v>
      </c>
      <c r="D30" s="61" t="s">
        <v>383</v>
      </c>
      <c r="E30" s="80">
        <f t="shared" si="0"/>
        <v>0.1</v>
      </c>
      <c r="F30">
        <f t="shared" si="1"/>
        <v>10</v>
      </c>
      <c r="G30">
        <f t="shared" si="2"/>
        <v>2100</v>
      </c>
      <c r="H30" s="60"/>
      <c r="I30" s="60"/>
      <c r="J30" s="62"/>
      <c r="K30" s="60"/>
      <c r="L30" s="62"/>
      <c r="M30" s="63"/>
      <c r="N30" s="60"/>
    </row>
    <row r="31" spans="1:14" ht="14.25" customHeight="1" x14ac:dyDescent="0.2">
      <c r="A31" s="32" t="s">
        <v>182</v>
      </c>
      <c r="B3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31" s="68">
        <v>244</v>
      </c>
      <c r="D31" s="61" t="s">
        <v>383</v>
      </c>
      <c r="E31" s="80">
        <f t="shared" si="0"/>
        <v>0.2</v>
      </c>
      <c r="F31">
        <f t="shared" si="1"/>
        <v>30</v>
      </c>
      <c r="G31">
        <f t="shared" si="2"/>
        <v>2100</v>
      </c>
      <c r="H31" s="60"/>
      <c r="I31" s="60"/>
      <c r="J31" s="62"/>
      <c r="K31" s="60"/>
      <c r="L31" s="62"/>
      <c r="M31" s="63"/>
      <c r="N31" s="60"/>
    </row>
    <row r="32" spans="1:14" ht="14.25" customHeight="1" x14ac:dyDescent="0.2">
      <c r="A32" s="32" t="s">
        <v>183</v>
      </c>
      <c r="B3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32" s="68">
        <v>173</v>
      </c>
      <c r="D32" s="61" t="s">
        <v>383</v>
      </c>
      <c r="E32" s="80">
        <f t="shared" si="0"/>
        <v>0.2</v>
      </c>
      <c r="F32">
        <f t="shared" si="1"/>
        <v>30</v>
      </c>
      <c r="G32">
        <f t="shared" si="2"/>
        <v>2100</v>
      </c>
      <c r="H32" s="60"/>
      <c r="I32" s="60"/>
      <c r="J32" s="62"/>
      <c r="K32" s="60"/>
      <c r="L32" s="62"/>
      <c r="M32" s="63"/>
      <c r="N32" s="60"/>
    </row>
    <row r="33" spans="1:14" ht="14.25" customHeight="1" x14ac:dyDescent="0.2">
      <c r="A33" s="32" t="s">
        <v>184</v>
      </c>
      <c r="B3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33" s="68">
        <v>82</v>
      </c>
      <c r="D33" s="61" t="s">
        <v>383</v>
      </c>
      <c r="E33" s="80">
        <f t="shared" si="0"/>
        <v>0.05</v>
      </c>
      <c r="F33">
        <f t="shared" si="1"/>
        <v>5</v>
      </c>
      <c r="G33">
        <f t="shared" si="2"/>
        <v>2100</v>
      </c>
      <c r="H33" s="60"/>
      <c r="I33" s="60"/>
      <c r="J33" s="62"/>
      <c r="K33" s="60"/>
      <c r="L33" s="62"/>
      <c r="M33" s="63"/>
      <c r="N33" s="60"/>
    </row>
    <row r="34" spans="1:14" ht="14.25" customHeight="1" x14ac:dyDescent="0.2">
      <c r="A34" s="32" t="s">
        <v>185</v>
      </c>
      <c r="B3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34" s="68">
        <v>59</v>
      </c>
      <c r="D34" s="61" t="s">
        <v>384</v>
      </c>
      <c r="E34" s="80">
        <f t="shared" si="0"/>
        <v>0.05</v>
      </c>
      <c r="F34">
        <f t="shared" si="1"/>
        <v>5</v>
      </c>
      <c r="G34">
        <f t="shared" si="2"/>
        <v>1900</v>
      </c>
      <c r="H34" s="60"/>
      <c r="I34" s="60"/>
      <c r="J34" s="62"/>
      <c r="K34" s="60"/>
      <c r="L34" s="62"/>
      <c r="M34" s="63"/>
      <c r="N34" s="60"/>
    </row>
    <row r="35" spans="1:14" ht="14.25" customHeight="1" x14ac:dyDescent="0.2">
      <c r="A35" s="32" t="s">
        <v>186</v>
      </c>
      <c r="B3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35" s="68">
        <v>35</v>
      </c>
      <c r="D35" s="61" t="s">
        <v>382</v>
      </c>
      <c r="E35" s="80">
        <f t="shared" si="0"/>
        <v>0</v>
      </c>
      <c r="F35">
        <f t="shared" si="1"/>
        <v>3</v>
      </c>
      <c r="G35">
        <f t="shared" si="2"/>
        <v>1900</v>
      </c>
      <c r="H35" s="60"/>
      <c r="I35" s="60"/>
      <c r="J35" s="62"/>
      <c r="K35" s="60"/>
      <c r="L35" s="62"/>
      <c r="M35" s="63"/>
      <c r="N35" s="60"/>
    </row>
    <row r="36" spans="1:14" ht="14.25" customHeight="1" x14ac:dyDescent="0.2">
      <c r="A36" s="32" t="s">
        <v>187</v>
      </c>
      <c r="B3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36" s="68">
        <v>207</v>
      </c>
      <c r="D36" s="61" t="s">
        <v>385</v>
      </c>
      <c r="E36" s="80">
        <f t="shared" si="0"/>
        <v>0.2</v>
      </c>
      <c r="F36">
        <f t="shared" si="1"/>
        <v>30</v>
      </c>
      <c r="G36">
        <f t="shared" si="2"/>
        <v>2400</v>
      </c>
      <c r="H36" s="60"/>
      <c r="I36" s="60"/>
      <c r="J36" s="62"/>
      <c r="K36" s="60"/>
      <c r="L36" s="62"/>
      <c r="M36" s="63"/>
      <c r="N36" s="60"/>
    </row>
    <row r="37" spans="1:14" ht="14.25" customHeight="1" x14ac:dyDescent="0.2">
      <c r="A37" s="32" t="s">
        <v>188</v>
      </c>
      <c r="B3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37" s="68">
        <v>28</v>
      </c>
      <c r="D37" s="61" t="s">
        <v>383</v>
      </c>
      <c r="E37" s="80">
        <f t="shared" si="0"/>
        <v>0</v>
      </c>
      <c r="F37">
        <f t="shared" si="1"/>
        <v>3</v>
      </c>
      <c r="G37">
        <f t="shared" si="2"/>
        <v>2100</v>
      </c>
      <c r="H37" s="60"/>
      <c r="I37" s="60"/>
      <c r="J37" s="62"/>
      <c r="K37" s="60"/>
      <c r="L37" s="62"/>
      <c r="M37" s="63"/>
      <c r="N37" s="60"/>
    </row>
    <row r="38" spans="1:14" ht="14.25" customHeight="1" x14ac:dyDescent="0.2">
      <c r="A38" s="32" t="s">
        <v>189</v>
      </c>
      <c r="B3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38" s="68">
        <v>224</v>
      </c>
      <c r="D38" s="61" t="s">
        <v>382</v>
      </c>
      <c r="E38" s="80">
        <f t="shared" si="0"/>
        <v>0.2</v>
      </c>
      <c r="F38">
        <f t="shared" si="1"/>
        <v>30</v>
      </c>
      <c r="G38">
        <f t="shared" si="2"/>
        <v>1900</v>
      </c>
      <c r="H38" s="60"/>
      <c r="I38" s="60"/>
      <c r="J38" s="62"/>
      <c r="K38" s="60"/>
      <c r="L38" s="62"/>
      <c r="M38" s="63"/>
      <c r="N38" s="60"/>
    </row>
    <row r="39" spans="1:14" ht="14.25" customHeight="1" x14ac:dyDescent="0.2">
      <c r="A39" s="32" t="s">
        <v>190</v>
      </c>
      <c r="B3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39" s="68">
        <v>68</v>
      </c>
      <c r="D39" s="61" t="s">
        <v>382</v>
      </c>
      <c r="E39" s="80">
        <f t="shared" si="0"/>
        <v>0.05</v>
      </c>
      <c r="F39">
        <f t="shared" si="1"/>
        <v>5</v>
      </c>
      <c r="G39">
        <f t="shared" si="2"/>
        <v>1900</v>
      </c>
      <c r="H39" s="60"/>
      <c r="I39" s="60"/>
      <c r="J39" s="62"/>
      <c r="K39" s="60"/>
      <c r="L39" s="62"/>
      <c r="M39" s="63"/>
      <c r="N39" s="60"/>
    </row>
    <row r="40" spans="1:14" ht="14.25" customHeight="1" x14ac:dyDescent="0.2">
      <c r="A40" s="32" t="s">
        <v>191</v>
      </c>
      <c r="B4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40" s="68">
        <v>291</v>
      </c>
      <c r="D40" s="61" t="s">
        <v>385</v>
      </c>
      <c r="E40" s="80">
        <f t="shared" si="0"/>
        <v>0.2</v>
      </c>
      <c r="F40">
        <f t="shared" si="1"/>
        <v>30</v>
      </c>
      <c r="G40">
        <f t="shared" si="2"/>
        <v>2400</v>
      </c>
      <c r="H40" s="60"/>
      <c r="I40" s="60"/>
      <c r="J40" s="62"/>
      <c r="K40" s="60"/>
      <c r="L40" s="62"/>
      <c r="M40" s="63"/>
      <c r="N40" s="60"/>
    </row>
    <row r="41" spans="1:14" ht="14.25" customHeight="1" x14ac:dyDescent="0.2">
      <c r="A41" s="32" t="s">
        <v>192</v>
      </c>
      <c r="B4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41" s="68">
        <v>136</v>
      </c>
      <c r="D41" s="61" t="s">
        <v>385</v>
      </c>
      <c r="E41" s="80">
        <f t="shared" si="0"/>
        <v>0.15</v>
      </c>
      <c r="F41">
        <f t="shared" si="1"/>
        <v>20</v>
      </c>
      <c r="G41">
        <f t="shared" si="2"/>
        <v>2400</v>
      </c>
      <c r="H41" s="60"/>
      <c r="I41" s="60"/>
      <c r="J41" s="62"/>
      <c r="K41" s="60"/>
      <c r="L41" s="62"/>
      <c r="M41" s="63"/>
      <c r="N41" s="60"/>
    </row>
    <row r="42" spans="1:14" ht="14.25" customHeight="1" x14ac:dyDescent="0.2">
      <c r="A42" s="32" t="s">
        <v>193</v>
      </c>
      <c r="B4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42" s="68">
        <v>149</v>
      </c>
      <c r="D42" s="61" t="s">
        <v>382</v>
      </c>
      <c r="E42" s="80">
        <f t="shared" si="0"/>
        <v>0.15</v>
      </c>
      <c r="F42">
        <f t="shared" si="1"/>
        <v>20</v>
      </c>
      <c r="G42">
        <f t="shared" si="2"/>
        <v>1900</v>
      </c>
      <c r="H42" s="60"/>
      <c r="I42" s="60"/>
      <c r="J42" s="62"/>
      <c r="K42" s="60"/>
      <c r="L42" s="62"/>
      <c r="M42" s="63"/>
      <c r="N42" s="60"/>
    </row>
    <row r="43" spans="1:14" ht="14.25" customHeight="1" x14ac:dyDescent="0.2">
      <c r="A43" s="32" t="s">
        <v>194</v>
      </c>
      <c r="B4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43" s="68">
        <v>99</v>
      </c>
      <c r="D43" s="61" t="s">
        <v>384</v>
      </c>
      <c r="E43" s="80">
        <f t="shared" si="0"/>
        <v>0.05</v>
      </c>
      <c r="F43">
        <f t="shared" si="1"/>
        <v>5</v>
      </c>
      <c r="G43">
        <f t="shared" si="2"/>
        <v>1900</v>
      </c>
      <c r="H43" s="60"/>
      <c r="I43" s="60"/>
      <c r="J43" s="62"/>
      <c r="K43" s="60"/>
      <c r="L43" s="62"/>
      <c r="M43" s="63"/>
      <c r="N43" s="60"/>
    </row>
    <row r="44" spans="1:14" ht="14.25" customHeight="1" x14ac:dyDescent="0.2">
      <c r="A44" s="32" t="s">
        <v>195</v>
      </c>
      <c r="B4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44" s="68">
        <v>117</v>
      </c>
      <c r="D44" s="61" t="s">
        <v>382</v>
      </c>
      <c r="E44" s="80">
        <f t="shared" si="0"/>
        <v>0.1</v>
      </c>
      <c r="F44">
        <f t="shared" si="1"/>
        <v>10</v>
      </c>
      <c r="G44">
        <f t="shared" si="2"/>
        <v>1900</v>
      </c>
      <c r="H44" s="60"/>
      <c r="I44" s="60"/>
      <c r="J44" s="62"/>
      <c r="K44" s="60"/>
      <c r="L44" s="62"/>
      <c r="M44" s="63"/>
      <c r="N44" s="60"/>
    </row>
    <row r="45" spans="1:14" ht="14.25" customHeight="1" x14ac:dyDescent="0.2">
      <c r="A45" s="32" t="s">
        <v>196</v>
      </c>
      <c r="B4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45" s="68">
        <v>76</v>
      </c>
      <c r="D45" s="61" t="s">
        <v>382</v>
      </c>
      <c r="E45" s="80">
        <f t="shared" si="0"/>
        <v>0.05</v>
      </c>
      <c r="F45">
        <f t="shared" si="1"/>
        <v>5</v>
      </c>
      <c r="G45">
        <f t="shared" si="2"/>
        <v>1900</v>
      </c>
      <c r="H45" s="60"/>
      <c r="I45" s="60"/>
      <c r="J45" s="62"/>
      <c r="K45" s="60"/>
      <c r="L45" s="62"/>
      <c r="M45" s="63"/>
      <c r="N45" s="60"/>
    </row>
    <row r="46" spans="1:14" ht="14.25" customHeight="1" x14ac:dyDescent="0.2">
      <c r="A46" s="32" t="s">
        <v>197</v>
      </c>
      <c r="B4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46" s="68">
        <v>244</v>
      </c>
      <c r="D46" s="61" t="s">
        <v>384</v>
      </c>
      <c r="E46" s="80">
        <f t="shared" si="0"/>
        <v>0.2</v>
      </c>
      <c r="F46">
        <f t="shared" si="1"/>
        <v>30</v>
      </c>
      <c r="G46">
        <f t="shared" si="2"/>
        <v>1900</v>
      </c>
      <c r="H46" s="60"/>
      <c r="I46" s="60"/>
      <c r="J46" s="62"/>
      <c r="K46" s="60"/>
      <c r="L46" s="62"/>
      <c r="M46" s="63"/>
      <c r="N46" s="60"/>
    </row>
    <row r="47" spans="1:14" ht="14.25" customHeight="1" x14ac:dyDescent="0.2">
      <c r="A47" s="32" t="s">
        <v>198</v>
      </c>
      <c r="B4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47" s="68">
        <v>173</v>
      </c>
      <c r="D47" s="61" t="s">
        <v>382</v>
      </c>
      <c r="E47" s="80">
        <f t="shared" si="0"/>
        <v>0.2</v>
      </c>
      <c r="F47">
        <f t="shared" si="1"/>
        <v>30</v>
      </c>
      <c r="G47">
        <f t="shared" si="2"/>
        <v>1900</v>
      </c>
      <c r="H47" s="60"/>
      <c r="I47" s="60"/>
      <c r="J47" s="62"/>
      <c r="K47" s="60"/>
      <c r="L47" s="62"/>
      <c r="M47" s="63"/>
      <c r="N47" s="60"/>
    </row>
    <row r="48" spans="1:14" ht="14.25" customHeight="1" x14ac:dyDescent="0.2">
      <c r="A48" s="32" t="s">
        <v>199</v>
      </c>
      <c r="B4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48" s="68">
        <v>82</v>
      </c>
      <c r="D48" s="61" t="s">
        <v>384</v>
      </c>
      <c r="E48" s="80">
        <f t="shared" si="0"/>
        <v>0.05</v>
      </c>
      <c r="F48">
        <f t="shared" si="1"/>
        <v>5</v>
      </c>
      <c r="G48">
        <f t="shared" si="2"/>
        <v>1900</v>
      </c>
      <c r="H48" s="60"/>
      <c r="I48" s="60"/>
      <c r="J48" s="62"/>
      <c r="K48" s="60"/>
      <c r="L48" s="62"/>
      <c r="M48" s="63"/>
      <c r="N48" s="60"/>
    </row>
    <row r="49" spans="1:14" ht="14.25" customHeight="1" x14ac:dyDescent="0.2">
      <c r="A49" s="32" t="s">
        <v>200</v>
      </c>
      <c r="B4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49" s="68">
        <v>287</v>
      </c>
      <c r="D49" s="61" t="s">
        <v>385</v>
      </c>
      <c r="E49" s="80">
        <f t="shared" si="0"/>
        <v>0.2</v>
      </c>
      <c r="F49">
        <f t="shared" si="1"/>
        <v>30</v>
      </c>
      <c r="G49">
        <f t="shared" si="2"/>
        <v>2400</v>
      </c>
      <c r="H49" s="60"/>
      <c r="I49" s="60"/>
      <c r="J49" s="62"/>
      <c r="K49" s="60"/>
      <c r="L49" s="62"/>
      <c r="M49" s="63"/>
      <c r="N49" s="60"/>
    </row>
    <row r="50" spans="1:14" ht="14.25" customHeight="1" x14ac:dyDescent="0.2">
      <c r="A50" s="32" t="s">
        <v>201</v>
      </c>
      <c r="B5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50" s="68">
        <v>37</v>
      </c>
      <c r="D50" s="61" t="s">
        <v>385</v>
      </c>
      <c r="E50" s="80">
        <f t="shared" si="0"/>
        <v>0</v>
      </c>
      <c r="F50">
        <f t="shared" si="1"/>
        <v>3</v>
      </c>
      <c r="G50">
        <f t="shared" si="2"/>
        <v>2400</v>
      </c>
      <c r="H50" s="60"/>
      <c r="I50" s="60"/>
      <c r="J50" s="62"/>
      <c r="K50" s="60"/>
      <c r="L50" s="62"/>
      <c r="M50" s="63"/>
      <c r="N50" s="60"/>
    </row>
    <row r="51" spans="1:14" ht="14.25" customHeight="1" x14ac:dyDescent="0.2">
      <c r="A51" s="32" t="s">
        <v>202</v>
      </c>
      <c r="B5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51" s="68">
        <v>219</v>
      </c>
      <c r="D51" s="61" t="s">
        <v>384</v>
      </c>
      <c r="E51" s="80">
        <f t="shared" si="0"/>
        <v>0.2</v>
      </c>
      <c r="F51">
        <f t="shared" si="1"/>
        <v>30</v>
      </c>
      <c r="G51">
        <f t="shared" si="2"/>
        <v>1900</v>
      </c>
      <c r="H51" s="60"/>
      <c r="I51" s="60"/>
      <c r="J51" s="62"/>
      <c r="K51" s="60"/>
      <c r="L51" s="62"/>
      <c r="M51" s="63"/>
      <c r="N51" s="60"/>
    </row>
    <row r="52" spans="1:14" ht="14.25" customHeight="1" x14ac:dyDescent="0.2">
      <c r="A52" s="32" t="s">
        <v>203</v>
      </c>
      <c r="B5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52" s="68">
        <v>68</v>
      </c>
      <c r="D52" s="61" t="s">
        <v>384</v>
      </c>
      <c r="E52" s="80">
        <f t="shared" si="0"/>
        <v>0.05</v>
      </c>
      <c r="F52">
        <f t="shared" si="1"/>
        <v>5</v>
      </c>
      <c r="G52">
        <f t="shared" si="2"/>
        <v>1900</v>
      </c>
      <c r="H52" s="60"/>
      <c r="I52" s="60"/>
      <c r="J52" s="62"/>
      <c r="K52" s="60"/>
      <c r="L52" s="62"/>
      <c r="M52" s="63"/>
      <c r="N52" s="60"/>
    </row>
    <row r="53" spans="1:14" ht="14.25" customHeight="1" x14ac:dyDescent="0.2">
      <c r="A53" s="32" t="s">
        <v>204</v>
      </c>
      <c r="B5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53" s="68">
        <v>291</v>
      </c>
      <c r="D53" s="61" t="s">
        <v>385</v>
      </c>
      <c r="E53" s="80">
        <f t="shared" si="0"/>
        <v>0.2</v>
      </c>
      <c r="F53">
        <f t="shared" si="1"/>
        <v>30</v>
      </c>
      <c r="G53">
        <f t="shared" si="2"/>
        <v>2400</v>
      </c>
      <c r="H53" s="60"/>
      <c r="I53" s="60"/>
      <c r="J53" s="62"/>
      <c r="K53" s="60"/>
      <c r="L53" s="62"/>
      <c r="M53" s="63"/>
      <c r="N53" s="60"/>
    </row>
    <row r="54" spans="1:14" ht="14.25" customHeight="1" x14ac:dyDescent="0.2">
      <c r="A54" s="32" t="s">
        <v>205</v>
      </c>
      <c r="B5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54" s="68">
        <v>136</v>
      </c>
      <c r="D54" s="61" t="s">
        <v>382</v>
      </c>
      <c r="E54" s="80">
        <f t="shared" si="0"/>
        <v>0.15</v>
      </c>
      <c r="F54">
        <f t="shared" si="1"/>
        <v>20</v>
      </c>
      <c r="G54">
        <f t="shared" si="2"/>
        <v>1900</v>
      </c>
      <c r="H54" s="60"/>
      <c r="I54" s="60"/>
      <c r="J54" s="62"/>
      <c r="K54" s="60"/>
      <c r="L54" s="62"/>
      <c r="M54" s="63"/>
      <c r="N54" s="60"/>
    </row>
    <row r="55" spans="1:14" ht="14.25" customHeight="1" x14ac:dyDescent="0.2">
      <c r="A55" s="32" t="s">
        <v>206</v>
      </c>
      <c r="B5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55" s="68">
        <v>149</v>
      </c>
      <c r="D55" s="61" t="s">
        <v>383</v>
      </c>
      <c r="E55" s="80">
        <f t="shared" si="0"/>
        <v>0.15</v>
      </c>
      <c r="F55">
        <f t="shared" si="1"/>
        <v>20</v>
      </c>
      <c r="G55">
        <f t="shared" si="2"/>
        <v>2100</v>
      </c>
      <c r="H55" s="60"/>
      <c r="I55" s="60"/>
      <c r="J55" s="62"/>
      <c r="K55" s="60"/>
      <c r="L55" s="62"/>
      <c r="M55" s="63"/>
      <c r="N55" s="60"/>
    </row>
    <row r="56" spans="1:14" ht="14.25" customHeight="1" x14ac:dyDescent="0.2">
      <c r="A56" s="32" t="s">
        <v>207</v>
      </c>
      <c r="B5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56" s="68">
        <v>99</v>
      </c>
      <c r="D56" s="61" t="s">
        <v>385</v>
      </c>
      <c r="E56" s="80">
        <f t="shared" si="0"/>
        <v>0.05</v>
      </c>
      <c r="F56">
        <f t="shared" si="1"/>
        <v>5</v>
      </c>
      <c r="G56">
        <f t="shared" si="2"/>
        <v>2400</v>
      </c>
      <c r="H56" s="60"/>
      <c r="I56" s="60"/>
      <c r="J56" s="62"/>
      <c r="K56" s="60"/>
      <c r="L56" s="62"/>
      <c r="M56" s="63"/>
      <c r="N56" s="60"/>
    </row>
    <row r="57" spans="1:14" ht="14.25" customHeight="1" x14ac:dyDescent="0.2">
      <c r="A57" s="32" t="s">
        <v>208</v>
      </c>
      <c r="B5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57" s="68">
        <v>97</v>
      </c>
      <c r="D57" s="61" t="s">
        <v>385</v>
      </c>
      <c r="E57" s="80">
        <f t="shared" si="0"/>
        <v>0.05</v>
      </c>
      <c r="F57">
        <f t="shared" si="1"/>
        <v>5</v>
      </c>
      <c r="G57">
        <f t="shared" si="2"/>
        <v>2400</v>
      </c>
      <c r="H57" s="60"/>
      <c r="I57" s="60"/>
      <c r="J57" s="62"/>
      <c r="K57" s="60"/>
      <c r="L57" s="62"/>
      <c r="M57" s="63"/>
      <c r="N57" s="60"/>
    </row>
    <row r="58" spans="1:14" ht="14.25" customHeight="1" x14ac:dyDescent="0.2">
      <c r="A58" s="32" t="s">
        <v>209</v>
      </c>
      <c r="B5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58" s="68">
        <v>27</v>
      </c>
      <c r="D58" s="61" t="s">
        <v>383</v>
      </c>
      <c r="E58" s="80">
        <f t="shared" si="0"/>
        <v>0</v>
      </c>
      <c r="F58">
        <f t="shared" si="1"/>
        <v>3</v>
      </c>
      <c r="G58">
        <f t="shared" si="2"/>
        <v>2100</v>
      </c>
      <c r="H58" s="60"/>
      <c r="I58" s="60"/>
      <c r="J58" s="62"/>
      <c r="K58" s="60"/>
      <c r="L58" s="62"/>
      <c r="M58" s="63"/>
      <c r="N58" s="60"/>
    </row>
    <row r="59" spans="1:14" ht="14.25" customHeight="1" x14ac:dyDescent="0.2">
      <c r="A59" s="32" t="s">
        <v>210</v>
      </c>
      <c r="B5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59" s="68">
        <v>26</v>
      </c>
      <c r="D59" s="61" t="s">
        <v>383</v>
      </c>
      <c r="E59" s="80">
        <f t="shared" si="0"/>
        <v>0</v>
      </c>
      <c r="F59">
        <f t="shared" si="1"/>
        <v>3</v>
      </c>
      <c r="G59">
        <f t="shared" si="2"/>
        <v>2100</v>
      </c>
      <c r="H59" s="60"/>
      <c r="I59" s="60"/>
      <c r="J59" s="62"/>
      <c r="K59" s="60"/>
      <c r="L59" s="62"/>
      <c r="M59" s="63"/>
      <c r="N59" s="60"/>
    </row>
    <row r="60" spans="1:14" ht="14.25" customHeight="1" x14ac:dyDescent="0.2">
      <c r="A60" s="32" t="s">
        <v>211</v>
      </c>
      <c r="B6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60" s="68">
        <v>47</v>
      </c>
      <c r="D60" s="61" t="s">
        <v>384</v>
      </c>
      <c r="E60" s="80">
        <f t="shared" si="0"/>
        <v>0</v>
      </c>
      <c r="F60">
        <f t="shared" si="1"/>
        <v>3</v>
      </c>
      <c r="G60">
        <f t="shared" si="2"/>
        <v>1900</v>
      </c>
      <c r="H60" s="60"/>
      <c r="I60" s="60"/>
      <c r="J60" s="62"/>
      <c r="K60" s="60"/>
      <c r="L60" s="62"/>
      <c r="M60" s="63"/>
      <c r="N60" s="60"/>
    </row>
    <row r="61" spans="1:14" ht="14.25" customHeight="1" x14ac:dyDescent="0.2">
      <c r="A61" s="32" t="s">
        <v>212</v>
      </c>
      <c r="B6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61" s="68">
        <v>346</v>
      </c>
      <c r="D61" s="61" t="s">
        <v>384</v>
      </c>
      <c r="E61" s="80">
        <f t="shared" si="0"/>
        <v>0.2</v>
      </c>
      <c r="F61">
        <f t="shared" si="1"/>
        <v>30</v>
      </c>
      <c r="G61">
        <f t="shared" si="2"/>
        <v>1900</v>
      </c>
      <c r="H61" s="60"/>
      <c r="I61" s="60"/>
      <c r="J61" s="62"/>
      <c r="K61" s="60"/>
      <c r="L61" s="62"/>
      <c r="M61" s="63"/>
      <c r="N61" s="60"/>
    </row>
    <row r="62" spans="1:14" ht="14.25" customHeight="1" x14ac:dyDescent="0.2">
      <c r="A62" s="32" t="s">
        <v>213</v>
      </c>
      <c r="B6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62" s="68">
        <v>94</v>
      </c>
      <c r="D62" s="61" t="s">
        <v>382</v>
      </c>
      <c r="E62" s="80">
        <f t="shared" si="0"/>
        <v>0.05</v>
      </c>
      <c r="F62">
        <f t="shared" si="1"/>
        <v>5</v>
      </c>
      <c r="G62">
        <f t="shared" si="2"/>
        <v>1900</v>
      </c>
      <c r="H62" s="60"/>
      <c r="I62" s="60"/>
      <c r="J62" s="62"/>
      <c r="K62" s="60"/>
      <c r="L62" s="62"/>
      <c r="M62" s="63"/>
      <c r="N62" s="60"/>
    </row>
    <row r="63" spans="1:14" ht="14.25" customHeight="1" x14ac:dyDescent="0.2">
      <c r="A63" s="32" t="s">
        <v>214</v>
      </c>
      <c r="B6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63" s="68">
        <v>188</v>
      </c>
      <c r="D63" s="61" t="s">
        <v>385</v>
      </c>
      <c r="E63" s="80">
        <f t="shared" si="0"/>
        <v>0.2</v>
      </c>
      <c r="F63">
        <f t="shared" si="1"/>
        <v>30</v>
      </c>
      <c r="G63">
        <f t="shared" si="2"/>
        <v>2400</v>
      </c>
      <c r="H63" s="60"/>
      <c r="I63" s="60"/>
      <c r="J63" s="62"/>
      <c r="K63" s="60"/>
      <c r="L63" s="62"/>
      <c r="M63" s="63"/>
      <c r="N63" s="60"/>
    </row>
    <row r="64" spans="1:14" ht="14.25" customHeight="1" x14ac:dyDescent="0.2">
      <c r="A64" s="32" t="s">
        <v>215</v>
      </c>
      <c r="B6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64" s="68">
        <v>209</v>
      </c>
      <c r="D64" s="61" t="s">
        <v>383</v>
      </c>
      <c r="E64" s="80">
        <f t="shared" si="0"/>
        <v>0.2</v>
      </c>
      <c r="F64">
        <f t="shared" si="1"/>
        <v>30</v>
      </c>
      <c r="G64">
        <f t="shared" si="2"/>
        <v>2100</v>
      </c>
      <c r="H64" s="60"/>
      <c r="I64" s="60"/>
      <c r="J64" s="62"/>
      <c r="K64" s="60"/>
      <c r="L64" s="62"/>
      <c r="M64" s="63"/>
      <c r="N64" s="60"/>
    </row>
    <row r="65" spans="1:14" ht="14.25" customHeight="1" x14ac:dyDescent="0.2">
      <c r="A65" s="32" t="s">
        <v>216</v>
      </c>
      <c r="B6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65" s="68">
        <v>85</v>
      </c>
      <c r="D65" s="61" t="s">
        <v>383</v>
      </c>
      <c r="E65" s="80">
        <f t="shared" si="0"/>
        <v>0.05</v>
      </c>
      <c r="F65">
        <f t="shared" si="1"/>
        <v>5</v>
      </c>
      <c r="G65">
        <f t="shared" si="2"/>
        <v>2100</v>
      </c>
      <c r="H65" s="60"/>
      <c r="I65" s="60"/>
      <c r="J65" s="62"/>
      <c r="K65" s="60"/>
      <c r="L65" s="62"/>
      <c r="M65" s="63"/>
      <c r="N65" s="60"/>
    </row>
    <row r="66" spans="1:14" ht="14.25" customHeight="1" x14ac:dyDescent="0.2">
      <c r="A66" s="32" t="s">
        <v>217</v>
      </c>
      <c r="B6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66" s="68">
        <v>49</v>
      </c>
      <c r="D66" s="61" t="s">
        <v>382</v>
      </c>
      <c r="E66" s="80">
        <f t="shared" si="0"/>
        <v>0</v>
      </c>
      <c r="F66">
        <f t="shared" si="1"/>
        <v>3</v>
      </c>
      <c r="G66">
        <f t="shared" si="2"/>
        <v>1900</v>
      </c>
      <c r="H66" s="60"/>
      <c r="I66" s="60"/>
      <c r="J66" s="62"/>
      <c r="K66" s="60"/>
      <c r="L66" s="62"/>
      <c r="M66" s="63"/>
      <c r="N66" s="60"/>
    </row>
    <row r="67" spans="1:14" ht="14.25" customHeight="1" x14ac:dyDescent="0.2">
      <c r="A67" s="32" t="s">
        <v>218</v>
      </c>
      <c r="B6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67" s="68">
        <v>210</v>
      </c>
      <c r="D67" s="61" t="s">
        <v>382</v>
      </c>
      <c r="E67" s="80">
        <f t="shared" si="0"/>
        <v>0.2</v>
      </c>
      <c r="F67">
        <f t="shared" si="1"/>
        <v>30</v>
      </c>
      <c r="G67">
        <f t="shared" si="2"/>
        <v>1900</v>
      </c>
      <c r="H67" s="60"/>
      <c r="I67" s="60"/>
      <c r="J67" s="62"/>
      <c r="K67" s="60"/>
      <c r="L67" s="62"/>
      <c r="M67" s="63"/>
      <c r="N67" s="60"/>
    </row>
    <row r="68" spans="1:14" ht="14.25" customHeight="1" x14ac:dyDescent="0.2">
      <c r="A68" s="32" t="s">
        <v>219</v>
      </c>
      <c r="B6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68" s="68">
        <v>111</v>
      </c>
      <c r="D68" s="61" t="s">
        <v>382</v>
      </c>
      <c r="E68" s="80">
        <f t="shared" ref="E68:E131" si="3">_xlfn.XLOOKUP(B68,$H$19:$H$23,$J$19:$J$23)</f>
        <v>0.1</v>
      </c>
      <c r="F68">
        <f t="shared" ref="F68:F131" si="4">_xlfn.XLOOKUP(B68,$H$11:$H$15,$J$11:$J$15)</f>
        <v>10</v>
      </c>
      <c r="G68">
        <f t="shared" ref="G68:G131" si="5">_xlfn.XLOOKUP(D68,$L$10:$L$13,$N$10:$N$13)</f>
        <v>1900</v>
      </c>
      <c r="H68" s="60"/>
      <c r="I68" s="60"/>
      <c r="J68" s="62"/>
      <c r="K68" s="60"/>
      <c r="L68" s="62"/>
      <c r="M68" s="63"/>
      <c r="N68" s="60"/>
    </row>
    <row r="69" spans="1:14" ht="14.25" customHeight="1" x14ac:dyDescent="0.2">
      <c r="A69" s="32" t="s">
        <v>220</v>
      </c>
      <c r="B6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69" s="68">
        <v>87</v>
      </c>
      <c r="D69" s="61" t="s">
        <v>385</v>
      </c>
      <c r="E69" s="80">
        <f t="shared" si="3"/>
        <v>0.05</v>
      </c>
      <c r="F69">
        <f t="shared" si="4"/>
        <v>5</v>
      </c>
      <c r="G69">
        <f t="shared" si="5"/>
        <v>2400</v>
      </c>
      <c r="H69" s="60"/>
      <c r="I69" s="60"/>
      <c r="J69" s="62"/>
      <c r="K69" s="60"/>
      <c r="L69" s="62"/>
      <c r="M69" s="63"/>
      <c r="N69" s="60"/>
    </row>
    <row r="70" spans="1:14" ht="14.25" customHeight="1" x14ac:dyDescent="0.2">
      <c r="A70" s="32" t="s">
        <v>221</v>
      </c>
      <c r="B7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70" s="68">
        <v>48</v>
      </c>
      <c r="D70" s="61" t="s">
        <v>385</v>
      </c>
      <c r="E70" s="80">
        <f t="shared" si="3"/>
        <v>0</v>
      </c>
      <c r="F70">
        <f t="shared" si="4"/>
        <v>3</v>
      </c>
      <c r="G70">
        <f t="shared" si="5"/>
        <v>2400</v>
      </c>
      <c r="H70" s="60"/>
      <c r="I70" s="60"/>
      <c r="J70" s="62"/>
      <c r="K70" s="60"/>
      <c r="L70" s="62"/>
      <c r="M70" s="63"/>
      <c r="N70" s="60"/>
    </row>
    <row r="71" spans="1:14" ht="14.25" customHeight="1" x14ac:dyDescent="0.2">
      <c r="A71" s="32" t="s">
        <v>222</v>
      </c>
      <c r="B7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71" s="68">
        <v>105</v>
      </c>
      <c r="D71" s="61" t="s">
        <v>384</v>
      </c>
      <c r="E71" s="80">
        <f t="shared" si="3"/>
        <v>0.1</v>
      </c>
      <c r="F71">
        <f t="shared" si="4"/>
        <v>10</v>
      </c>
      <c r="G71">
        <f t="shared" si="5"/>
        <v>1900</v>
      </c>
      <c r="H71" s="60"/>
      <c r="I71" s="60"/>
      <c r="J71" s="62"/>
      <c r="K71" s="60"/>
      <c r="L71" s="62"/>
      <c r="M71" s="63"/>
      <c r="N71" s="60"/>
    </row>
    <row r="72" spans="1:14" ht="14.25" customHeight="1" x14ac:dyDescent="0.2">
      <c r="A72" s="32" t="s">
        <v>223</v>
      </c>
      <c r="B7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72" s="68">
        <v>145</v>
      </c>
      <c r="D72" s="61" t="s">
        <v>384</v>
      </c>
      <c r="E72" s="80">
        <f t="shared" si="3"/>
        <v>0.15</v>
      </c>
      <c r="F72">
        <f t="shared" si="4"/>
        <v>20</v>
      </c>
      <c r="G72">
        <f t="shared" si="5"/>
        <v>1900</v>
      </c>
      <c r="H72" s="60"/>
      <c r="I72" s="60"/>
      <c r="J72" s="62"/>
      <c r="K72" s="60"/>
      <c r="L72" s="62"/>
      <c r="M72" s="63"/>
      <c r="N72" s="60"/>
    </row>
    <row r="73" spans="1:14" ht="14.25" customHeight="1" x14ac:dyDescent="0.2">
      <c r="A73" s="32" t="s">
        <v>224</v>
      </c>
      <c r="B7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73" s="68">
        <v>82</v>
      </c>
      <c r="D73" s="61" t="s">
        <v>382</v>
      </c>
      <c r="E73" s="80">
        <f t="shared" si="3"/>
        <v>0.05</v>
      </c>
      <c r="F73">
        <f t="shared" si="4"/>
        <v>5</v>
      </c>
      <c r="G73">
        <f t="shared" si="5"/>
        <v>1900</v>
      </c>
      <c r="H73" s="60"/>
      <c r="I73" s="60"/>
      <c r="J73" s="62"/>
      <c r="K73" s="60"/>
      <c r="L73" s="62"/>
      <c r="M73" s="63"/>
      <c r="N73" s="60"/>
    </row>
    <row r="74" spans="1:14" ht="14.25" customHeight="1" x14ac:dyDescent="0.2">
      <c r="A74" s="32" t="s">
        <v>225</v>
      </c>
      <c r="B7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74" s="68">
        <v>66</v>
      </c>
      <c r="D74" s="61" t="s">
        <v>384</v>
      </c>
      <c r="E74" s="80">
        <f t="shared" si="3"/>
        <v>0.05</v>
      </c>
      <c r="F74">
        <f t="shared" si="4"/>
        <v>5</v>
      </c>
      <c r="G74">
        <f t="shared" si="5"/>
        <v>1900</v>
      </c>
      <c r="H74" s="60"/>
      <c r="I74" s="60"/>
      <c r="J74" s="62"/>
      <c r="K74" s="60"/>
      <c r="L74" s="62"/>
      <c r="M74" s="63"/>
      <c r="N74" s="60"/>
    </row>
    <row r="75" spans="1:14" ht="14.25" customHeight="1" x14ac:dyDescent="0.2">
      <c r="A75" s="32" t="s">
        <v>226</v>
      </c>
      <c r="B7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75" s="68">
        <v>195</v>
      </c>
      <c r="D75" s="61" t="s">
        <v>385</v>
      </c>
      <c r="E75" s="80">
        <f t="shared" si="3"/>
        <v>0.2</v>
      </c>
      <c r="F75">
        <f t="shared" si="4"/>
        <v>30</v>
      </c>
      <c r="G75">
        <f t="shared" si="5"/>
        <v>2400</v>
      </c>
      <c r="H75" s="60"/>
      <c r="I75" s="60"/>
      <c r="J75" s="62"/>
      <c r="K75" s="60"/>
      <c r="L75" s="62"/>
      <c r="M75" s="63"/>
      <c r="N75" s="60"/>
    </row>
    <row r="76" spans="1:14" ht="14.25" customHeight="1" x14ac:dyDescent="0.2">
      <c r="A76" s="32" t="s">
        <v>227</v>
      </c>
      <c r="B7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76" s="68">
        <v>97</v>
      </c>
      <c r="D76" s="61" t="s">
        <v>385</v>
      </c>
      <c r="E76" s="80">
        <f t="shared" si="3"/>
        <v>0.05</v>
      </c>
      <c r="F76">
        <f t="shared" si="4"/>
        <v>5</v>
      </c>
      <c r="G76">
        <f t="shared" si="5"/>
        <v>2400</v>
      </c>
      <c r="H76" s="60"/>
      <c r="I76" s="60"/>
      <c r="J76" s="62"/>
      <c r="K76" s="60"/>
      <c r="L76" s="62"/>
      <c r="M76" s="63"/>
      <c r="N76" s="60"/>
    </row>
    <row r="77" spans="1:14" ht="14.25" customHeight="1" x14ac:dyDescent="0.2">
      <c r="A77" s="32" t="s">
        <v>228</v>
      </c>
      <c r="B7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77" s="68">
        <v>34</v>
      </c>
      <c r="D77" s="61" t="s">
        <v>384</v>
      </c>
      <c r="E77" s="80">
        <f t="shared" si="3"/>
        <v>0</v>
      </c>
      <c r="F77">
        <f t="shared" si="4"/>
        <v>3</v>
      </c>
      <c r="G77">
        <f t="shared" si="5"/>
        <v>1900</v>
      </c>
      <c r="H77" s="60"/>
      <c r="I77" s="60"/>
      <c r="J77" s="62"/>
      <c r="K77" s="60"/>
      <c r="L77" s="62"/>
      <c r="M77" s="63"/>
      <c r="N77" s="60"/>
    </row>
    <row r="78" spans="1:14" ht="14.25" customHeight="1" x14ac:dyDescent="0.2">
      <c r="A78" s="32" t="s">
        <v>229</v>
      </c>
      <c r="B7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78" s="68">
        <v>87</v>
      </c>
      <c r="D78" s="61" t="s">
        <v>384</v>
      </c>
      <c r="E78" s="80">
        <f t="shared" si="3"/>
        <v>0.05</v>
      </c>
      <c r="F78">
        <f t="shared" si="4"/>
        <v>5</v>
      </c>
      <c r="G78">
        <f t="shared" si="5"/>
        <v>1900</v>
      </c>
      <c r="H78" s="60"/>
      <c r="I78" s="60"/>
      <c r="J78" s="62"/>
      <c r="K78" s="60"/>
      <c r="L78" s="62"/>
      <c r="M78" s="63"/>
      <c r="N78" s="60"/>
    </row>
    <row r="79" spans="1:14" ht="14.25" customHeight="1" x14ac:dyDescent="0.2">
      <c r="A79" s="32" t="s">
        <v>230</v>
      </c>
      <c r="B7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79" s="68">
        <v>171</v>
      </c>
      <c r="D79" s="61" t="s">
        <v>385</v>
      </c>
      <c r="E79" s="80">
        <f t="shared" si="3"/>
        <v>0.2</v>
      </c>
      <c r="F79">
        <f t="shared" si="4"/>
        <v>30</v>
      </c>
      <c r="G79">
        <f t="shared" si="5"/>
        <v>2400</v>
      </c>
      <c r="H79" s="60"/>
      <c r="I79" s="60"/>
      <c r="J79" s="62"/>
      <c r="K79" s="60"/>
      <c r="L79" s="62"/>
      <c r="M79" s="63"/>
      <c r="N79" s="60"/>
    </row>
    <row r="80" spans="1:14" ht="14.25" customHeight="1" x14ac:dyDescent="0.2">
      <c r="A80" s="32" t="s">
        <v>231</v>
      </c>
      <c r="B8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80" s="68">
        <v>235</v>
      </c>
      <c r="D80" s="61" t="s">
        <v>382</v>
      </c>
      <c r="E80" s="80">
        <f t="shared" si="3"/>
        <v>0.2</v>
      </c>
      <c r="F80">
        <f t="shared" si="4"/>
        <v>30</v>
      </c>
      <c r="G80">
        <f t="shared" si="5"/>
        <v>1900</v>
      </c>
      <c r="H80" s="60"/>
      <c r="I80" s="60"/>
      <c r="J80" s="62"/>
      <c r="K80" s="60"/>
      <c r="L80" s="62"/>
      <c r="M80" s="63"/>
      <c r="N80" s="60"/>
    </row>
    <row r="81" spans="1:14" ht="14.25" customHeight="1" x14ac:dyDescent="0.2">
      <c r="A81" s="32" t="s">
        <v>232</v>
      </c>
      <c r="B8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81" s="68">
        <v>135</v>
      </c>
      <c r="D81" s="61" t="s">
        <v>383</v>
      </c>
      <c r="E81" s="80">
        <f t="shared" si="3"/>
        <v>0.15</v>
      </c>
      <c r="F81">
        <f t="shared" si="4"/>
        <v>20</v>
      </c>
      <c r="G81">
        <f t="shared" si="5"/>
        <v>2100</v>
      </c>
      <c r="H81" s="60"/>
      <c r="I81" s="60"/>
      <c r="J81" s="62"/>
      <c r="K81" s="60"/>
      <c r="L81" s="62"/>
      <c r="M81" s="63"/>
      <c r="N81" s="60"/>
    </row>
    <row r="82" spans="1:14" ht="14.25" customHeight="1" x14ac:dyDescent="0.2">
      <c r="A82" s="32" t="s">
        <v>233</v>
      </c>
      <c r="B8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82" s="68">
        <v>53</v>
      </c>
      <c r="D82" s="61" t="s">
        <v>382</v>
      </c>
      <c r="E82" s="80">
        <f t="shared" si="3"/>
        <v>0.05</v>
      </c>
      <c r="F82">
        <f t="shared" si="4"/>
        <v>5</v>
      </c>
      <c r="G82">
        <f t="shared" si="5"/>
        <v>1900</v>
      </c>
      <c r="H82" s="60"/>
      <c r="I82" s="60"/>
      <c r="J82" s="62"/>
      <c r="K82" s="60"/>
      <c r="L82" s="62"/>
      <c r="M82" s="63"/>
      <c r="N82" s="60"/>
    </row>
    <row r="83" spans="1:14" ht="14.25" customHeight="1" x14ac:dyDescent="0.2">
      <c r="A83" s="32" t="s">
        <v>234</v>
      </c>
      <c r="B8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83" s="68">
        <v>115</v>
      </c>
      <c r="D83" s="61" t="s">
        <v>385</v>
      </c>
      <c r="E83" s="80">
        <f t="shared" si="3"/>
        <v>0.1</v>
      </c>
      <c r="F83">
        <f t="shared" si="4"/>
        <v>10</v>
      </c>
      <c r="G83">
        <f t="shared" si="5"/>
        <v>2400</v>
      </c>
      <c r="H83" s="60"/>
      <c r="I83" s="60"/>
      <c r="J83" s="62"/>
      <c r="K83" s="60"/>
      <c r="L83" s="62"/>
      <c r="M83" s="63"/>
      <c r="N83" s="60"/>
    </row>
    <row r="84" spans="1:14" ht="14.25" customHeight="1" x14ac:dyDescent="0.2">
      <c r="A84" s="32" t="s">
        <v>235</v>
      </c>
      <c r="B8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84" s="68">
        <v>136</v>
      </c>
      <c r="D84" s="61" t="s">
        <v>385</v>
      </c>
      <c r="E84" s="80">
        <f t="shared" si="3"/>
        <v>0.15</v>
      </c>
      <c r="F84">
        <f t="shared" si="4"/>
        <v>20</v>
      </c>
      <c r="G84">
        <f t="shared" si="5"/>
        <v>2400</v>
      </c>
      <c r="H84" s="60"/>
      <c r="I84" s="60"/>
      <c r="J84" s="62"/>
      <c r="K84" s="60"/>
      <c r="L84" s="62"/>
      <c r="M84" s="63"/>
      <c r="N84" s="60"/>
    </row>
    <row r="85" spans="1:14" ht="14.25" customHeight="1" x14ac:dyDescent="0.2">
      <c r="A85" s="32" t="s">
        <v>236</v>
      </c>
      <c r="B8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85" s="68">
        <v>149</v>
      </c>
      <c r="D85" s="61" t="s">
        <v>382</v>
      </c>
      <c r="E85" s="80">
        <f t="shared" si="3"/>
        <v>0.15</v>
      </c>
      <c r="F85">
        <f t="shared" si="4"/>
        <v>20</v>
      </c>
      <c r="G85">
        <f t="shared" si="5"/>
        <v>1900</v>
      </c>
      <c r="H85" s="60"/>
      <c r="I85" s="60"/>
      <c r="J85" s="62"/>
      <c r="K85" s="60"/>
      <c r="L85" s="62"/>
      <c r="M85" s="63"/>
      <c r="N85" s="60"/>
    </row>
    <row r="86" spans="1:14" ht="14.25" customHeight="1" x14ac:dyDescent="0.2">
      <c r="A86" s="32" t="s">
        <v>237</v>
      </c>
      <c r="B8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86" s="68">
        <v>99</v>
      </c>
      <c r="D86" s="61" t="s">
        <v>384</v>
      </c>
      <c r="E86" s="80">
        <f t="shared" si="3"/>
        <v>0.05</v>
      </c>
      <c r="F86">
        <f t="shared" si="4"/>
        <v>5</v>
      </c>
      <c r="G86">
        <f t="shared" si="5"/>
        <v>1900</v>
      </c>
      <c r="H86" s="60"/>
      <c r="I86" s="60"/>
      <c r="J86" s="62"/>
      <c r="K86" s="60"/>
      <c r="L86" s="62"/>
      <c r="M86" s="63"/>
      <c r="N86" s="60"/>
    </row>
    <row r="87" spans="1:14" ht="14.25" customHeight="1" x14ac:dyDescent="0.2">
      <c r="A87" s="32" t="s">
        <v>238</v>
      </c>
      <c r="B8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87" s="68">
        <v>117</v>
      </c>
      <c r="D87" s="61" t="s">
        <v>382</v>
      </c>
      <c r="E87" s="80">
        <f t="shared" si="3"/>
        <v>0.1</v>
      </c>
      <c r="F87">
        <f t="shared" si="4"/>
        <v>10</v>
      </c>
      <c r="G87">
        <f t="shared" si="5"/>
        <v>1900</v>
      </c>
      <c r="H87" s="60"/>
      <c r="I87" s="60"/>
      <c r="J87" s="62"/>
      <c r="K87" s="60"/>
      <c r="L87" s="62"/>
      <c r="M87" s="63"/>
      <c r="N87" s="60"/>
    </row>
    <row r="88" spans="1:14" ht="14.25" customHeight="1" x14ac:dyDescent="0.2">
      <c r="A88" s="32" t="s">
        <v>239</v>
      </c>
      <c r="B8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88" s="68">
        <v>76</v>
      </c>
      <c r="D88" s="61" t="s">
        <v>382</v>
      </c>
      <c r="E88" s="80">
        <f t="shared" si="3"/>
        <v>0.05</v>
      </c>
      <c r="F88">
        <f t="shared" si="4"/>
        <v>5</v>
      </c>
      <c r="G88">
        <f t="shared" si="5"/>
        <v>1900</v>
      </c>
      <c r="H88" s="60"/>
      <c r="I88" s="60"/>
      <c r="J88" s="62"/>
      <c r="K88" s="60"/>
      <c r="L88" s="62"/>
      <c r="M88" s="63"/>
      <c r="N88" s="60"/>
    </row>
    <row r="89" spans="1:14" ht="14.25" customHeight="1" x14ac:dyDescent="0.2">
      <c r="A89" s="32" t="s">
        <v>240</v>
      </c>
      <c r="B8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89" s="68">
        <v>244</v>
      </c>
      <c r="D89" s="61" t="s">
        <v>384</v>
      </c>
      <c r="E89" s="80">
        <f t="shared" si="3"/>
        <v>0.2</v>
      </c>
      <c r="F89">
        <f t="shared" si="4"/>
        <v>30</v>
      </c>
      <c r="G89">
        <f t="shared" si="5"/>
        <v>1900</v>
      </c>
      <c r="H89" s="60"/>
      <c r="I89" s="60"/>
      <c r="J89" s="62"/>
      <c r="K89" s="60"/>
      <c r="L89" s="62"/>
      <c r="M89" s="63"/>
      <c r="N89" s="60"/>
    </row>
    <row r="90" spans="1:14" ht="14.25" customHeight="1" x14ac:dyDescent="0.2">
      <c r="A90" s="32" t="s">
        <v>241</v>
      </c>
      <c r="B9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90" s="68">
        <v>173</v>
      </c>
      <c r="D90" s="61" t="s">
        <v>382</v>
      </c>
      <c r="E90" s="80">
        <f t="shared" si="3"/>
        <v>0.2</v>
      </c>
      <c r="F90">
        <f t="shared" si="4"/>
        <v>30</v>
      </c>
      <c r="G90">
        <f t="shared" si="5"/>
        <v>1900</v>
      </c>
      <c r="H90" s="60"/>
      <c r="I90" s="60"/>
      <c r="J90" s="62"/>
      <c r="K90" s="60"/>
      <c r="L90" s="62"/>
      <c r="M90" s="63"/>
      <c r="N90" s="60"/>
    </row>
    <row r="91" spans="1:14" ht="14.25" customHeight="1" x14ac:dyDescent="0.2">
      <c r="A91" s="32" t="s">
        <v>242</v>
      </c>
      <c r="B9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91" s="68">
        <v>78</v>
      </c>
      <c r="D91" s="61" t="s">
        <v>384</v>
      </c>
      <c r="E91" s="80">
        <f t="shared" si="3"/>
        <v>0.05</v>
      </c>
      <c r="F91">
        <f t="shared" si="4"/>
        <v>5</v>
      </c>
      <c r="G91">
        <f t="shared" si="5"/>
        <v>1900</v>
      </c>
      <c r="H91" s="60"/>
      <c r="I91" s="60"/>
      <c r="J91" s="62"/>
      <c r="K91" s="60"/>
      <c r="L91" s="62"/>
      <c r="M91" s="63"/>
      <c r="N91" s="60"/>
    </row>
    <row r="92" spans="1:14" ht="14.25" customHeight="1" x14ac:dyDescent="0.2">
      <c r="A92" s="32" t="s">
        <v>243</v>
      </c>
      <c r="B9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92" s="68">
        <v>45</v>
      </c>
      <c r="D92" s="61" t="s">
        <v>385</v>
      </c>
      <c r="E92" s="80">
        <f t="shared" si="3"/>
        <v>0</v>
      </c>
      <c r="F92">
        <f t="shared" si="4"/>
        <v>3</v>
      </c>
      <c r="G92">
        <f t="shared" si="5"/>
        <v>2400</v>
      </c>
      <c r="H92" s="60"/>
      <c r="I92" s="60"/>
      <c r="J92" s="62"/>
      <c r="K92" s="60"/>
      <c r="L92" s="62"/>
      <c r="M92" s="63"/>
      <c r="N92" s="60"/>
    </row>
    <row r="93" spans="1:14" ht="14.25" customHeight="1" x14ac:dyDescent="0.2">
      <c r="A93" s="32" t="s">
        <v>244</v>
      </c>
      <c r="B9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93" s="68">
        <v>77</v>
      </c>
      <c r="D93" s="61" t="s">
        <v>385</v>
      </c>
      <c r="E93" s="80">
        <f t="shared" si="3"/>
        <v>0.05</v>
      </c>
      <c r="F93">
        <f t="shared" si="4"/>
        <v>5</v>
      </c>
      <c r="G93">
        <f t="shared" si="5"/>
        <v>2400</v>
      </c>
      <c r="H93" s="60"/>
      <c r="I93" s="60"/>
      <c r="J93" s="62"/>
      <c r="K93" s="60"/>
      <c r="L93" s="62"/>
      <c r="M93" s="63"/>
      <c r="N93" s="60"/>
    </row>
    <row r="94" spans="1:14" ht="14.25" customHeight="1" x14ac:dyDescent="0.2">
      <c r="A94" s="32" t="s">
        <v>245</v>
      </c>
      <c r="B9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94" s="68">
        <v>234</v>
      </c>
      <c r="D94" s="61" t="s">
        <v>384</v>
      </c>
      <c r="E94" s="80">
        <f t="shared" si="3"/>
        <v>0.2</v>
      </c>
      <c r="F94">
        <f t="shared" si="4"/>
        <v>30</v>
      </c>
      <c r="G94">
        <f t="shared" si="5"/>
        <v>1900</v>
      </c>
      <c r="H94" s="60"/>
      <c r="I94" s="60"/>
      <c r="J94" s="62"/>
      <c r="K94" s="60"/>
      <c r="L94" s="62"/>
      <c r="M94" s="63"/>
      <c r="N94" s="60"/>
    </row>
    <row r="95" spans="1:14" ht="14.25" customHeight="1" x14ac:dyDescent="0.2">
      <c r="A95" s="32" t="s">
        <v>246</v>
      </c>
      <c r="B9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95" s="68">
        <v>45</v>
      </c>
      <c r="D95" s="61" t="s">
        <v>382</v>
      </c>
      <c r="E95" s="80">
        <f t="shared" si="3"/>
        <v>0</v>
      </c>
      <c r="F95">
        <f t="shared" si="4"/>
        <v>3</v>
      </c>
      <c r="G95">
        <f t="shared" si="5"/>
        <v>1900</v>
      </c>
      <c r="H95" s="60"/>
      <c r="I95" s="60"/>
      <c r="J95" s="62"/>
      <c r="K95" s="60"/>
      <c r="L95" s="62"/>
      <c r="M95" s="63"/>
      <c r="N95" s="60"/>
    </row>
    <row r="96" spans="1:14" ht="14.25" customHeight="1" x14ac:dyDescent="0.2">
      <c r="A96" s="32" t="s">
        <v>247</v>
      </c>
      <c r="B9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96" s="68">
        <v>101</v>
      </c>
      <c r="D96" s="61" t="s">
        <v>382</v>
      </c>
      <c r="E96" s="80">
        <f t="shared" si="3"/>
        <v>0.1</v>
      </c>
      <c r="F96">
        <f t="shared" si="4"/>
        <v>10</v>
      </c>
      <c r="G96">
        <f t="shared" si="5"/>
        <v>1900</v>
      </c>
      <c r="H96" s="60"/>
      <c r="I96" s="60"/>
      <c r="J96" s="62"/>
      <c r="K96" s="60"/>
      <c r="L96" s="62"/>
      <c r="M96" s="63"/>
      <c r="N96" s="60"/>
    </row>
    <row r="97" spans="1:14" ht="14.25" customHeight="1" x14ac:dyDescent="0.2">
      <c r="A97" s="32" t="s">
        <v>248</v>
      </c>
      <c r="B9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97" s="68">
        <v>34</v>
      </c>
      <c r="D97" s="61" t="s">
        <v>383</v>
      </c>
      <c r="E97" s="80">
        <f t="shared" si="3"/>
        <v>0</v>
      </c>
      <c r="F97">
        <f t="shared" si="4"/>
        <v>3</v>
      </c>
      <c r="G97">
        <f t="shared" si="5"/>
        <v>2100</v>
      </c>
      <c r="H97" s="60"/>
      <c r="I97" s="60"/>
      <c r="J97" s="62"/>
      <c r="K97" s="60"/>
      <c r="L97" s="62"/>
      <c r="M97" s="63"/>
      <c r="N97" s="60"/>
    </row>
    <row r="98" spans="1:14" ht="14.25" customHeight="1" x14ac:dyDescent="0.2">
      <c r="A98" s="32" t="s">
        <v>249</v>
      </c>
      <c r="B9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98" s="68">
        <v>22</v>
      </c>
      <c r="D98" s="61" t="s">
        <v>384</v>
      </c>
      <c r="E98" s="80">
        <f t="shared" si="3"/>
        <v>0</v>
      </c>
      <c r="F98">
        <f t="shared" si="4"/>
        <v>3</v>
      </c>
      <c r="G98">
        <f t="shared" si="5"/>
        <v>1900</v>
      </c>
      <c r="H98" s="60"/>
      <c r="I98" s="60"/>
      <c r="J98" s="62"/>
      <c r="K98" s="60"/>
      <c r="L98" s="62"/>
      <c r="M98" s="63"/>
      <c r="N98" s="60"/>
    </row>
    <row r="99" spans="1:14" ht="14.25" customHeight="1" x14ac:dyDescent="0.2">
      <c r="A99" s="32" t="s">
        <v>250</v>
      </c>
      <c r="B9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99" s="68">
        <v>96</v>
      </c>
      <c r="D99" s="61" t="s">
        <v>382</v>
      </c>
      <c r="E99" s="80">
        <f t="shared" si="3"/>
        <v>0.05</v>
      </c>
      <c r="F99">
        <f t="shared" si="4"/>
        <v>5</v>
      </c>
      <c r="G99">
        <f t="shared" si="5"/>
        <v>1900</v>
      </c>
      <c r="H99" s="60"/>
      <c r="I99" s="60"/>
      <c r="J99" s="62"/>
      <c r="K99" s="60"/>
      <c r="L99" s="62"/>
      <c r="M99" s="63"/>
      <c r="N99" s="60"/>
    </row>
    <row r="100" spans="1:14" ht="14.25" customHeight="1" x14ac:dyDescent="0.2">
      <c r="A100" s="32" t="s">
        <v>251</v>
      </c>
      <c r="B10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00" s="68">
        <v>39</v>
      </c>
      <c r="D100" s="61" t="s">
        <v>382</v>
      </c>
      <c r="E100" s="80">
        <f t="shared" si="3"/>
        <v>0</v>
      </c>
      <c r="F100">
        <f t="shared" si="4"/>
        <v>3</v>
      </c>
      <c r="G100">
        <f t="shared" si="5"/>
        <v>1900</v>
      </c>
      <c r="H100" s="60"/>
      <c r="I100" s="60"/>
      <c r="J100" s="62"/>
      <c r="K100" s="60"/>
      <c r="L100" s="62"/>
      <c r="M100" s="63"/>
      <c r="N100" s="60"/>
    </row>
    <row r="101" spans="1:14" ht="14.25" customHeight="1" x14ac:dyDescent="0.2">
      <c r="A101" s="32" t="s">
        <v>252</v>
      </c>
      <c r="B10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01" s="68">
        <v>39</v>
      </c>
      <c r="D101" s="61" t="s">
        <v>385</v>
      </c>
      <c r="E101" s="80">
        <f t="shared" si="3"/>
        <v>0</v>
      </c>
      <c r="F101">
        <f t="shared" si="4"/>
        <v>3</v>
      </c>
      <c r="G101">
        <f t="shared" si="5"/>
        <v>2400</v>
      </c>
      <c r="H101" s="60"/>
      <c r="I101" s="60"/>
      <c r="J101" s="62"/>
      <c r="K101" s="60"/>
      <c r="L101" s="62"/>
      <c r="M101" s="63"/>
      <c r="N101" s="60"/>
    </row>
    <row r="102" spans="1:14" ht="14.25" customHeight="1" x14ac:dyDescent="0.2">
      <c r="A102" s="32" t="s">
        <v>253</v>
      </c>
      <c r="B10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02" s="68">
        <v>141</v>
      </c>
      <c r="D102" s="61" t="s">
        <v>385</v>
      </c>
      <c r="E102" s="80">
        <f t="shared" si="3"/>
        <v>0.15</v>
      </c>
      <c r="F102">
        <f t="shared" si="4"/>
        <v>20</v>
      </c>
      <c r="G102">
        <f t="shared" si="5"/>
        <v>2400</v>
      </c>
      <c r="H102" s="60"/>
      <c r="I102" s="60"/>
      <c r="J102" s="62"/>
      <c r="K102" s="60"/>
      <c r="L102" s="62"/>
      <c r="M102" s="63"/>
      <c r="N102" s="60"/>
    </row>
    <row r="103" spans="1:14" ht="14.25" customHeight="1" x14ac:dyDescent="0.2">
      <c r="A103" s="32" t="s">
        <v>254</v>
      </c>
      <c r="B10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03" s="68">
        <v>119</v>
      </c>
      <c r="D103" s="61" t="s">
        <v>383</v>
      </c>
      <c r="E103" s="80">
        <f t="shared" si="3"/>
        <v>0.1</v>
      </c>
      <c r="F103">
        <f t="shared" si="4"/>
        <v>10</v>
      </c>
      <c r="G103">
        <f t="shared" si="5"/>
        <v>2100</v>
      </c>
      <c r="H103" s="60"/>
      <c r="I103" s="60"/>
      <c r="J103" s="62"/>
      <c r="K103" s="60"/>
      <c r="L103" s="62"/>
      <c r="M103" s="63"/>
      <c r="N103" s="60"/>
    </row>
    <row r="104" spans="1:14" ht="14.25" customHeight="1" x14ac:dyDescent="0.2">
      <c r="A104" s="32" t="s">
        <v>255</v>
      </c>
      <c r="B10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04" s="68">
        <v>28</v>
      </c>
      <c r="D104" s="61" t="s">
        <v>383</v>
      </c>
      <c r="E104" s="80">
        <f t="shared" si="3"/>
        <v>0</v>
      </c>
      <c r="F104">
        <f t="shared" si="4"/>
        <v>3</v>
      </c>
      <c r="G104">
        <f t="shared" si="5"/>
        <v>2100</v>
      </c>
      <c r="H104" s="60"/>
      <c r="I104" s="60"/>
      <c r="J104" s="62"/>
      <c r="K104" s="60"/>
      <c r="L104" s="62"/>
      <c r="M104" s="63"/>
      <c r="N104" s="60"/>
    </row>
    <row r="105" spans="1:14" ht="14.25" customHeight="1" x14ac:dyDescent="0.2">
      <c r="A105" s="32" t="s">
        <v>256</v>
      </c>
      <c r="B10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05" s="68">
        <v>69</v>
      </c>
      <c r="D105" s="61" t="s">
        <v>384</v>
      </c>
      <c r="E105" s="80">
        <f t="shared" si="3"/>
        <v>0.05</v>
      </c>
      <c r="F105">
        <f t="shared" si="4"/>
        <v>5</v>
      </c>
      <c r="G105">
        <f t="shared" si="5"/>
        <v>1900</v>
      </c>
      <c r="H105" s="60"/>
      <c r="I105" s="60"/>
      <c r="J105" s="62"/>
      <c r="K105" s="60"/>
      <c r="L105" s="62"/>
      <c r="M105" s="63"/>
      <c r="N105" s="60"/>
    </row>
    <row r="106" spans="1:14" ht="14.25" customHeight="1" x14ac:dyDescent="0.2">
      <c r="A106" s="32" t="s">
        <v>257</v>
      </c>
      <c r="B10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06" s="68">
        <v>50</v>
      </c>
      <c r="D106" s="61" t="s">
        <v>384</v>
      </c>
      <c r="E106" s="80">
        <f t="shared" si="3"/>
        <v>0.05</v>
      </c>
      <c r="F106">
        <f t="shared" si="4"/>
        <v>5</v>
      </c>
      <c r="G106">
        <f t="shared" si="5"/>
        <v>1900</v>
      </c>
      <c r="H106" s="60"/>
      <c r="I106" s="60"/>
      <c r="J106" s="62"/>
      <c r="K106" s="60"/>
      <c r="L106" s="62"/>
      <c r="M106" s="63"/>
      <c r="N106" s="60"/>
    </row>
    <row r="107" spans="1:14" ht="14.25" customHeight="1" x14ac:dyDescent="0.2">
      <c r="A107" s="32" t="s">
        <v>258</v>
      </c>
      <c r="B10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07" s="68">
        <v>143</v>
      </c>
      <c r="D107" s="61" t="s">
        <v>382</v>
      </c>
      <c r="E107" s="80">
        <f t="shared" si="3"/>
        <v>0.15</v>
      </c>
      <c r="F107">
        <f t="shared" si="4"/>
        <v>20</v>
      </c>
      <c r="G107">
        <f t="shared" si="5"/>
        <v>1900</v>
      </c>
      <c r="H107" s="60"/>
      <c r="I107" s="60"/>
      <c r="J107" s="62"/>
      <c r="K107" s="60"/>
      <c r="L107" s="62"/>
      <c r="M107" s="63"/>
      <c r="N107" s="60"/>
    </row>
    <row r="108" spans="1:14" ht="14.25" customHeight="1" x14ac:dyDescent="0.2">
      <c r="A108" s="32" t="s">
        <v>259</v>
      </c>
      <c r="B10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08" s="68">
        <v>119</v>
      </c>
      <c r="D108" s="61" t="s">
        <v>385</v>
      </c>
      <c r="E108" s="80">
        <f t="shared" si="3"/>
        <v>0.1</v>
      </c>
      <c r="F108">
        <f t="shared" si="4"/>
        <v>10</v>
      </c>
      <c r="G108">
        <f t="shared" si="5"/>
        <v>2400</v>
      </c>
      <c r="H108" s="60"/>
      <c r="I108" s="60"/>
      <c r="J108" s="62"/>
      <c r="K108" s="60"/>
      <c r="L108" s="62"/>
      <c r="M108" s="63"/>
      <c r="N108" s="60"/>
    </row>
    <row r="109" spans="1:14" ht="14.25" customHeight="1" x14ac:dyDescent="0.2">
      <c r="A109" s="32" t="s">
        <v>260</v>
      </c>
      <c r="B10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09" s="68">
        <v>217</v>
      </c>
      <c r="D109" s="61" t="s">
        <v>383</v>
      </c>
      <c r="E109" s="80">
        <f t="shared" si="3"/>
        <v>0.2</v>
      </c>
      <c r="F109">
        <f t="shared" si="4"/>
        <v>30</v>
      </c>
      <c r="G109">
        <f t="shared" si="5"/>
        <v>2100</v>
      </c>
      <c r="H109" s="60"/>
      <c r="I109" s="60"/>
      <c r="J109" s="62"/>
      <c r="K109" s="60"/>
      <c r="L109" s="62"/>
      <c r="M109" s="63"/>
      <c r="N109" s="60"/>
    </row>
    <row r="110" spans="1:14" ht="14.25" customHeight="1" x14ac:dyDescent="0.2">
      <c r="A110" s="32" t="s">
        <v>261</v>
      </c>
      <c r="B11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10" s="68">
        <v>129</v>
      </c>
      <c r="D110" s="61" t="s">
        <v>383</v>
      </c>
      <c r="E110" s="80">
        <f t="shared" si="3"/>
        <v>0.15</v>
      </c>
      <c r="F110">
        <f t="shared" si="4"/>
        <v>20</v>
      </c>
      <c r="G110">
        <f t="shared" si="5"/>
        <v>2100</v>
      </c>
      <c r="H110" s="60"/>
      <c r="I110" s="60"/>
      <c r="J110" s="62"/>
      <c r="K110" s="60"/>
      <c r="L110" s="62"/>
      <c r="M110" s="63"/>
      <c r="N110" s="60"/>
    </row>
    <row r="111" spans="1:14" ht="14.25" customHeight="1" x14ac:dyDescent="0.2">
      <c r="A111" s="32" t="s">
        <v>262</v>
      </c>
      <c r="B11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11" s="68">
        <v>23</v>
      </c>
      <c r="D111" s="61" t="s">
        <v>382</v>
      </c>
      <c r="E111" s="80">
        <f t="shared" si="3"/>
        <v>0</v>
      </c>
      <c r="F111">
        <f t="shared" si="4"/>
        <v>3</v>
      </c>
      <c r="G111">
        <f t="shared" si="5"/>
        <v>1900</v>
      </c>
      <c r="H111" s="60"/>
      <c r="I111" s="60"/>
      <c r="J111" s="62"/>
      <c r="K111" s="60"/>
      <c r="L111" s="62"/>
      <c r="M111" s="63"/>
      <c r="N111" s="60"/>
    </row>
    <row r="112" spans="1:14" ht="14.25" customHeight="1" x14ac:dyDescent="0.2">
      <c r="A112" s="32" t="s">
        <v>263</v>
      </c>
      <c r="B11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12" s="68">
        <v>149</v>
      </c>
      <c r="D112" s="61" t="s">
        <v>382</v>
      </c>
      <c r="E112" s="80">
        <f t="shared" si="3"/>
        <v>0.15</v>
      </c>
      <c r="F112">
        <f t="shared" si="4"/>
        <v>20</v>
      </c>
      <c r="G112">
        <f t="shared" si="5"/>
        <v>1900</v>
      </c>
      <c r="H112" s="60"/>
      <c r="I112" s="60"/>
      <c r="J112" s="62"/>
      <c r="K112" s="60"/>
      <c r="L112" s="62"/>
      <c r="M112" s="63"/>
      <c r="N112" s="60"/>
    </row>
    <row r="113" spans="1:14" ht="14.25" customHeight="1" x14ac:dyDescent="0.2">
      <c r="A113" s="32" t="s">
        <v>264</v>
      </c>
      <c r="B11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13" s="68">
        <v>52</v>
      </c>
      <c r="D113" s="61" t="s">
        <v>382</v>
      </c>
      <c r="E113" s="80">
        <f t="shared" si="3"/>
        <v>0.05</v>
      </c>
      <c r="F113">
        <f t="shared" si="4"/>
        <v>5</v>
      </c>
      <c r="G113">
        <f t="shared" si="5"/>
        <v>1900</v>
      </c>
      <c r="H113" s="60"/>
      <c r="I113" s="60"/>
      <c r="J113" s="62"/>
      <c r="K113" s="60"/>
      <c r="L113" s="62"/>
      <c r="M113" s="63"/>
      <c r="N113" s="60"/>
    </row>
    <row r="114" spans="1:14" ht="14.25" customHeight="1" x14ac:dyDescent="0.2">
      <c r="A114" s="32" t="s">
        <v>265</v>
      </c>
      <c r="B11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14" s="68">
        <v>201</v>
      </c>
      <c r="D114" s="61" t="s">
        <v>385</v>
      </c>
      <c r="E114" s="80">
        <f t="shared" si="3"/>
        <v>0.2</v>
      </c>
      <c r="F114">
        <f t="shared" si="4"/>
        <v>30</v>
      </c>
      <c r="G114">
        <f t="shared" si="5"/>
        <v>2400</v>
      </c>
      <c r="H114" s="60"/>
      <c r="I114" s="60"/>
      <c r="J114" s="62"/>
      <c r="K114" s="60"/>
      <c r="L114" s="62"/>
      <c r="M114" s="63"/>
      <c r="N114" s="60"/>
    </row>
    <row r="115" spans="1:14" ht="14.25" customHeight="1" x14ac:dyDescent="0.2">
      <c r="A115" s="32" t="s">
        <v>266</v>
      </c>
      <c r="B11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15" s="68">
        <v>80</v>
      </c>
      <c r="D115" s="61" t="s">
        <v>385</v>
      </c>
      <c r="E115" s="80">
        <f t="shared" si="3"/>
        <v>0.05</v>
      </c>
      <c r="F115">
        <f t="shared" si="4"/>
        <v>5</v>
      </c>
      <c r="G115">
        <f t="shared" si="5"/>
        <v>2400</v>
      </c>
      <c r="H115" s="60"/>
      <c r="I115" s="60"/>
      <c r="J115" s="62"/>
      <c r="K115" s="60"/>
      <c r="L115" s="62"/>
      <c r="M115" s="63"/>
      <c r="N115" s="60"/>
    </row>
    <row r="116" spans="1:14" ht="14.25" customHeight="1" x14ac:dyDescent="0.2">
      <c r="A116" s="32" t="s">
        <v>267</v>
      </c>
      <c r="B11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16" s="68">
        <v>74</v>
      </c>
      <c r="D116" s="61" t="s">
        <v>382</v>
      </c>
      <c r="E116" s="80">
        <f t="shared" si="3"/>
        <v>0.05</v>
      </c>
      <c r="F116">
        <f t="shared" si="4"/>
        <v>5</v>
      </c>
      <c r="G116">
        <f t="shared" si="5"/>
        <v>1900</v>
      </c>
      <c r="H116" s="60"/>
      <c r="I116" s="60"/>
      <c r="J116" s="62"/>
      <c r="K116" s="60"/>
      <c r="L116" s="62"/>
      <c r="M116" s="63"/>
      <c r="N116" s="60"/>
    </row>
    <row r="117" spans="1:14" ht="14.25" customHeight="1" x14ac:dyDescent="0.2">
      <c r="A117" s="32" t="s">
        <v>268</v>
      </c>
      <c r="B11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17" s="68">
        <v>37</v>
      </c>
      <c r="D117" s="61" t="s">
        <v>384</v>
      </c>
      <c r="E117" s="80">
        <f t="shared" si="3"/>
        <v>0</v>
      </c>
      <c r="F117">
        <f t="shared" si="4"/>
        <v>3</v>
      </c>
      <c r="G117">
        <f t="shared" si="5"/>
        <v>1900</v>
      </c>
      <c r="H117" s="60"/>
      <c r="I117" s="60"/>
      <c r="J117" s="62"/>
      <c r="K117" s="60"/>
      <c r="L117" s="62"/>
      <c r="M117" s="63"/>
      <c r="N117" s="60"/>
    </row>
    <row r="118" spans="1:14" ht="14.25" customHeight="1" x14ac:dyDescent="0.2">
      <c r="A118" s="32" t="s">
        <v>269</v>
      </c>
      <c r="B11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18" s="68">
        <v>109</v>
      </c>
      <c r="D118" s="61" t="s">
        <v>382</v>
      </c>
      <c r="E118" s="80">
        <f t="shared" si="3"/>
        <v>0.1</v>
      </c>
      <c r="F118">
        <f t="shared" si="4"/>
        <v>10</v>
      </c>
      <c r="G118">
        <f t="shared" si="5"/>
        <v>1900</v>
      </c>
      <c r="H118" s="60"/>
      <c r="I118" s="60"/>
      <c r="J118" s="62"/>
      <c r="K118" s="60"/>
      <c r="L118" s="62"/>
      <c r="M118" s="63"/>
      <c r="N118" s="60"/>
    </row>
    <row r="119" spans="1:14" ht="14.25" customHeight="1" x14ac:dyDescent="0.2">
      <c r="A119" s="32" t="s">
        <v>270</v>
      </c>
      <c r="B11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19" s="68">
        <v>164</v>
      </c>
      <c r="D119" s="61" t="s">
        <v>382</v>
      </c>
      <c r="E119" s="80">
        <f t="shared" si="3"/>
        <v>0.2</v>
      </c>
      <c r="F119">
        <f t="shared" si="4"/>
        <v>30</v>
      </c>
      <c r="G119">
        <f t="shared" si="5"/>
        <v>1900</v>
      </c>
      <c r="H119" s="60"/>
      <c r="I119" s="60"/>
      <c r="J119" s="62"/>
      <c r="K119" s="60"/>
      <c r="L119" s="62"/>
      <c r="M119" s="63"/>
      <c r="N119" s="60"/>
    </row>
    <row r="120" spans="1:14" ht="14.25" customHeight="1" x14ac:dyDescent="0.2">
      <c r="A120" s="32" t="s">
        <v>271</v>
      </c>
      <c r="B12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20" s="68">
        <v>89</v>
      </c>
      <c r="D120" s="61" t="s">
        <v>384</v>
      </c>
      <c r="E120" s="80">
        <f t="shared" si="3"/>
        <v>0.05</v>
      </c>
      <c r="F120">
        <f t="shared" si="4"/>
        <v>5</v>
      </c>
      <c r="G120">
        <f t="shared" si="5"/>
        <v>1900</v>
      </c>
      <c r="H120" s="60"/>
      <c r="I120" s="60"/>
      <c r="J120" s="62"/>
      <c r="K120" s="60"/>
      <c r="L120" s="62"/>
      <c r="M120" s="63"/>
      <c r="N120" s="60"/>
    </row>
    <row r="121" spans="1:14" ht="14.25" customHeight="1" x14ac:dyDescent="0.2">
      <c r="A121" s="32" t="s">
        <v>272</v>
      </c>
      <c r="B12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21" s="68">
        <v>160</v>
      </c>
      <c r="D121" s="61" t="s">
        <v>382</v>
      </c>
      <c r="E121" s="80">
        <f t="shared" si="3"/>
        <v>0.2</v>
      </c>
      <c r="F121">
        <f t="shared" si="4"/>
        <v>30</v>
      </c>
      <c r="G121">
        <f t="shared" si="5"/>
        <v>1900</v>
      </c>
      <c r="H121" s="60"/>
      <c r="I121" s="60"/>
      <c r="J121" s="62"/>
      <c r="K121" s="60"/>
      <c r="L121" s="62"/>
      <c r="M121" s="63"/>
      <c r="N121" s="60"/>
    </row>
    <row r="122" spans="1:14" ht="14.25" customHeight="1" x14ac:dyDescent="0.2">
      <c r="A122" s="32" t="s">
        <v>273</v>
      </c>
      <c r="B12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22" s="68">
        <v>33</v>
      </c>
      <c r="D122" s="61" t="s">
        <v>384</v>
      </c>
      <c r="E122" s="80">
        <f t="shared" si="3"/>
        <v>0</v>
      </c>
      <c r="F122">
        <f t="shared" si="4"/>
        <v>3</v>
      </c>
      <c r="G122">
        <f t="shared" si="5"/>
        <v>1900</v>
      </c>
      <c r="H122" s="60"/>
      <c r="I122" s="60"/>
      <c r="J122" s="62"/>
      <c r="K122" s="60"/>
      <c r="L122" s="62"/>
      <c r="M122" s="63"/>
      <c r="N122" s="60"/>
    </row>
    <row r="123" spans="1:14" ht="14.25" customHeight="1" x14ac:dyDescent="0.2">
      <c r="A123" s="32" t="s">
        <v>274</v>
      </c>
      <c r="B12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23" s="68">
        <v>186</v>
      </c>
      <c r="D123" s="61" t="s">
        <v>385</v>
      </c>
      <c r="E123" s="80">
        <f t="shared" si="3"/>
        <v>0.2</v>
      </c>
      <c r="F123">
        <f t="shared" si="4"/>
        <v>30</v>
      </c>
      <c r="G123">
        <f t="shared" si="5"/>
        <v>2400</v>
      </c>
      <c r="H123" s="60"/>
      <c r="I123" s="60"/>
      <c r="J123" s="62"/>
      <c r="K123" s="60"/>
      <c r="L123" s="62"/>
      <c r="M123" s="63"/>
      <c r="N123" s="60"/>
    </row>
    <row r="124" spans="1:14" ht="14.25" customHeight="1" x14ac:dyDescent="0.2">
      <c r="A124" s="32" t="s">
        <v>275</v>
      </c>
      <c r="B12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24" s="68">
        <v>82</v>
      </c>
      <c r="D124" s="61" t="s">
        <v>385</v>
      </c>
      <c r="E124" s="80">
        <f t="shared" si="3"/>
        <v>0.05</v>
      </c>
      <c r="F124">
        <f t="shared" si="4"/>
        <v>5</v>
      </c>
      <c r="G124">
        <f t="shared" si="5"/>
        <v>2400</v>
      </c>
      <c r="H124" s="60"/>
      <c r="I124" s="60"/>
      <c r="J124" s="62"/>
      <c r="K124" s="60"/>
      <c r="L124" s="62"/>
      <c r="M124" s="63"/>
      <c r="N124" s="60"/>
    </row>
    <row r="125" spans="1:14" ht="14.25" customHeight="1" x14ac:dyDescent="0.2">
      <c r="A125" s="32" t="s">
        <v>276</v>
      </c>
      <c r="B12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25" s="68">
        <v>211</v>
      </c>
      <c r="D125" s="61" t="s">
        <v>382</v>
      </c>
      <c r="E125" s="80">
        <f t="shared" si="3"/>
        <v>0.2</v>
      </c>
      <c r="F125">
        <f t="shared" si="4"/>
        <v>30</v>
      </c>
      <c r="G125">
        <f t="shared" si="5"/>
        <v>1900</v>
      </c>
      <c r="H125" s="60"/>
      <c r="I125" s="60"/>
      <c r="J125" s="62"/>
      <c r="K125" s="60"/>
      <c r="L125" s="62"/>
      <c r="M125" s="63"/>
      <c r="N125" s="60"/>
    </row>
    <row r="126" spans="1:14" ht="14.25" customHeight="1" x14ac:dyDescent="0.2">
      <c r="A126" s="32" t="s">
        <v>277</v>
      </c>
      <c r="B12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26" s="68">
        <v>45</v>
      </c>
      <c r="D126" s="61" t="s">
        <v>384</v>
      </c>
      <c r="E126" s="80">
        <f t="shared" si="3"/>
        <v>0</v>
      </c>
      <c r="F126">
        <f t="shared" si="4"/>
        <v>3</v>
      </c>
      <c r="G126">
        <f t="shared" si="5"/>
        <v>1900</v>
      </c>
      <c r="H126" s="60"/>
      <c r="I126" s="60"/>
      <c r="J126" s="62"/>
      <c r="K126" s="60"/>
      <c r="L126" s="62"/>
      <c r="M126" s="63"/>
      <c r="N126" s="60"/>
    </row>
    <row r="127" spans="1:14" ht="14.25" customHeight="1" x14ac:dyDescent="0.2">
      <c r="A127" s="32" t="s">
        <v>278</v>
      </c>
      <c r="B12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27" s="68">
        <v>100</v>
      </c>
      <c r="D127" s="61" t="s">
        <v>382</v>
      </c>
      <c r="E127" s="80">
        <f t="shared" si="3"/>
        <v>0.1</v>
      </c>
      <c r="F127">
        <f t="shared" si="4"/>
        <v>10</v>
      </c>
      <c r="G127">
        <f t="shared" si="5"/>
        <v>1900</v>
      </c>
      <c r="H127" s="60"/>
      <c r="I127" s="60"/>
      <c r="J127" s="62"/>
      <c r="K127" s="60"/>
      <c r="L127" s="62"/>
      <c r="M127" s="63"/>
      <c r="N127" s="60"/>
    </row>
    <row r="128" spans="1:14" ht="14.25" customHeight="1" x14ac:dyDescent="0.2">
      <c r="A128" s="32" t="s">
        <v>279</v>
      </c>
      <c r="B12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28" s="68">
        <v>101</v>
      </c>
      <c r="D128" s="61" t="s">
        <v>382</v>
      </c>
      <c r="E128" s="80">
        <f t="shared" si="3"/>
        <v>0.1</v>
      </c>
      <c r="F128">
        <f t="shared" si="4"/>
        <v>10</v>
      </c>
      <c r="G128">
        <f t="shared" si="5"/>
        <v>1900</v>
      </c>
      <c r="H128" s="60"/>
      <c r="I128" s="60"/>
      <c r="J128" s="62"/>
      <c r="K128" s="60"/>
      <c r="L128" s="62"/>
      <c r="M128" s="63"/>
      <c r="N128" s="60"/>
    </row>
    <row r="129" spans="1:14" ht="14.25" customHeight="1" x14ac:dyDescent="0.2">
      <c r="A129" s="32" t="s">
        <v>280</v>
      </c>
      <c r="B12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29" s="68">
        <v>44</v>
      </c>
      <c r="D129" s="61" t="s">
        <v>383</v>
      </c>
      <c r="E129" s="80">
        <f t="shared" si="3"/>
        <v>0</v>
      </c>
      <c r="F129">
        <f t="shared" si="4"/>
        <v>3</v>
      </c>
      <c r="G129">
        <f t="shared" si="5"/>
        <v>2100</v>
      </c>
      <c r="H129" s="60"/>
      <c r="I129" s="60"/>
      <c r="J129" s="62"/>
      <c r="K129" s="60"/>
      <c r="L129" s="62"/>
      <c r="M129" s="63"/>
      <c r="N129" s="60"/>
    </row>
    <row r="130" spans="1:14" ht="14.25" customHeight="1" x14ac:dyDescent="0.2">
      <c r="A130" s="32" t="s">
        <v>281</v>
      </c>
      <c r="B13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30" s="68">
        <v>73</v>
      </c>
      <c r="D130" s="61" t="s">
        <v>384</v>
      </c>
      <c r="E130" s="80">
        <f t="shared" si="3"/>
        <v>0.05</v>
      </c>
      <c r="F130">
        <f t="shared" si="4"/>
        <v>5</v>
      </c>
      <c r="G130">
        <f t="shared" si="5"/>
        <v>1900</v>
      </c>
      <c r="H130" s="60"/>
      <c r="I130" s="60"/>
      <c r="J130" s="62"/>
      <c r="K130" s="60"/>
      <c r="L130" s="62"/>
      <c r="M130" s="63"/>
      <c r="N130" s="60"/>
    </row>
    <row r="131" spans="1:14" ht="14.25" customHeight="1" x14ac:dyDescent="0.2">
      <c r="A131" s="32" t="s">
        <v>282</v>
      </c>
      <c r="B13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31" s="68">
        <v>82</v>
      </c>
      <c r="D131" s="61" t="s">
        <v>382</v>
      </c>
      <c r="E131" s="80">
        <f t="shared" si="3"/>
        <v>0.05</v>
      </c>
      <c r="F131">
        <f t="shared" si="4"/>
        <v>5</v>
      </c>
      <c r="G131">
        <f t="shared" si="5"/>
        <v>1900</v>
      </c>
      <c r="H131" s="60"/>
      <c r="I131" s="60"/>
      <c r="J131" s="62"/>
      <c r="K131" s="60"/>
      <c r="L131" s="62"/>
      <c r="M131" s="63"/>
      <c r="N131" s="60"/>
    </row>
    <row r="132" spans="1:14" ht="14.25" customHeight="1" x14ac:dyDescent="0.2">
      <c r="A132" s="32" t="s">
        <v>283</v>
      </c>
      <c r="B13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32" s="68">
        <v>59</v>
      </c>
      <c r="D132" s="61" t="s">
        <v>382</v>
      </c>
      <c r="E132" s="80">
        <f t="shared" ref="E132:E195" si="6">_xlfn.XLOOKUP(B132,$H$19:$H$23,$J$19:$J$23)</f>
        <v>0.05</v>
      </c>
      <c r="F132">
        <f t="shared" ref="F132:F195" si="7">_xlfn.XLOOKUP(B132,$H$11:$H$15,$J$11:$J$15)</f>
        <v>5</v>
      </c>
      <c r="G132">
        <f t="shared" ref="G132:G195" si="8">_xlfn.XLOOKUP(D132,$L$10:$L$13,$N$10:$N$13)</f>
        <v>1900</v>
      </c>
      <c r="H132" s="60"/>
      <c r="I132" s="60"/>
      <c r="J132" s="62"/>
      <c r="K132" s="60"/>
      <c r="L132" s="62"/>
      <c r="M132" s="63"/>
      <c r="N132" s="60"/>
    </row>
    <row r="133" spans="1:14" ht="14.25" customHeight="1" x14ac:dyDescent="0.2">
      <c r="A133" s="32" t="s">
        <v>284</v>
      </c>
      <c r="B13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33" s="68">
        <v>35</v>
      </c>
      <c r="D133" s="61" t="s">
        <v>385</v>
      </c>
      <c r="E133" s="80">
        <f t="shared" si="6"/>
        <v>0</v>
      </c>
      <c r="F133">
        <f t="shared" si="7"/>
        <v>3</v>
      </c>
      <c r="G133">
        <f t="shared" si="8"/>
        <v>2400</v>
      </c>
      <c r="H133" s="60"/>
      <c r="I133" s="60"/>
      <c r="J133" s="62"/>
      <c r="K133" s="60"/>
      <c r="L133" s="62"/>
      <c r="M133" s="63"/>
      <c r="N133" s="60"/>
    </row>
    <row r="134" spans="1:14" ht="14.25" customHeight="1" x14ac:dyDescent="0.2">
      <c r="A134" s="32" t="s">
        <v>285</v>
      </c>
      <c r="B13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34" s="68">
        <v>33</v>
      </c>
      <c r="D134" s="61" t="s">
        <v>385</v>
      </c>
      <c r="E134" s="80">
        <f t="shared" si="6"/>
        <v>0</v>
      </c>
      <c r="F134">
        <f t="shared" si="7"/>
        <v>3</v>
      </c>
      <c r="G134">
        <f t="shared" si="8"/>
        <v>2400</v>
      </c>
      <c r="H134" s="60"/>
      <c r="I134" s="60"/>
      <c r="J134" s="62"/>
      <c r="K134" s="60"/>
      <c r="L134" s="62"/>
      <c r="M134" s="63"/>
      <c r="N134" s="60"/>
    </row>
    <row r="135" spans="1:14" ht="14.25" customHeight="1" x14ac:dyDescent="0.2">
      <c r="A135" s="32" t="s">
        <v>286</v>
      </c>
      <c r="B13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35" s="68">
        <v>45</v>
      </c>
      <c r="D135" s="61" t="s">
        <v>383</v>
      </c>
      <c r="E135" s="80">
        <f t="shared" si="6"/>
        <v>0</v>
      </c>
      <c r="F135">
        <f t="shared" si="7"/>
        <v>3</v>
      </c>
      <c r="G135">
        <f t="shared" si="8"/>
        <v>2100</v>
      </c>
      <c r="H135" s="60"/>
      <c r="I135" s="60"/>
      <c r="J135" s="62"/>
      <c r="K135" s="60"/>
      <c r="L135" s="62"/>
      <c r="M135" s="63"/>
      <c r="N135" s="60"/>
    </row>
    <row r="136" spans="1:14" ht="14.25" customHeight="1" x14ac:dyDescent="0.2">
      <c r="A136" s="32" t="s">
        <v>287</v>
      </c>
      <c r="B13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36" s="68">
        <v>31</v>
      </c>
      <c r="D136" s="61" t="s">
        <v>383</v>
      </c>
      <c r="E136" s="80">
        <f t="shared" si="6"/>
        <v>0</v>
      </c>
      <c r="F136">
        <f t="shared" si="7"/>
        <v>3</v>
      </c>
      <c r="G136">
        <f t="shared" si="8"/>
        <v>2100</v>
      </c>
      <c r="H136" s="60"/>
      <c r="I136" s="60"/>
      <c r="J136" s="62"/>
      <c r="K136" s="60"/>
      <c r="L136" s="62"/>
      <c r="M136" s="63"/>
      <c r="N136" s="60"/>
    </row>
    <row r="137" spans="1:14" ht="14.25" customHeight="1" x14ac:dyDescent="0.2">
      <c r="A137" s="32" t="s">
        <v>288</v>
      </c>
      <c r="B13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37" s="68">
        <v>265</v>
      </c>
      <c r="D137" s="61" t="s">
        <v>384</v>
      </c>
      <c r="E137" s="80">
        <f t="shared" si="6"/>
        <v>0.2</v>
      </c>
      <c r="F137">
        <f t="shared" si="7"/>
        <v>30</v>
      </c>
      <c r="G137">
        <f t="shared" si="8"/>
        <v>1900</v>
      </c>
      <c r="H137" s="60"/>
      <c r="I137" s="60"/>
      <c r="J137" s="62"/>
      <c r="K137" s="60"/>
      <c r="L137" s="62"/>
      <c r="M137" s="63"/>
      <c r="N137" s="60"/>
    </row>
    <row r="138" spans="1:14" ht="14.25" customHeight="1" x14ac:dyDescent="0.2">
      <c r="A138" s="32" t="s">
        <v>289</v>
      </c>
      <c r="B13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38" s="68">
        <v>89</v>
      </c>
      <c r="D138" s="61" t="s">
        <v>384</v>
      </c>
      <c r="E138" s="80">
        <f t="shared" si="6"/>
        <v>0.05</v>
      </c>
      <c r="F138">
        <f t="shared" si="7"/>
        <v>5</v>
      </c>
      <c r="G138">
        <f t="shared" si="8"/>
        <v>1900</v>
      </c>
      <c r="H138" s="60"/>
      <c r="I138" s="60"/>
      <c r="J138" s="62"/>
      <c r="K138" s="60"/>
      <c r="L138" s="62"/>
      <c r="M138" s="63"/>
      <c r="N138" s="60"/>
    </row>
    <row r="139" spans="1:14" ht="14.25" customHeight="1" x14ac:dyDescent="0.2">
      <c r="A139" s="32" t="s">
        <v>290</v>
      </c>
      <c r="B13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39" s="68">
        <v>101</v>
      </c>
      <c r="D139" s="61" t="s">
        <v>383</v>
      </c>
      <c r="E139" s="80">
        <f t="shared" si="6"/>
        <v>0.1</v>
      </c>
      <c r="F139">
        <f t="shared" si="7"/>
        <v>10</v>
      </c>
      <c r="G139">
        <f t="shared" si="8"/>
        <v>2100</v>
      </c>
      <c r="H139" s="60"/>
      <c r="I139" s="60"/>
      <c r="J139" s="62"/>
      <c r="K139" s="60"/>
      <c r="L139" s="62"/>
      <c r="M139" s="63"/>
      <c r="N139" s="60"/>
    </row>
    <row r="140" spans="1:14" ht="14.25" customHeight="1" x14ac:dyDescent="0.2">
      <c r="A140" s="32" t="s">
        <v>291</v>
      </c>
      <c r="B14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40" s="68">
        <v>31</v>
      </c>
      <c r="D140" s="61" t="s">
        <v>384</v>
      </c>
      <c r="E140" s="80">
        <f t="shared" si="6"/>
        <v>0</v>
      </c>
      <c r="F140">
        <f t="shared" si="7"/>
        <v>3</v>
      </c>
      <c r="G140">
        <f t="shared" si="8"/>
        <v>1900</v>
      </c>
      <c r="H140" s="60"/>
      <c r="I140" s="60"/>
      <c r="J140" s="62"/>
      <c r="K140" s="60"/>
      <c r="L140" s="62"/>
      <c r="M140" s="63"/>
      <c r="N140" s="60"/>
    </row>
    <row r="141" spans="1:14" ht="14.25" customHeight="1" x14ac:dyDescent="0.2">
      <c r="A141" s="32" t="s">
        <v>292</v>
      </c>
      <c r="B14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41" s="68">
        <v>69</v>
      </c>
      <c r="D141" s="61" t="s">
        <v>382</v>
      </c>
      <c r="E141" s="80">
        <f t="shared" si="6"/>
        <v>0.05</v>
      </c>
      <c r="F141">
        <f t="shared" si="7"/>
        <v>5</v>
      </c>
      <c r="G141">
        <f t="shared" si="8"/>
        <v>1900</v>
      </c>
      <c r="H141" s="60"/>
      <c r="I141" s="60"/>
      <c r="J141" s="62"/>
      <c r="K141" s="60"/>
      <c r="L141" s="62"/>
      <c r="M141" s="63"/>
      <c r="N141" s="60"/>
    </row>
    <row r="142" spans="1:14" ht="14.25" customHeight="1" x14ac:dyDescent="0.2">
      <c r="A142" s="32" t="s">
        <v>293</v>
      </c>
      <c r="B14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42" s="68">
        <v>361</v>
      </c>
      <c r="D142" s="61" t="s">
        <v>385</v>
      </c>
      <c r="E142" s="80">
        <f t="shared" si="6"/>
        <v>0.2</v>
      </c>
      <c r="F142">
        <f t="shared" si="7"/>
        <v>30</v>
      </c>
      <c r="G142">
        <f t="shared" si="8"/>
        <v>2400</v>
      </c>
      <c r="H142" s="60"/>
      <c r="I142" s="60"/>
      <c r="J142" s="62"/>
      <c r="K142" s="60"/>
      <c r="L142" s="62"/>
      <c r="M142" s="63"/>
      <c r="N142" s="60"/>
    </row>
    <row r="143" spans="1:14" ht="14.25" customHeight="1" x14ac:dyDescent="0.2">
      <c r="A143" s="32" t="s">
        <v>294</v>
      </c>
      <c r="B14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43" s="68">
        <v>141</v>
      </c>
      <c r="D143" s="61" t="s">
        <v>383</v>
      </c>
      <c r="E143" s="80">
        <f t="shared" si="6"/>
        <v>0.15</v>
      </c>
      <c r="F143">
        <f t="shared" si="7"/>
        <v>20</v>
      </c>
      <c r="G143">
        <f t="shared" si="8"/>
        <v>2100</v>
      </c>
      <c r="H143" s="60"/>
      <c r="I143" s="60"/>
      <c r="J143" s="62"/>
      <c r="K143" s="60"/>
      <c r="L143" s="62"/>
      <c r="M143" s="63"/>
      <c r="N143" s="60"/>
    </row>
    <row r="144" spans="1:14" ht="14.25" customHeight="1" x14ac:dyDescent="0.2">
      <c r="A144" s="32" t="s">
        <v>295</v>
      </c>
      <c r="B14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44" s="68">
        <v>78</v>
      </c>
      <c r="D144" s="61" t="s">
        <v>383</v>
      </c>
      <c r="E144" s="80">
        <f t="shared" si="6"/>
        <v>0.05</v>
      </c>
      <c r="F144">
        <f t="shared" si="7"/>
        <v>5</v>
      </c>
      <c r="G144">
        <f t="shared" si="8"/>
        <v>2100</v>
      </c>
      <c r="H144" s="60"/>
      <c r="I144" s="60"/>
      <c r="J144" s="62"/>
      <c r="K144" s="60"/>
      <c r="L144" s="62"/>
      <c r="M144" s="63"/>
      <c r="N144" s="60"/>
    </row>
    <row r="145" spans="1:14" ht="14.25" customHeight="1" x14ac:dyDescent="0.2">
      <c r="A145" s="32" t="s">
        <v>296</v>
      </c>
      <c r="B14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45" s="68">
        <v>149</v>
      </c>
      <c r="D145" s="61" t="s">
        <v>382</v>
      </c>
      <c r="E145" s="80">
        <f t="shared" si="6"/>
        <v>0.15</v>
      </c>
      <c r="F145">
        <f t="shared" si="7"/>
        <v>20</v>
      </c>
      <c r="G145">
        <f t="shared" si="8"/>
        <v>1900</v>
      </c>
      <c r="H145" s="60"/>
      <c r="I145" s="60"/>
      <c r="J145" s="62"/>
      <c r="K145" s="60"/>
      <c r="L145" s="62"/>
      <c r="M145" s="63"/>
      <c r="N145" s="60"/>
    </row>
    <row r="146" spans="1:14" ht="14.25" customHeight="1" x14ac:dyDescent="0.2">
      <c r="A146" s="32" t="s">
        <v>297</v>
      </c>
      <c r="B14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46" s="68">
        <v>74</v>
      </c>
      <c r="D146" s="61" t="s">
        <v>382</v>
      </c>
      <c r="E146" s="80">
        <f t="shared" si="6"/>
        <v>0.05</v>
      </c>
      <c r="F146">
        <f t="shared" si="7"/>
        <v>5</v>
      </c>
      <c r="G146">
        <f t="shared" si="8"/>
        <v>1900</v>
      </c>
      <c r="H146" s="60"/>
      <c r="I146" s="60"/>
      <c r="J146" s="62"/>
      <c r="K146" s="60"/>
      <c r="L146" s="62"/>
      <c r="M146" s="63"/>
      <c r="N146" s="60"/>
    </row>
    <row r="147" spans="1:14" ht="14.25" customHeight="1" x14ac:dyDescent="0.2">
      <c r="A147" s="32" t="s">
        <v>298</v>
      </c>
      <c r="B14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47" s="68">
        <v>32</v>
      </c>
      <c r="D147" s="61" t="s">
        <v>382</v>
      </c>
      <c r="E147" s="80">
        <f t="shared" si="6"/>
        <v>0</v>
      </c>
      <c r="F147">
        <f t="shared" si="7"/>
        <v>3</v>
      </c>
      <c r="G147">
        <f t="shared" si="8"/>
        <v>1900</v>
      </c>
      <c r="H147" s="60"/>
      <c r="I147" s="60"/>
      <c r="J147" s="62"/>
      <c r="K147" s="60"/>
      <c r="L147" s="62"/>
      <c r="M147" s="63"/>
      <c r="N147" s="60"/>
    </row>
    <row r="148" spans="1:14" ht="14.25" customHeight="1" x14ac:dyDescent="0.2">
      <c r="A148" s="32" t="s">
        <v>299</v>
      </c>
      <c r="B14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48" s="68">
        <v>48</v>
      </c>
      <c r="D148" s="61" t="s">
        <v>385</v>
      </c>
      <c r="E148" s="80">
        <f t="shared" si="6"/>
        <v>0</v>
      </c>
      <c r="F148">
        <f t="shared" si="7"/>
        <v>3</v>
      </c>
      <c r="G148">
        <f t="shared" si="8"/>
        <v>2400</v>
      </c>
      <c r="H148" s="60"/>
      <c r="I148" s="60"/>
      <c r="J148" s="62"/>
      <c r="K148" s="60"/>
      <c r="L148" s="62"/>
      <c r="M148" s="63"/>
      <c r="N148" s="60"/>
    </row>
    <row r="149" spans="1:14" ht="14.25" customHeight="1" x14ac:dyDescent="0.2">
      <c r="A149" s="32" t="s">
        <v>300</v>
      </c>
      <c r="B14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49" s="68">
        <v>89</v>
      </c>
      <c r="D149" s="61" t="s">
        <v>385</v>
      </c>
      <c r="E149" s="80">
        <f t="shared" si="6"/>
        <v>0.05</v>
      </c>
      <c r="F149">
        <f t="shared" si="7"/>
        <v>5</v>
      </c>
      <c r="G149">
        <f t="shared" si="8"/>
        <v>2400</v>
      </c>
      <c r="H149" s="60"/>
      <c r="I149" s="60"/>
      <c r="J149" s="62"/>
      <c r="K149" s="60"/>
      <c r="L149" s="62"/>
      <c r="M149" s="63"/>
      <c r="N149" s="60"/>
    </row>
    <row r="150" spans="1:14" ht="14.25" customHeight="1" x14ac:dyDescent="0.2">
      <c r="A150" s="32" t="s">
        <v>301</v>
      </c>
      <c r="B15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50" s="68">
        <v>160</v>
      </c>
      <c r="D150" s="61" t="s">
        <v>382</v>
      </c>
      <c r="E150" s="80">
        <f t="shared" si="6"/>
        <v>0.2</v>
      </c>
      <c r="F150">
        <f t="shared" si="7"/>
        <v>30</v>
      </c>
      <c r="G150">
        <f t="shared" si="8"/>
        <v>1900</v>
      </c>
      <c r="H150" s="60"/>
      <c r="I150" s="60"/>
      <c r="J150" s="62"/>
      <c r="K150" s="60"/>
      <c r="L150" s="62"/>
      <c r="M150" s="63"/>
      <c r="N150" s="60"/>
    </row>
    <row r="151" spans="1:14" ht="14.25" customHeight="1" x14ac:dyDescent="0.2">
      <c r="A151" s="32" t="s">
        <v>302</v>
      </c>
      <c r="B15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51" s="68">
        <v>33</v>
      </c>
      <c r="D151" s="61" t="s">
        <v>384</v>
      </c>
      <c r="E151" s="80">
        <f t="shared" si="6"/>
        <v>0</v>
      </c>
      <c r="F151">
        <f t="shared" si="7"/>
        <v>3</v>
      </c>
      <c r="G151">
        <f t="shared" si="8"/>
        <v>1900</v>
      </c>
      <c r="H151" s="60"/>
      <c r="I151" s="60"/>
      <c r="J151" s="62"/>
      <c r="K151" s="60"/>
      <c r="L151" s="62"/>
      <c r="M151" s="63"/>
      <c r="N151" s="60"/>
    </row>
    <row r="152" spans="1:14" ht="14.25" customHeight="1" x14ac:dyDescent="0.2">
      <c r="A152" s="32" t="s">
        <v>303</v>
      </c>
      <c r="B15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52" s="68">
        <v>186</v>
      </c>
      <c r="D152" s="61" t="s">
        <v>382</v>
      </c>
      <c r="E152" s="80">
        <f t="shared" si="6"/>
        <v>0.2</v>
      </c>
      <c r="F152">
        <f t="shared" si="7"/>
        <v>30</v>
      </c>
      <c r="G152">
        <f t="shared" si="8"/>
        <v>1900</v>
      </c>
      <c r="H152" s="60"/>
      <c r="I152" s="60"/>
      <c r="J152" s="62"/>
      <c r="K152" s="60"/>
      <c r="L152" s="62"/>
      <c r="M152" s="63"/>
      <c r="N152" s="60"/>
    </row>
    <row r="153" spans="1:14" ht="14.25" customHeight="1" x14ac:dyDescent="0.2">
      <c r="A153" s="32" t="s">
        <v>304</v>
      </c>
      <c r="B15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53" s="68">
        <v>82</v>
      </c>
      <c r="D153" s="61" t="s">
        <v>382</v>
      </c>
      <c r="E153" s="80">
        <f t="shared" si="6"/>
        <v>0.05</v>
      </c>
      <c r="F153">
        <f t="shared" si="7"/>
        <v>5</v>
      </c>
      <c r="G153">
        <f t="shared" si="8"/>
        <v>1900</v>
      </c>
      <c r="H153" s="60"/>
      <c r="I153" s="60"/>
      <c r="J153" s="62"/>
      <c r="K153" s="60"/>
      <c r="L153" s="62"/>
      <c r="M153" s="63"/>
      <c r="N153" s="60"/>
    </row>
    <row r="154" spans="1:14" ht="14.25" customHeight="1" x14ac:dyDescent="0.2">
      <c r="A154" s="32" t="s">
        <v>305</v>
      </c>
      <c r="B15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54" s="68">
        <v>211</v>
      </c>
      <c r="D154" s="61" t="s">
        <v>384</v>
      </c>
      <c r="E154" s="80">
        <f t="shared" si="6"/>
        <v>0.2</v>
      </c>
      <c r="F154">
        <f t="shared" si="7"/>
        <v>30</v>
      </c>
      <c r="G154">
        <f t="shared" si="8"/>
        <v>1900</v>
      </c>
      <c r="H154" s="60"/>
      <c r="I154" s="60"/>
      <c r="J154" s="62"/>
      <c r="K154" s="60"/>
      <c r="L154" s="62"/>
      <c r="M154" s="63"/>
      <c r="N154" s="60"/>
    </row>
    <row r="155" spans="1:14" ht="14.25" customHeight="1" x14ac:dyDescent="0.2">
      <c r="A155" s="32" t="s">
        <v>306</v>
      </c>
      <c r="B15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55" s="68">
        <v>45</v>
      </c>
      <c r="D155" s="61" t="s">
        <v>382</v>
      </c>
      <c r="E155" s="80">
        <f t="shared" si="6"/>
        <v>0</v>
      </c>
      <c r="F155">
        <f t="shared" si="7"/>
        <v>3</v>
      </c>
      <c r="G155">
        <f t="shared" si="8"/>
        <v>1900</v>
      </c>
      <c r="H155" s="60"/>
      <c r="I155" s="60"/>
      <c r="J155" s="62"/>
      <c r="K155" s="60"/>
      <c r="L155" s="62"/>
      <c r="M155" s="63"/>
      <c r="N155" s="60"/>
    </row>
    <row r="156" spans="1:14" ht="14.25" customHeight="1" x14ac:dyDescent="0.2">
      <c r="A156" s="32" t="s">
        <v>307</v>
      </c>
      <c r="B15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56" s="68">
        <v>100</v>
      </c>
      <c r="D156" s="61" t="s">
        <v>384</v>
      </c>
      <c r="E156" s="80">
        <f t="shared" si="6"/>
        <v>0.1</v>
      </c>
      <c r="F156">
        <f t="shared" si="7"/>
        <v>10</v>
      </c>
      <c r="G156">
        <f t="shared" si="8"/>
        <v>1900</v>
      </c>
      <c r="H156" s="60"/>
      <c r="I156" s="60"/>
      <c r="J156" s="62"/>
      <c r="K156" s="60"/>
      <c r="L156" s="62"/>
      <c r="M156" s="63"/>
      <c r="N156" s="60"/>
    </row>
    <row r="157" spans="1:14" ht="14.25" customHeight="1" x14ac:dyDescent="0.2">
      <c r="A157" s="32" t="s">
        <v>308</v>
      </c>
      <c r="B15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57" s="68">
        <v>101</v>
      </c>
      <c r="D157" s="61" t="s">
        <v>385</v>
      </c>
      <c r="E157" s="80">
        <f t="shared" si="6"/>
        <v>0.1</v>
      </c>
      <c r="F157">
        <f t="shared" si="7"/>
        <v>10</v>
      </c>
      <c r="G157">
        <f t="shared" si="8"/>
        <v>2400</v>
      </c>
      <c r="H157" s="60"/>
      <c r="I157" s="60"/>
      <c r="J157" s="62"/>
      <c r="K157" s="60"/>
      <c r="L157" s="62"/>
      <c r="M157" s="63"/>
      <c r="N157" s="60"/>
    </row>
    <row r="158" spans="1:14" ht="14.25" customHeight="1" x14ac:dyDescent="0.2">
      <c r="A158" s="32" t="s">
        <v>309</v>
      </c>
      <c r="B15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58" s="68">
        <v>44</v>
      </c>
      <c r="D158" s="61" t="s">
        <v>385</v>
      </c>
      <c r="E158" s="80">
        <f t="shared" si="6"/>
        <v>0</v>
      </c>
      <c r="F158">
        <f t="shared" si="7"/>
        <v>3</v>
      </c>
      <c r="G158">
        <f t="shared" si="8"/>
        <v>2400</v>
      </c>
      <c r="H158" s="60"/>
      <c r="I158" s="60"/>
      <c r="J158" s="62"/>
      <c r="K158" s="60"/>
      <c r="L158" s="62"/>
      <c r="M158" s="63"/>
      <c r="N158" s="60"/>
    </row>
    <row r="159" spans="1:14" ht="14.25" customHeight="1" x14ac:dyDescent="0.2">
      <c r="A159" s="32" t="s">
        <v>310</v>
      </c>
      <c r="B15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59" s="68">
        <v>73</v>
      </c>
      <c r="D159" s="61" t="s">
        <v>382</v>
      </c>
      <c r="E159" s="80">
        <f t="shared" si="6"/>
        <v>0.05</v>
      </c>
      <c r="F159">
        <f t="shared" si="7"/>
        <v>5</v>
      </c>
      <c r="G159">
        <f t="shared" si="8"/>
        <v>1900</v>
      </c>
      <c r="H159" s="60"/>
      <c r="I159" s="60"/>
      <c r="J159" s="62"/>
      <c r="K159" s="60"/>
      <c r="L159" s="62"/>
      <c r="M159" s="63"/>
      <c r="N159" s="60"/>
    </row>
    <row r="160" spans="1:14" ht="14.25" customHeight="1" x14ac:dyDescent="0.2">
      <c r="A160" s="32" t="s">
        <v>311</v>
      </c>
      <c r="B16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60" s="68">
        <v>36</v>
      </c>
      <c r="D160" s="61" t="s">
        <v>384</v>
      </c>
      <c r="E160" s="80">
        <f t="shared" si="6"/>
        <v>0</v>
      </c>
      <c r="F160">
        <f t="shared" si="7"/>
        <v>3</v>
      </c>
      <c r="G160">
        <f t="shared" si="8"/>
        <v>1900</v>
      </c>
      <c r="H160" s="60"/>
      <c r="I160" s="60"/>
      <c r="J160" s="62"/>
      <c r="K160" s="60"/>
      <c r="L160" s="62"/>
      <c r="M160" s="63"/>
      <c r="N160" s="60"/>
    </row>
    <row r="161" spans="1:14" ht="14.25" customHeight="1" x14ac:dyDescent="0.2">
      <c r="A161" s="32" t="s">
        <v>312</v>
      </c>
      <c r="B16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1" s="68">
        <v>65</v>
      </c>
      <c r="D161" s="61" t="s">
        <v>382</v>
      </c>
      <c r="E161" s="80">
        <f t="shared" si="6"/>
        <v>0.05</v>
      </c>
      <c r="F161">
        <f t="shared" si="7"/>
        <v>5</v>
      </c>
      <c r="G161">
        <f t="shared" si="8"/>
        <v>1900</v>
      </c>
      <c r="H161" s="60"/>
      <c r="I161" s="60"/>
      <c r="J161" s="62"/>
      <c r="K161" s="60"/>
      <c r="L161" s="62"/>
      <c r="M161" s="63"/>
      <c r="N161" s="60"/>
    </row>
    <row r="162" spans="1:14" ht="14.25" customHeight="1" x14ac:dyDescent="0.2">
      <c r="A162" s="32" t="s">
        <v>313</v>
      </c>
      <c r="B16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62" s="68">
        <v>116</v>
      </c>
      <c r="D162" s="61" t="s">
        <v>385</v>
      </c>
      <c r="E162" s="80">
        <f t="shared" si="6"/>
        <v>0.1</v>
      </c>
      <c r="F162">
        <f t="shared" si="7"/>
        <v>10</v>
      </c>
      <c r="G162">
        <f t="shared" si="8"/>
        <v>2400</v>
      </c>
      <c r="H162" s="60"/>
      <c r="I162" s="60"/>
      <c r="J162" s="62"/>
      <c r="K162" s="60"/>
      <c r="L162" s="62"/>
      <c r="M162" s="63"/>
      <c r="N162" s="60"/>
    </row>
    <row r="163" spans="1:14" ht="14.25" customHeight="1" x14ac:dyDescent="0.2">
      <c r="A163" s="32" t="s">
        <v>314</v>
      </c>
      <c r="B16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63" s="68">
        <v>106</v>
      </c>
      <c r="D163" s="61" t="s">
        <v>385</v>
      </c>
      <c r="E163" s="80">
        <f t="shared" si="6"/>
        <v>0.1</v>
      </c>
      <c r="F163">
        <f t="shared" si="7"/>
        <v>10</v>
      </c>
      <c r="G163">
        <f t="shared" si="8"/>
        <v>2400</v>
      </c>
      <c r="H163" s="60"/>
      <c r="I163" s="60"/>
      <c r="J163" s="62"/>
      <c r="K163" s="60"/>
      <c r="L163" s="62"/>
      <c r="M163" s="63"/>
      <c r="N163" s="60"/>
    </row>
    <row r="164" spans="1:14" ht="14.25" customHeight="1" x14ac:dyDescent="0.2">
      <c r="A164" s="32" t="s">
        <v>315</v>
      </c>
      <c r="B16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64" s="68">
        <v>263</v>
      </c>
      <c r="D164" s="61" t="s">
        <v>383</v>
      </c>
      <c r="E164" s="80">
        <f t="shared" si="6"/>
        <v>0.2</v>
      </c>
      <c r="F164">
        <f t="shared" si="7"/>
        <v>30</v>
      </c>
      <c r="G164">
        <f t="shared" si="8"/>
        <v>2100</v>
      </c>
      <c r="H164" s="60"/>
      <c r="I164" s="60"/>
      <c r="J164" s="62"/>
      <c r="K164" s="60"/>
      <c r="L164" s="62"/>
      <c r="M164" s="63"/>
      <c r="N164" s="60"/>
    </row>
    <row r="165" spans="1:14" ht="14.25" customHeight="1" x14ac:dyDescent="0.2">
      <c r="A165" s="32" t="s">
        <v>316</v>
      </c>
      <c r="B16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5" s="68">
        <v>89</v>
      </c>
      <c r="D165" s="61" t="s">
        <v>383</v>
      </c>
      <c r="E165" s="80">
        <f t="shared" si="6"/>
        <v>0.05</v>
      </c>
      <c r="F165">
        <f t="shared" si="7"/>
        <v>5</v>
      </c>
      <c r="G165">
        <f t="shared" si="8"/>
        <v>2100</v>
      </c>
      <c r="H165" s="60"/>
      <c r="I165" s="60"/>
      <c r="J165" s="62"/>
      <c r="K165" s="60"/>
      <c r="L165" s="62"/>
      <c r="M165" s="63"/>
      <c r="N165" s="60"/>
    </row>
    <row r="166" spans="1:14" ht="14.25" customHeight="1" x14ac:dyDescent="0.2">
      <c r="A166" s="32" t="s">
        <v>317</v>
      </c>
      <c r="B16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66" s="68">
        <v>104</v>
      </c>
      <c r="D166" s="61" t="s">
        <v>384</v>
      </c>
      <c r="E166" s="80">
        <f t="shared" si="6"/>
        <v>0.1</v>
      </c>
      <c r="F166">
        <f t="shared" si="7"/>
        <v>10</v>
      </c>
      <c r="G166">
        <f t="shared" si="8"/>
        <v>1900</v>
      </c>
      <c r="H166" s="60"/>
      <c r="I166" s="60"/>
      <c r="J166" s="62"/>
      <c r="K166" s="60"/>
      <c r="L166" s="62"/>
      <c r="M166" s="63"/>
      <c r="N166" s="60"/>
    </row>
    <row r="167" spans="1:14" ht="14.25" customHeight="1" x14ac:dyDescent="0.2">
      <c r="A167" s="32" t="s">
        <v>318</v>
      </c>
      <c r="B16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7" s="68">
        <v>84</v>
      </c>
      <c r="D167" s="61" t="s">
        <v>384</v>
      </c>
      <c r="E167" s="80">
        <f t="shared" si="6"/>
        <v>0.05</v>
      </c>
      <c r="F167">
        <f t="shared" si="7"/>
        <v>5</v>
      </c>
      <c r="G167">
        <f t="shared" si="8"/>
        <v>1900</v>
      </c>
      <c r="H167" s="60"/>
      <c r="I167" s="60"/>
      <c r="J167" s="62"/>
      <c r="K167" s="60"/>
      <c r="L167" s="62"/>
      <c r="M167" s="63"/>
      <c r="N167" s="60"/>
    </row>
    <row r="168" spans="1:14" ht="14.25" customHeight="1" x14ac:dyDescent="0.2">
      <c r="A168" s="32" t="s">
        <v>319</v>
      </c>
      <c r="B16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8" s="68">
        <v>89</v>
      </c>
      <c r="D168" s="61" t="s">
        <v>382</v>
      </c>
      <c r="E168" s="80">
        <f t="shared" si="6"/>
        <v>0.05</v>
      </c>
      <c r="F168">
        <f t="shared" si="7"/>
        <v>5</v>
      </c>
      <c r="G168">
        <f t="shared" si="8"/>
        <v>1900</v>
      </c>
      <c r="H168" s="60"/>
      <c r="I168" s="60"/>
      <c r="J168" s="62"/>
      <c r="K168" s="60"/>
      <c r="L168" s="62"/>
      <c r="M168" s="63"/>
      <c r="N168" s="60"/>
    </row>
    <row r="169" spans="1:14" ht="14.25" customHeight="1" x14ac:dyDescent="0.2">
      <c r="A169" s="32" t="s">
        <v>320</v>
      </c>
      <c r="B16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69" s="68">
        <v>86</v>
      </c>
      <c r="D169" s="61" t="s">
        <v>384</v>
      </c>
      <c r="E169" s="80">
        <f t="shared" si="6"/>
        <v>0.05</v>
      </c>
      <c r="F169">
        <f t="shared" si="7"/>
        <v>5</v>
      </c>
      <c r="G169">
        <f t="shared" si="8"/>
        <v>1900</v>
      </c>
      <c r="H169" s="60"/>
      <c r="I169" s="60"/>
      <c r="J169" s="62"/>
      <c r="K169" s="60"/>
      <c r="L169" s="62"/>
      <c r="M169" s="63"/>
      <c r="N169" s="60"/>
    </row>
    <row r="170" spans="1:14" ht="14.25" customHeight="1" x14ac:dyDescent="0.2">
      <c r="A170" s="32" t="s">
        <v>321</v>
      </c>
      <c r="B17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0" s="68">
        <v>99</v>
      </c>
      <c r="D170" s="61" t="s">
        <v>385</v>
      </c>
      <c r="E170" s="80">
        <f t="shared" si="6"/>
        <v>0.05</v>
      </c>
      <c r="F170">
        <f t="shared" si="7"/>
        <v>5</v>
      </c>
      <c r="G170">
        <f t="shared" si="8"/>
        <v>2400</v>
      </c>
      <c r="H170" s="60"/>
      <c r="I170" s="60"/>
      <c r="J170" s="62"/>
      <c r="K170" s="60"/>
      <c r="L170" s="62"/>
      <c r="M170" s="63"/>
      <c r="N170" s="60"/>
    </row>
    <row r="171" spans="1:14" ht="14.25" customHeight="1" x14ac:dyDescent="0.2">
      <c r="A171" s="32" t="s">
        <v>322</v>
      </c>
      <c r="B17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1" s="68">
        <v>75</v>
      </c>
      <c r="D171" s="61" t="s">
        <v>385</v>
      </c>
      <c r="E171" s="80">
        <f t="shared" si="6"/>
        <v>0.05</v>
      </c>
      <c r="F171">
        <f t="shared" si="7"/>
        <v>5</v>
      </c>
      <c r="G171">
        <f t="shared" si="8"/>
        <v>2400</v>
      </c>
      <c r="H171" s="60"/>
      <c r="I171" s="60"/>
      <c r="J171" s="62"/>
      <c r="K171" s="60"/>
      <c r="L171" s="62"/>
      <c r="M171" s="63"/>
      <c r="N171" s="60"/>
    </row>
    <row r="172" spans="1:14" ht="14.25" customHeight="1" x14ac:dyDescent="0.2">
      <c r="A172" s="32" t="s">
        <v>323</v>
      </c>
      <c r="B17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72" s="68">
        <v>101</v>
      </c>
      <c r="D172" s="61" t="s">
        <v>382</v>
      </c>
      <c r="E172" s="80">
        <f t="shared" si="6"/>
        <v>0.1</v>
      </c>
      <c r="F172">
        <f t="shared" si="7"/>
        <v>10</v>
      </c>
      <c r="G172">
        <f t="shared" si="8"/>
        <v>1900</v>
      </c>
      <c r="H172" s="60"/>
      <c r="I172" s="60"/>
      <c r="J172" s="62"/>
      <c r="K172" s="60"/>
      <c r="L172" s="62"/>
      <c r="M172" s="63"/>
      <c r="N172" s="60"/>
    </row>
    <row r="173" spans="1:14" ht="14.25" customHeight="1" x14ac:dyDescent="0.2">
      <c r="A173" s="32" t="s">
        <v>324</v>
      </c>
      <c r="B17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3" s="68">
        <v>66</v>
      </c>
      <c r="D173" s="61" t="s">
        <v>384</v>
      </c>
      <c r="E173" s="80">
        <f t="shared" si="6"/>
        <v>0.05</v>
      </c>
      <c r="F173">
        <f t="shared" si="7"/>
        <v>5</v>
      </c>
      <c r="G173">
        <f t="shared" si="8"/>
        <v>1900</v>
      </c>
      <c r="H173" s="60"/>
      <c r="I173" s="60"/>
      <c r="J173" s="62"/>
      <c r="K173" s="60"/>
      <c r="L173" s="62"/>
      <c r="M173" s="63"/>
      <c r="N173" s="60"/>
    </row>
    <row r="174" spans="1:14" ht="14.25" customHeight="1" x14ac:dyDescent="0.2">
      <c r="A174" s="32" t="s">
        <v>325</v>
      </c>
      <c r="B17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74" s="68">
        <v>105</v>
      </c>
      <c r="D174" s="61" t="s">
        <v>382</v>
      </c>
      <c r="E174" s="80">
        <f t="shared" si="6"/>
        <v>0.1</v>
      </c>
      <c r="F174">
        <f t="shared" si="7"/>
        <v>10</v>
      </c>
      <c r="G174">
        <f t="shared" si="8"/>
        <v>1900</v>
      </c>
      <c r="H174" s="60"/>
      <c r="I174" s="60"/>
      <c r="J174" s="62"/>
      <c r="K174" s="60"/>
      <c r="L174" s="62"/>
      <c r="M174" s="63"/>
      <c r="N174" s="60"/>
    </row>
    <row r="175" spans="1:14" ht="14.25" customHeight="1" x14ac:dyDescent="0.2">
      <c r="A175" s="32" t="s">
        <v>326</v>
      </c>
      <c r="B17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75" s="68">
        <v>139</v>
      </c>
      <c r="D175" s="61" t="s">
        <v>385</v>
      </c>
      <c r="E175" s="80">
        <f t="shared" si="6"/>
        <v>0.15</v>
      </c>
      <c r="F175">
        <f t="shared" si="7"/>
        <v>20</v>
      </c>
      <c r="G175">
        <f t="shared" si="8"/>
        <v>2400</v>
      </c>
      <c r="H175" s="60"/>
      <c r="I175" s="60"/>
      <c r="J175" s="62"/>
      <c r="K175" s="60"/>
      <c r="L175" s="62"/>
      <c r="M175" s="63"/>
      <c r="N175" s="60"/>
    </row>
    <row r="176" spans="1:14" ht="14.25" customHeight="1" x14ac:dyDescent="0.2">
      <c r="A176" s="32" t="s">
        <v>327</v>
      </c>
      <c r="B17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6" s="68">
        <v>88</v>
      </c>
      <c r="D176" s="61" t="s">
        <v>385</v>
      </c>
      <c r="E176" s="80">
        <f t="shared" si="6"/>
        <v>0.05</v>
      </c>
      <c r="F176">
        <f t="shared" si="7"/>
        <v>5</v>
      </c>
      <c r="G176">
        <f t="shared" si="8"/>
        <v>2400</v>
      </c>
      <c r="H176" s="60"/>
      <c r="I176" s="60"/>
      <c r="J176" s="62"/>
      <c r="K176" s="60"/>
      <c r="L176" s="62"/>
      <c r="M176" s="63"/>
      <c r="N176" s="60"/>
    </row>
    <row r="177" spans="1:14" ht="14.25" customHeight="1" x14ac:dyDescent="0.2">
      <c r="A177" s="32" t="s">
        <v>328</v>
      </c>
      <c r="B17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7" s="68">
        <v>55</v>
      </c>
      <c r="D177" s="61" t="s">
        <v>383</v>
      </c>
      <c r="E177" s="80">
        <f t="shared" si="6"/>
        <v>0.05</v>
      </c>
      <c r="F177">
        <f t="shared" si="7"/>
        <v>5</v>
      </c>
      <c r="G177">
        <f t="shared" si="8"/>
        <v>2100</v>
      </c>
      <c r="H177" s="60"/>
      <c r="I177" s="60"/>
      <c r="J177" s="62"/>
      <c r="K177" s="60"/>
      <c r="L177" s="62"/>
      <c r="M177" s="63"/>
      <c r="N177" s="60"/>
    </row>
    <row r="178" spans="1:14" ht="14.25" customHeight="1" x14ac:dyDescent="0.2">
      <c r="A178" s="32" t="s">
        <v>329</v>
      </c>
      <c r="B17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78" s="68">
        <v>144</v>
      </c>
      <c r="D178" s="61" t="s">
        <v>383</v>
      </c>
      <c r="E178" s="80">
        <f t="shared" si="6"/>
        <v>0.15</v>
      </c>
      <c r="F178">
        <f t="shared" si="7"/>
        <v>20</v>
      </c>
      <c r="G178">
        <f t="shared" si="8"/>
        <v>2100</v>
      </c>
      <c r="H178" s="60"/>
      <c r="I178" s="60"/>
      <c r="J178" s="62"/>
      <c r="K178" s="60"/>
      <c r="L178" s="62"/>
      <c r="M178" s="63"/>
      <c r="N178" s="60"/>
    </row>
    <row r="179" spans="1:14" ht="14.25" customHeight="1" x14ac:dyDescent="0.2">
      <c r="A179" s="32" t="s">
        <v>330</v>
      </c>
      <c r="B17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79" s="68">
        <v>65</v>
      </c>
      <c r="D179" s="61" t="s">
        <v>382</v>
      </c>
      <c r="E179" s="80">
        <f t="shared" si="6"/>
        <v>0.05</v>
      </c>
      <c r="F179">
        <f t="shared" si="7"/>
        <v>5</v>
      </c>
      <c r="G179">
        <f t="shared" si="8"/>
        <v>1900</v>
      </c>
      <c r="H179" s="60"/>
      <c r="I179" s="60"/>
      <c r="J179" s="62"/>
      <c r="K179" s="60"/>
      <c r="L179" s="62"/>
      <c r="M179" s="63"/>
      <c r="N179" s="60"/>
    </row>
    <row r="180" spans="1:14" ht="14.25" customHeight="1" x14ac:dyDescent="0.2">
      <c r="A180" s="32" t="s">
        <v>331</v>
      </c>
      <c r="B18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80" s="68">
        <v>84</v>
      </c>
      <c r="D180" s="61" t="s">
        <v>383</v>
      </c>
      <c r="E180" s="80">
        <f t="shared" si="6"/>
        <v>0.05</v>
      </c>
      <c r="F180">
        <f t="shared" si="7"/>
        <v>5</v>
      </c>
      <c r="G180">
        <f t="shared" si="8"/>
        <v>2100</v>
      </c>
      <c r="H180" s="60"/>
      <c r="I180" s="60"/>
      <c r="J180" s="62"/>
      <c r="K180" s="60"/>
      <c r="L180" s="62"/>
      <c r="M180" s="63"/>
      <c r="N180" s="60"/>
    </row>
    <row r="181" spans="1:14" ht="14.25" customHeight="1" x14ac:dyDescent="0.2">
      <c r="A181" s="32" t="s">
        <v>332</v>
      </c>
      <c r="B18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81" s="68">
        <v>177</v>
      </c>
      <c r="D181" s="61" t="s">
        <v>384</v>
      </c>
      <c r="E181" s="80">
        <f t="shared" si="6"/>
        <v>0.2</v>
      </c>
      <c r="F181">
        <f t="shared" si="7"/>
        <v>30</v>
      </c>
      <c r="G181">
        <f t="shared" si="8"/>
        <v>1900</v>
      </c>
      <c r="H181" s="60"/>
      <c r="I181" s="60"/>
      <c r="J181" s="62"/>
      <c r="K181" s="60"/>
      <c r="L181" s="62"/>
      <c r="M181" s="63"/>
      <c r="N181" s="60"/>
    </row>
    <row r="182" spans="1:14" ht="14.25" customHeight="1" x14ac:dyDescent="0.2">
      <c r="A182" s="32" t="s">
        <v>333</v>
      </c>
      <c r="B18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2" s="68">
        <v>29</v>
      </c>
      <c r="D182" s="61" t="s">
        <v>382</v>
      </c>
      <c r="E182" s="80">
        <f t="shared" si="6"/>
        <v>0</v>
      </c>
      <c r="F182">
        <f t="shared" si="7"/>
        <v>3</v>
      </c>
      <c r="G182">
        <f t="shared" si="8"/>
        <v>1900</v>
      </c>
      <c r="H182" s="60"/>
      <c r="I182" s="60"/>
      <c r="J182" s="62"/>
      <c r="K182" s="60"/>
      <c r="L182" s="62"/>
      <c r="M182" s="63"/>
      <c r="N182" s="60"/>
    </row>
    <row r="183" spans="1:14" ht="14.25" customHeight="1" x14ac:dyDescent="0.2">
      <c r="A183" s="32" t="s">
        <v>334</v>
      </c>
      <c r="B18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83" s="68">
        <v>88</v>
      </c>
      <c r="D183" s="61" t="s">
        <v>382</v>
      </c>
      <c r="E183" s="80">
        <f t="shared" si="6"/>
        <v>0.05</v>
      </c>
      <c r="F183">
        <f t="shared" si="7"/>
        <v>5</v>
      </c>
      <c r="G183">
        <f t="shared" si="8"/>
        <v>1900</v>
      </c>
      <c r="H183" s="60"/>
      <c r="I183" s="60"/>
      <c r="J183" s="62"/>
      <c r="K183" s="60"/>
      <c r="L183" s="62"/>
      <c r="M183" s="63"/>
      <c r="N183" s="60"/>
    </row>
    <row r="184" spans="1:14" ht="14.25" customHeight="1" x14ac:dyDescent="0.2">
      <c r="A184" s="32" t="s">
        <v>335</v>
      </c>
      <c r="B18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4" s="68">
        <v>45</v>
      </c>
      <c r="D184" s="61" t="s">
        <v>385</v>
      </c>
      <c r="E184" s="80">
        <f t="shared" si="6"/>
        <v>0</v>
      </c>
      <c r="F184">
        <f t="shared" si="7"/>
        <v>3</v>
      </c>
      <c r="G184">
        <f t="shared" si="8"/>
        <v>2400</v>
      </c>
      <c r="H184" s="60"/>
      <c r="I184" s="60"/>
      <c r="J184" s="62"/>
      <c r="K184" s="60"/>
      <c r="L184" s="62"/>
      <c r="M184" s="63"/>
      <c r="N184" s="60"/>
    </row>
    <row r="185" spans="1:14" ht="14.25" customHeight="1" x14ac:dyDescent="0.2">
      <c r="A185" s="32" t="s">
        <v>336</v>
      </c>
      <c r="B18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5" s="68">
        <v>27</v>
      </c>
      <c r="D185" s="61" t="s">
        <v>385</v>
      </c>
      <c r="E185" s="80">
        <f t="shared" si="6"/>
        <v>0</v>
      </c>
      <c r="F185">
        <f t="shared" si="7"/>
        <v>3</v>
      </c>
      <c r="G185">
        <f t="shared" si="8"/>
        <v>2400</v>
      </c>
      <c r="H185" s="60"/>
      <c r="I185" s="60"/>
      <c r="J185" s="62"/>
      <c r="K185" s="60"/>
      <c r="L185" s="62"/>
      <c r="M185" s="63"/>
      <c r="N185" s="60"/>
    </row>
    <row r="186" spans="1:14" ht="14.25" customHeight="1" x14ac:dyDescent="0.2">
      <c r="A186" s="32" t="s">
        <v>337</v>
      </c>
      <c r="B18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86" s="68">
        <v>313</v>
      </c>
      <c r="D186" s="61" t="s">
        <v>383</v>
      </c>
      <c r="E186" s="80">
        <f t="shared" si="6"/>
        <v>0.2</v>
      </c>
      <c r="F186">
        <f t="shared" si="7"/>
        <v>30</v>
      </c>
      <c r="G186">
        <f t="shared" si="8"/>
        <v>2100</v>
      </c>
      <c r="H186" s="60"/>
      <c r="I186" s="60"/>
      <c r="J186" s="62"/>
      <c r="K186" s="60"/>
      <c r="L186" s="62"/>
      <c r="M186" s="63"/>
      <c r="N186" s="60"/>
    </row>
    <row r="187" spans="1:14" ht="14.25" customHeight="1" x14ac:dyDescent="0.2">
      <c r="A187" s="32" t="s">
        <v>338</v>
      </c>
      <c r="B18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7" s="68">
        <v>28</v>
      </c>
      <c r="D187" s="61" t="s">
        <v>383</v>
      </c>
      <c r="E187" s="80">
        <f t="shared" si="6"/>
        <v>0</v>
      </c>
      <c r="F187">
        <f t="shared" si="7"/>
        <v>3</v>
      </c>
      <c r="G187">
        <f t="shared" si="8"/>
        <v>2100</v>
      </c>
      <c r="H187" s="60"/>
      <c r="I187" s="60"/>
      <c r="J187" s="62"/>
      <c r="K187" s="60"/>
      <c r="L187" s="62"/>
      <c r="M187" s="63"/>
      <c r="N187" s="60"/>
    </row>
    <row r="188" spans="1:14" ht="14.25" customHeight="1" x14ac:dyDescent="0.2">
      <c r="A188" s="32" t="s">
        <v>339</v>
      </c>
      <c r="B18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88" s="68">
        <v>24</v>
      </c>
      <c r="D188" s="61" t="s">
        <v>384</v>
      </c>
      <c r="E188" s="80">
        <f t="shared" si="6"/>
        <v>0</v>
      </c>
      <c r="F188">
        <f t="shared" si="7"/>
        <v>3</v>
      </c>
      <c r="G188">
        <f t="shared" si="8"/>
        <v>1900</v>
      </c>
      <c r="H188" s="60"/>
      <c r="I188" s="60"/>
      <c r="J188" s="62"/>
      <c r="K188" s="60"/>
      <c r="L188" s="62"/>
      <c r="M188" s="63"/>
      <c r="N188" s="60"/>
    </row>
    <row r="189" spans="1:14" ht="14.25" customHeight="1" x14ac:dyDescent="0.2">
      <c r="A189" s="32" t="s">
        <v>340</v>
      </c>
      <c r="B18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89" s="68">
        <v>378</v>
      </c>
      <c r="D189" s="61" t="s">
        <v>384</v>
      </c>
      <c r="E189" s="80">
        <f t="shared" si="6"/>
        <v>0.2</v>
      </c>
      <c r="F189">
        <f t="shared" si="7"/>
        <v>30</v>
      </c>
      <c r="G189">
        <f t="shared" si="8"/>
        <v>1900</v>
      </c>
      <c r="H189" s="60"/>
      <c r="I189" s="60"/>
      <c r="J189" s="62"/>
      <c r="K189" s="60"/>
      <c r="L189" s="62"/>
      <c r="M189" s="63"/>
      <c r="N189" s="60"/>
    </row>
    <row r="190" spans="1:14" ht="14.25" customHeight="1" x14ac:dyDescent="0.2">
      <c r="A190" s="32" t="s">
        <v>341</v>
      </c>
      <c r="B19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190" s="68">
        <v>27</v>
      </c>
      <c r="D190" s="61" t="s">
        <v>383</v>
      </c>
      <c r="E190" s="80">
        <f t="shared" si="6"/>
        <v>0</v>
      </c>
      <c r="F190">
        <f t="shared" si="7"/>
        <v>3</v>
      </c>
      <c r="G190">
        <f t="shared" si="8"/>
        <v>2100</v>
      </c>
      <c r="H190" s="60"/>
      <c r="I190" s="60"/>
      <c r="J190" s="62"/>
      <c r="K190" s="60"/>
      <c r="L190" s="62"/>
      <c r="M190" s="63"/>
      <c r="N190" s="60"/>
    </row>
    <row r="191" spans="1:14" ht="14.25" customHeight="1" x14ac:dyDescent="0.2">
      <c r="A191" s="32" t="s">
        <v>342</v>
      </c>
      <c r="B19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91" s="68">
        <v>121</v>
      </c>
      <c r="D191" s="61" t="s">
        <v>384</v>
      </c>
      <c r="E191" s="80">
        <f t="shared" si="6"/>
        <v>0.15</v>
      </c>
      <c r="F191">
        <f t="shared" si="7"/>
        <v>20</v>
      </c>
      <c r="G191">
        <f t="shared" si="8"/>
        <v>1900</v>
      </c>
      <c r="H191" s="60"/>
      <c r="I191" s="60"/>
      <c r="J191" s="62"/>
      <c r="K191" s="60"/>
      <c r="L191" s="62"/>
      <c r="M191" s="63"/>
      <c r="N191" s="60"/>
    </row>
    <row r="192" spans="1:14" ht="14.25" customHeight="1" x14ac:dyDescent="0.2">
      <c r="A192" s="32" t="s">
        <v>343</v>
      </c>
      <c r="B19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92" s="68">
        <v>97</v>
      </c>
      <c r="D192" s="61" t="s">
        <v>382</v>
      </c>
      <c r="E192" s="80">
        <f t="shared" si="6"/>
        <v>0.05</v>
      </c>
      <c r="F192">
        <f t="shared" si="7"/>
        <v>5</v>
      </c>
      <c r="G192">
        <f t="shared" si="8"/>
        <v>1900</v>
      </c>
      <c r="H192" s="60"/>
      <c r="I192" s="60"/>
      <c r="J192" s="62"/>
      <c r="K192" s="60"/>
      <c r="L192" s="62"/>
      <c r="M192" s="63"/>
      <c r="N192" s="60"/>
    </row>
    <row r="193" spans="1:14" ht="14.25" customHeight="1" x14ac:dyDescent="0.2">
      <c r="A193" s="32" t="s">
        <v>344</v>
      </c>
      <c r="B19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93" s="68">
        <v>99</v>
      </c>
      <c r="D193" s="61" t="s">
        <v>385</v>
      </c>
      <c r="E193" s="80">
        <f t="shared" si="6"/>
        <v>0.05</v>
      </c>
      <c r="F193">
        <f t="shared" si="7"/>
        <v>5</v>
      </c>
      <c r="G193">
        <f t="shared" si="8"/>
        <v>2400</v>
      </c>
      <c r="H193" s="60"/>
      <c r="I193" s="60"/>
      <c r="J193" s="62"/>
      <c r="K193" s="60"/>
      <c r="L193" s="62"/>
      <c r="M193" s="63"/>
      <c r="N193" s="60"/>
    </row>
    <row r="194" spans="1:14" ht="14.25" customHeight="1" x14ac:dyDescent="0.2">
      <c r="A194" s="32" t="s">
        <v>345</v>
      </c>
      <c r="B19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94" s="68">
        <v>100</v>
      </c>
      <c r="D194" s="61" t="s">
        <v>383</v>
      </c>
      <c r="E194" s="80">
        <f t="shared" si="6"/>
        <v>0.1</v>
      </c>
      <c r="F194">
        <f t="shared" si="7"/>
        <v>10</v>
      </c>
      <c r="G194">
        <f t="shared" si="8"/>
        <v>2100</v>
      </c>
      <c r="H194" s="60"/>
      <c r="I194" s="60"/>
      <c r="J194" s="62"/>
      <c r="K194" s="60"/>
      <c r="L194" s="62"/>
      <c r="M194" s="63"/>
      <c r="N194" s="60"/>
    </row>
    <row r="195" spans="1:14" ht="14.25" customHeight="1" x14ac:dyDescent="0.2">
      <c r="A195" s="32" t="s">
        <v>346</v>
      </c>
      <c r="B19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195" s="68">
        <v>129</v>
      </c>
      <c r="D195" s="61" t="s">
        <v>383</v>
      </c>
      <c r="E195" s="80">
        <f t="shared" si="6"/>
        <v>0.15</v>
      </c>
      <c r="F195">
        <f t="shared" si="7"/>
        <v>20</v>
      </c>
      <c r="G195">
        <f t="shared" si="8"/>
        <v>2100</v>
      </c>
      <c r="H195" s="60"/>
      <c r="I195" s="60"/>
      <c r="J195" s="62"/>
      <c r="K195" s="60"/>
      <c r="L195" s="62"/>
      <c r="M195" s="63"/>
      <c r="N195" s="60"/>
    </row>
    <row r="196" spans="1:14" ht="14.25" customHeight="1" x14ac:dyDescent="0.2">
      <c r="A196" s="32" t="s">
        <v>347</v>
      </c>
      <c r="B19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96" s="68">
        <v>81</v>
      </c>
      <c r="D196" s="61" t="s">
        <v>382</v>
      </c>
      <c r="E196" s="80">
        <f t="shared" ref="E196:E222" si="9">_xlfn.XLOOKUP(B196,$H$19:$H$23,$J$19:$J$23)</f>
        <v>0.05</v>
      </c>
      <c r="F196">
        <f t="shared" ref="F196:F222" si="10">_xlfn.XLOOKUP(B196,$H$11:$H$15,$J$11:$J$15)</f>
        <v>5</v>
      </c>
      <c r="G196">
        <f t="shared" ref="G196:G222" si="11">_xlfn.XLOOKUP(D196,$L$10:$L$13,$N$10:$N$13)</f>
        <v>1900</v>
      </c>
      <c r="H196" s="60"/>
      <c r="I196" s="60"/>
      <c r="J196" s="62"/>
      <c r="K196" s="60"/>
      <c r="L196" s="62"/>
      <c r="M196" s="63"/>
      <c r="N196" s="60"/>
    </row>
    <row r="197" spans="1:14" ht="14.25" customHeight="1" x14ac:dyDescent="0.2">
      <c r="A197" s="32" t="s">
        <v>348</v>
      </c>
      <c r="B19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197" s="68">
        <v>90</v>
      </c>
      <c r="D197" s="61" t="s">
        <v>382</v>
      </c>
      <c r="E197" s="80">
        <f t="shared" si="9"/>
        <v>0.05</v>
      </c>
      <c r="F197">
        <f t="shared" si="10"/>
        <v>5</v>
      </c>
      <c r="G197">
        <f t="shared" si="11"/>
        <v>1900</v>
      </c>
      <c r="H197" s="60"/>
      <c r="I197" s="60"/>
      <c r="J197" s="62"/>
      <c r="K197" s="60"/>
      <c r="L197" s="62"/>
      <c r="M197" s="63"/>
      <c r="N197" s="60"/>
    </row>
    <row r="198" spans="1:14" ht="14.25" customHeight="1" x14ac:dyDescent="0.2">
      <c r="A198" s="32" t="s">
        <v>349</v>
      </c>
      <c r="B19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198" s="68">
        <v>346</v>
      </c>
      <c r="D198" s="61" t="s">
        <v>382</v>
      </c>
      <c r="E198" s="80">
        <f t="shared" si="9"/>
        <v>0.2</v>
      </c>
      <c r="F198">
        <f t="shared" si="10"/>
        <v>30</v>
      </c>
      <c r="G198">
        <f t="shared" si="11"/>
        <v>1900</v>
      </c>
      <c r="H198" s="60"/>
      <c r="I198" s="60"/>
      <c r="J198" s="62"/>
      <c r="K198" s="60"/>
      <c r="L198" s="62"/>
      <c r="M198" s="63"/>
      <c r="N198" s="60"/>
    </row>
    <row r="199" spans="1:14" ht="14.25" customHeight="1" x14ac:dyDescent="0.2">
      <c r="A199" s="32" t="s">
        <v>350</v>
      </c>
      <c r="B19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199" s="68">
        <v>118</v>
      </c>
      <c r="D199" s="61" t="s">
        <v>385</v>
      </c>
      <c r="E199" s="80">
        <f t="shared" si="9"/>
        <v>0.1</v>
      </c>
      <c r="F199">
        <f t="shared" si="10"/>
        <v>10</v>
      </c>
      <c r="G199">
        <f t="shared" si="11"/>
        <v>2400</v>
      </c>
      <c r="H199" s="60"/>
      <c r="I199" s="60"/>
      <c r="J199" s="62"/>
      <c r="K199" s="60"/>
      <c r="L199" s="62"/>
      <c r="M199" s="63"/>
      <c r="N199" s="60"/>
    </row>
    <row r="200" spans="1:14" ht="14.25" customHeight="1" x14ac:dyDescent="0.2">
      <c r="A200" s="32" t="s">
        <v>351</v>
      </c>
      <c r="B20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00" s="68">
        <v>58</v>
      </c>
      <c r="D200" s="61" t="s">
        <v>385</v>
      </c>
      <c r="E200" s="80">
        <f t="shared" si="9"/>
        <v>0.05</v>
      </c>
      <c r="F200">
        <f t="shared" si="10"/>
        <v>5</v>
      </c>
      <c r="G200">
        <f t="shared" si="11"/>
        <v>2400</v>
      </c>
      <c r="H200" s="60"/>
      <c r="I200" s="60"/>
      <c r="J200" s="62"/>
      <c r="K200" s="60"/>
      <c r="L200" s="62"/>
      <c r="M200" s="63"/>
      <c r="N200" s="60"/>
    </row>
    <row r="201" spans="1:14" ht="14.25" customHeight="1" x14ac:dyDescent="0.2">
      <c r="A201" s="32" t="s">
        <v>352</v>
      </c>
      <c r="B20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201" s="68">
        <v>139</v>
      </c>
      <c r="D201" s="61" t="s">
        <v>382</v>
      </c>
      <c r="E201" s="80">
        <f t="shared" si="9"/>
        <v>0.15</v>
      </c>
      <c r="F201">
        <f t="shared" si="10"/>
        <v>20</v>
      </c>
      <c r="G201">
        <f t="shared" si="11"/>
        <v>1900</v>
      </c>
      <c r="H201" s="60"/>
      <c r="I201" s="60"/>
      <c r="J201" s="62"/>
      <c r="K201" s="60"/>
      <c r="L201" s="62"/>
      <c r="M201" s="63"/>
      <c r="N201" s="60"/>
    </row>
    <row r="202" spans="1:14" ht="14.25" customHeight="1" x14ac:dyDescent="0.2">
      <c r="A202" s="32" t="s">
        <v>353</v>
      </c>
      <c r="B20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02" s="68">
        <v>34</v>
      </c>
      <c r="D202" s="61" t="s">
        <v>384</v>
      </c>
      <c r="E202" s="80">
        <f t="shared" si="9"/>
        <v>0</v>
      </c>
      <c r="F202">
        <f t="shared" si="10"/>
        <v>3</v>
      </c>
      <c r="G202">
        <f t="shared" si="11"/>
        <v>1900</v>
      </c>
      <c r="H202" s="60"/>
      <c r="I202" s="60"/>
      <c r="J202" s="62"/>
      <c r="K202" s="60"/>
      <c r="L202" s="62"/>
      <c r="M202" s="63"/>
      <c r="N202" s="60"/>
    </row>
    <row r="203" spans="1:14" ht="14.25" customHeight="1" x14ac:dyDescent="0.2">
      <c r="A203" s="32" t="s">
        <v>354</v>
      </c>
      <c r="B20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203" s="68">
        <v>125</v>
      </c>
      <c r="D203" s="61" t="s">
        <v>382</v>
      </c>
      <c r="E203" s="80">
        <f t="shared" si="9"/>
        <v>0.15</v>
      </c>
      <c r="F203">
        <f t="shared" si="10"/>
        <v>20</v>
      </c>
      <c r="G203">
        <f t="shared" si="11"/>
        <v>1900</v>
      </c>
      <c r="H203" s="60"/>
      <c r="I203" s="60"/>
      <c r="J203" s="62"/>
      <c r="K203" s="60"/>
      <c r="L203" s="62"/>
      <c r="M203" s="63"/>
      <c r="N203" s="60"/>
    </row>
    <row r="204" spans="1:14" ht="14.25" customHeight="1" x14ac:dyDescent="0.2">
      <c r="A204" s="32" t="s">
        <v>355</v>
      </c>
      <c r="B20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04" s="68">
        <v>172</v>
      </c>
      <c r="D204" s="61" t="s">
        <v>382</v>
      </c>
      <c r="E204" s="80">
        <f t="shared" si="9"/>
        <v>0.2</v>
      </c>
      <c r="F204">
        <f t="shared" si="10"/>
        <v>30</v>
      </c>
      <c r="G204">
        <f t="shared" si="11"/>
        <v>1900</v>
      </c>
      <c r="H204" s="60"/>
      <c r="I204" s="60"/>
      <c r="J204" s="62"/>
      <c r="K204" s="60"/>
      <c r="L204" s="62"/>
      <c r="M204" s="63"/>
      <c r="N204" s="60"/>
    </row>
    <row r="205" spans="1:14" ht="14.25" customHeight="1" x14ac:dyDescent="0.2">
      <c r="A205" s="32" t="s">
        <v>356</v>
      </c>
      <c r="B20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205" s="68">
        <v>130</v>
      </c>
      <c r="D205" s="61" t="s">
        <v>384</v>
      </c>
      <c r="E205" s="80">
        <f t="shared" si="9"/>
        <v>0.15</v>
      </c>
      <c r="F205">
        <f t="shared" si="10"/>
        <v>20</v>
      </c>
      <c r="G205">
        <f t="shared" si="11"/>
        <v>1900</v>
      </c>
      <c r="H205" s="60"/>
      <c r="I205" s="60"/>
      <c r="J205" s="62"/>
      <c r="K205" s="60"/>
      <c r="L205" s="62"/>
      <c r="M205" s="63"/>
      <c r="N205" s="60"/>
    </row>
    <row r="206" spans="1:14" ht="14.25" customHeight="1" x14ac:dyDescent="0.2">
      <c r="A206" s="32" t="s">
        <v>357</v>
      </c>
      <c r="B20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06" s="68">
        <v>87</v>
      </c>
      <c r="D206" s="61" t="s">
        <v>382</v>
      </c>
      <c r="E206" s="80">
        <f t="shared" si="9"/>
        <v>0.05</v>
      </c>
      <c r="F206">
        <f t="shared" si="10"/>
        <v>5</v>
      </c>
      <c r="G206">
        <f t="shared" si="11"/>
        <v>1900</v>
      </c>
      <c r="H206" s="60"/>
      <c r="I206" s="60"/>
      <c r="J206" s="62"/>
      <c r="K206" s="60"/>
      <c r="L206" s="62"/>
      <c r="M206" s="63"/>
      <c r="N206" s="60"/>
    </row>
    <row r="207" spans="1:14" ht="14.25" customHeight="1" x14ac:dyDescent="0.2">
      <c r="A207" s="32" t="s">
        <v>358</v>
      </c>
      <c r="B20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07" s="68">
        <v>89</v>
      </c>
      <c r="D207" s="61" t="s">
        <v>384</v>
      </c>
      <c r="E207" s="80">
        <f t="shared" si="9"/>
        <v>0.05</v>
      </c>
      <c r="F207">
        <f t="shared" si="10"/>
        <v>5</v>
      </c>
      <c r="G207">
        <f t="shared" si="11"/>
        <v>1900</v>
      </c>
      <c r="H207" s="60"/>
      <c r="I207" s="60"/>
      <c r="J207" s="62"/>
      <c r="K207" s="60"/>
      <c r="L207" s="62"/>
      <c r="M207" s="63"/>
      <c r="N207" s="60"/>
    </row>
    <row r="208" spans="1:14" ht="14.25" customHeight="1" x14ac:dyDescent="0.2">
      <c r="A208" s="32" t="s">
        <v>359</v>
      </c>
      <c r="B20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08" s="68">
        <v>160</v>
      </c>
      <c r="D208" s="61" t="s">
        <v>385</v>
      </c>
      <c r="E208" s="80">
        <f t="shared" si="9"/>
        <v>0.2</v>
      </c>
      <c r="F208">
        <f t="shared" si="10"/>
        <v>30</v>
      </c>
      <c r="G208">
        <f t="shared" si="11"/>
        <v>2400</v>
      </c>
      <c r="H208" s="60"/>
      <c r="I208" s="60"/>
      <c r="J208" s="62"/>
      <c r="K208" s="60"/>
      <c r="L208" s="62"/>
      <c r="M208" s="63"/>
      <c r="N208" s="60"/>
    </row>
    <row r="209" spans="1:14" ht="14.25" customHeight="1" x14ac:dyDescent="0.2">
      <c r="A209" s="32" t="s">
        <v>360</v>
      </c>
      <c r="B20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09" s="68">
        <v>33</v>
      </c>
      <c r="D209" s="61" t="s">
        <v>385</v>
      </c>
      <c r="E209" s="80">
        <f t="shared" si="9"/>
        <v>0</v>
      </c>
      <c r="F209">
        <f t="shared" si="10"/>
        <v>3</v>
      </c>
      <c r="G209">
        <f t="shared" si="11"/>
        <v>2400</v>
      </c>
      <c r="H209" s="60"/>
      <c r="I209" s="60"/>
      <c r="J209" s="62"/>
      <c r="K209" s="60"/>
      <c r="L209" s="62"/>
      <c r="M209" s="63"/>
      <c r="N209" s="60"/>
    </row>
    <row r="210" spans="1:14" ht="14.25" customHeight="1" x14ac:dyDescent="0.2">
      <c r="A210" s="32" t="s">
        <v>361</v>
      </c>
      <c r="B21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10" s="68">
        <v>186</v>
      </c>
      <c r="D210" s="61" t="s">
        <v>382</v>
      </c>
      <c r="E210" s="80">
        <f t="shared" si="9"/>
        <v>0.2</v>
      </c>
      <c r="F210">
        <f t="shared" si="10"/>
        <v>30</v>
      </c>
      <c r="G210">
        <f t="shared" si="11"/>
        <v>1900</v>
      </c>
      <c r="H210" s="60"/>
      <c r="I210" s="60"/>
      <c r="J210" s="62"/>
      <c r="K210" s="60"/>
      <c r="L210" s="62"/>
      <c r="M210" s="63"/>
      <c r="N210" s="60"/>
    </row>
    <row r="211" spans="1:14" ht="14.25" customHeight="1" x14ac:dyDescent="0.2">
      <c r="A211" s="32" t="s">
        <v>362</v>
      </c>
      <c r="B21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11" s="68">
        <v>82</v>
      </c>
      <c r="D211" s="61" t="s">
        <v>384</v>
      </c>
      <c r="E211" s="80">
        <f t="shared" si="9"/>
        <v>0.05</v>
      </c>
      <c r="F211">
        <f t="shared" si="10"/>
        <v>5</v>
      </c>
      <c r="G211">
        <f t="shared" si="11"/>
        <v>1900</v>
      </c>
      <c r="H211" s="60"/>
      <c r="I211" s="60"/>
      <c r="J211" s="62"/>
      <c r="K211" s="60"/>
      <c r="L211" s="62"/>
      <c r="M211" s="63"/>
      <c r="N211" s="60"/>
    </row>
    <row r="212" spans="1:14" ht="14.25" customHeight="1" x14ac:dyDescent="0.2">
      <c r="A212" s="32" t="s">
        <v>363</v>
      </c>
      <c r="B21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Diamante</v>
      </c>
      <c r="C212" s="68">
        <v>211</v>
      </c>
      <c r="D212" s="61" t="s">
        <v>382</v>
      </c>
      <c r="E212" s="80">
        <f t="shared" si="9"/>
        <v>0.2</v>
      </c>
      <c r="F212">
        <f t="shared" si="10"/>
        <v>30</v>
      </c>
      <c r="G212">
        <f t="shared" si="11"/>
        <v>1900</v>
      </c>
      <c r="H212" s="60"/>
      <c r="I212" s="60"/>
      <c r="J212" s="62"/>
      <c r="K212" s="60"/>
      <c r="L212" s="62"/>
      <c r="M212" s="63"/>
      <c r="N212" s="60"/>
    </row>
    <row r="213" spans="1:14" ht="14.25" customHeight="1" x14ac:dyDescent="0.2">
      <c r="A213" s="32" t="s">
        <v>364</v>
      </c>
      <c r="B213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13" s="68">
        <v>45</v>
      </c>
      <c r="D213" s="61" t="s">
        <v>385</v>
      </c>
      <c r="E213" s="80">
        <f t="shared" si="9"/>
        <v>0</v>
      </c>
      <c r="F213">
        <f t="shared" si="10"/>
        <v>3</v>
      </c>
      <c r="G213">
        <f t="shared" si="11"/>
        <v>2400</v>
      </c>
      <c r="H213" s="60"/>
      <c r="I213" s="60"/>
      <c r="J213" s="62"/>
      <c r="K213" s="60"/>
      <c r="L213" s="62"/>
      <c r="M213" s="63"/>
      <c r="N213" s="60"/>
    </row>
    <row r="214" spans="1:14" ht="14.25" customHeight="1" x14ac:dyDescent="0.2">
      <c r="A214" s="32" t="s">
        <v>365</v>
      </c>
      <c r="B214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Oro</v>
      </c>
      <c r="C214" s="68">
        <v>100</v>
      </c>
      <c r="D214" s="61" t="s">
        <v>385</v>
      </c>
      <c r="E214" s="80">
        <f t="shared" si="9"/>
        <v>0.1</v>
      </c>
      <c r="F214">
        <f t="shared" si="10"/>
        <v>10</v>
      </c>
      <c r="G214">
        <f t="shared" si="11"/>
        <v>2400</v>
      </c>
      <c r="H214" s="60"/>
      <c r="I214" s="60"/>
      <c r="J214" s="62"/>
      <c r="K214" s="60"/>
      <c r="L214" s="62"/>
      <c r="M214" s="63"/>
      <c r="N214" s="60"/>
    </row>
    <row r="215" spans="1:14" ht="14.25" customHeight="1" x14ac:dyDescent="0.2">
      <c r="A215" s="32" t="s">
        <v>366</v>
      </c>
      <c r="B215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15" s="68">
        <v>37</v>
      </c>
      <c r="D215" s="61" t="s">
        <v>383</v>
      </c>
      <c r="E215" s="80">
        <f t="shared" si="9"/>
        <v>0</v>
      </c>
      <c r="F215">
        <f t="shared" si="10"/>
        <v>3</v>
      </c>
      <c r="G215">
        <f t="shared" si="11"/>
        <v>2100</v>
      </c>
      <c r="H215" s="60"/>
      <c r="I215" s="60"/>
      <c r="J215" s="62"/>
      <c r="K215" s="60"/>
      <c r="L215" s="62"/>
      <c r="M215" s="63"/>
      <c r="N215" s="60"/>
    </row>
    <row r="216" spans="1:14" ht="14.25" customHeight="1" x14ac:dyDescent="0.2">
      <c r="A216" s="32" t="s">
        <v>367</v>
      </c>
      <c r="B216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16" s="68">
        <v>44</v>
      </c>
      <c r="D216" s="61" t="s">
        <v>383</v>
      </c>
      <c r="E216" s="80">
        <f t="shared" si="9"/>
        <v>0</v>
      </c>
      <c r="F216">
        <f t="shared" si="10"/>
        <v>3</v>
      </c>
      <c r="G216">
        <f t="shared" si="11"/>
        <v>2100</v>
      </c>
      <c r="H216" s="60"/>
      <c r="I216" s="60"/>
      <c r="J216" s="62"/>
      <c r="K216" s="60"/>
      <c r="L216" s="62"/>
      <c r="M216" s="63"/>
      <c r="N216" s="60"/>
    </row>
    <row r="217" spans="1:14" ht="14.25" customHeight="1" x14ac:dyDescent="0.2">
      <c r="A217" s="32" t="s">
        <v>368</v>
      </c>
      <c r="B217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17" s="68">
        <v>73</v>
      </c>
      <c r="D217" s="61" t="s">
        <v>384</v>
      </c>
      <c r="E217" s="80">
        <f t="shared" si="9"/>
        <v>0.05</v>
      </c>
      <c r="F217">
        <f t="shared" si="10"/>
        <v>5</v>
      </c>
      <c r="G217">
        <f t="shared" si="11"/>
        <v>1900</v>
      </c>
      <c r="H217" s="60"/>
      <c r="I217" s="60"/>
      <c r="J217" s="62"/>
      <c r="K217" s="60"/>
      <c r="L217" s="62"/>
      <c r="M217" s="63"/>
      <c r="N217" s="60"/>
    </row>
    <row r="218" spans="1:14" ht="14.25" customHeight="1" x14ac:dyDescent="0.2">
      <c r="A218" s="32" t="s">
        <v>369</v>
      </c>
      <c r="B218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18" s="68">
        <v>99</v>
      </c>
      <c r="D218" s="61" t="s">
        <v>384</v>
      </c>
      <c r="E218" s="80">
        <f t="shared" si="9"/>
        <v>0.05</v>
      </c>
      <c r="F218">
        <f t="shared" si="10"/>
        <v>5</v>
      </c>
      <c r="G218">
        <f t="shared" si="11"/>
        <v>1900</v>
      </c>
      <c r="H218" s="60"/>
      <c r="I218" s="60"/>
      <c r="J218" s="62"/>
      <c r="K218" s="60"/>
      <c r="L218" s="62"/>
      <c r="M218" s="63"/>
      <c r="N218" s="60"/>
    </row>
    <row r="219" spans="1:14" ht="14.25" customHeight="1" x14ac:dyDescent="0.2">
      <c r="A219" s="32" t="s">
        <v>370</v>
      </c>
      <c r="B219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Platino</v>
      </c>
      <c r="C219" s="68">
        <v>120</v>
      </c>
      <c r="D219" s="61" t="s">
        <v>382</v>
      </c>
      <c r="E219" s="80">
        <f t="shared" si="9"/>
        <v>0.15</v>
      </c>
      <c r="F219">
        <f t="shared" si="10"/>
        <v>20</v>
      </c>
      <c r="G219">
        <f t="shared" si="11"/>
        <v>1900</v>
      </c>
      <c r="H219" s="60"/>
      <c r="I219" s="60"/>
      <c r="J219" s="62"/>
      <c r="K219" s="60"/>
      <c r="L219" s="62"/>
      <c r="M219" s="63"/>
      <c r="N219" s="60"/>
    </row>
    <row r="220" spans="1:14" ht="14.25" customHeight="1" x14ac:dyDescent="0.2">
      <c r="A220" s="32" t="s">
        <v>371</v>
      </c>
      <c r="B220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20" s="68">
        <v>39</v>
      </c>
      <c r="D220" s="61" t="s">
        <v>384</v>
      </c>
      <c r="E220" s="80">
        <f t="shared" si="9"/>
        <v>0</v>
      </c>
      <c r="F220">
        <f t="shared" si="10"/>
        <v>3</v>
      </c>
      <c r="G220">
        <f t="shared" si="11"/>
        <v>1900</v>
      </c>
      <c r="H220" s="60"/>
      <c r="I220" s="60"/>
      <c r="J220" s="62"/>
      <c r="K220" s="60"/>
      <c r="L220" s="62"/>
      <c r="M220" s="63"/>
      <c r="N220" s="60"/>
    </row>
    <row r="221" spans="1:14" ht="14.25" customHeight="1" x14ac:dyDescent="0.2">
      <c r="A221" s="32" t="s">
        <v>372</v>
      </c>
      <c r="B221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Plata</v>
      </c>
      <c r="C221" s="68">
        <v>80</v>
      </c>
      <c r="D221" s="61" t="s">
        <v>382</v>
      </c>
      <c r="E221" s="80">
        <f t="shared" si="9"/>
        <v>0.05</v>
      </c>
      <c r="F221">
        <f t="shared" si="10"/>
        <v>5</v>
      </c>
      <c r="G221">
        <f t="shared" si="11"/>
        <v>1900</v>
      </c>
      <c r="H221" s="60"/>
      <c r="I221" s="60"/>
      <c r="J221" s="62"/>
      <c r="K221" s="60"/>
      <c r="L221" s="62"/>
      <c r="M221" s="63"/>
      <c r="N221" s="60"/>
    </row>
    <row r="222" spans="1:14" ht="14.25" customHeight="1" x14ac:dyDescent="0.2">
      <c r="A222" s="32" t="s">
        <v>373</v>
      </c>
      <c r="B222" s="60" t="str">
        <f>IF([1]!Tabla4[[#This Row],[Estrellas acumuladas]]&gt;=150,"Diamante",IF(AND([1]!Tabla4[[#This Row],[Estrellas acumuladas]]&gt;=120,[1]!Tabla4[[#This Row],[Estrellas acumuladas]]&lt;150),"Platino",IF(AND([1]!Tabla4[[#This Row],[Estrellas acumuladas]]&gt;=100,[1]!Tabla4[[#This Row],[Estrellas acumuladas]]&lt;120),"Oro",IF(AND([1]!Tabla4[[#This Row],[Estrellas acumuladas]]&gt;=50,[1]!Tabla4[[#This Row],[Estrellas acumuladas]]&lt;100),"Plata",IF(AND([1]!Tabla4[[#This Row],[Estrellas acumuladas]]&gt;=20,[1]!Tabla4[[#This Row],[Estrellas acumuladas]]&lt;50),"Bronce","No tiene nivel")))))</f>
        <v>Bronce</v>
      </c>
      <c r="C222" s="68">
        <v>41</v>
      </c>
      <c r="D222" s="61" t="s">
        <v>385</v>
      </c>
      <c r="E222" s="80">
        <f t="shared" si="9"/>
        <v>0</v>
      </c>
      <c r="F222">
        <f t="shared" si="10"/>
        <v>3</v>
      </c>
      <c r="G222">
        <f t="shared" si="11"/>
        <v>2400</v>
      </c>
      <c r="H222" s="60"/>
      <c r="I222" s="60"/>
      <c r="J222" s="62"/>
      <c r="K222" s="60"/>
      <c r="L222" s="62"/>
      <c r="M222" s="63"/>
      <c r="N222" s="60"/>
    </row>
    <row r="223" spans="1:14" ht="14.25" customHeight="1" x14ac:dyDescent="0.2">
      <c r="A223" s="32"/>
      <c r="B223" s="60"/>
      <c r="C223" s="68"/>
      <c r="D223" s="61"/>
      <c r="E223" s="61"/>
      <c r="F223" s="60"/>
      <c r="G223" s="60"/>
      <c r="H223" s="60"/>
      <c r="I223" s="60"/>
      <c r="J223" s="62"/>
      <c r="K223" s="60"/>
      <c r="L223" s="62"/>
      <c r="M223" s="63"/>
      <c r="N223" s="60"/>
    </row>
    <row r="224" spans="1:14" ht="14.25" customHeight="1" x14ac:dyDescent="0.2">
      <c r="A224" s="32"/>
      <c r="B224" s="60"/>
      <c r="C224" s="68"/>
      <c r="D224" s="61"/>
      <c r="E224" s="61"/>
      <c r="F224" s="60"/>
      <c r="G224" s="60"/>
      <c r="H224" s="60"/>
      <c r="I224" s="60"/>
      <c r="J224" s="62"/>
      <c r="K224" s="60"/>
      <c r="L224" s="62"/>
      <c r="M224" s="63"/>
      <c r="N224" s="60"/>
    </row>
    <row r="225" spans="1:14" ht="14.25" customHeight="1" x14ac:dyDescent="0.2">
      <c r="A225" s="32"/>
      <c r="B225" s="60"/>
      <c r="C225" s="68"/>
      <c r="D225" s="61"/>
      <c r="E225" s="61"/>
      <c r="F225" s="60"/>
      <c r="G225" s="60"/>
      <c r="H225" s="60"/>
      <c r="I225" s="60"/>
      <c r="J225" s="62"/>
      <c r="K225" s="60"/>
      <c r="L225" s="62"/>
      <c r="M225" s="63"/>
      <c r="N225" s="60"/>
    </row>
    <row r="226" spans="1:14" ht="14.25" customHeight="1" x14ac:dyDescent="0.2">
      <c r="A226" s="32"/>
      <c r="B226" s="60"/>
      <c r="C226" s="68"/>
      <c r="D226" s="61"/>
      <c r="E226" s="61"/>
      <c r="F226" s="60"/>
      <c r="G226" s="60"/>
      <c r="H226" s="60"/>
      <c r="I226" s="60"/>
      <c r="J226" s="62"/>
      <c r="K226" s="60"/>
      <c r="L226" s="62"/>
      <c r="M226" s="63"/>
      <c r="N226" s="60"/>
    </row>
    <row r="227" spans="1:14" ht="14.25" customHeight="1" x14ac:dyDescent="0.2">
      <c r="A227" s="32"/>
      <c r="B227" s="60"/>
      <c r="C227" s="68"/>
      <c r="D227" s="61"/>
      <c r="E227" s="61"/>
      <c r="F227" s="60"/>
      <c r="G227" s="60"/>
      <c r="H227" s="60"/>
      <c r="I227" s="60"/>
      <c r="J227" s="62"/>
      <c r="K227" s="60"/>
      <c r="L227" s="62"/>
      <c r="M227" s="63"/>
      <c r="N227" s="60"/>
    </row>
    <row r="228" spans="1:14" ht="14.25" customHeight="1" x14ac:dyDescent="0.2">
      <c r="A228" s="32"/>
      <c r="B228" s="60"/>
      <c r="C228" s="68"/>
      <c r="D228" s="61"/>
      <c r="E228" s="61"/>
      <c r="F228" s="60"/>
      <c r="G228" s="60"/>
      <c r="H228" s="60"/>
      <c r="I228" s="60"/>
      <c r="J228" s="62"/>
      <c r="K228" s="60"/>
      <c r="L228" s="62"/>
      <c r="M228" s="63"/>
      <c r="N228" s="60"/>
    </row>
    <row r="229" spans="1:14" ht="14.25" customHeight="1" x14ac:dyDescent="0.2">
      <c r="A229" s="32"/>
      <c r="B229" s="60"/>
      <c r="C229" s="68"/>
      <c r="D229" s="61"/>
      <c r="E229" s="61"/>
      <c r="F229" s="60"/>
      <c r="G229" s="60"/>
      <c r="H229" s="60"/>
      <c r="I229" s="60"/>
      <c r="J229" s="62"/>
      <c r="K229" s="60"/>
      <c r="L229" s="62"/>
      <c r="M229" s="63"/>
      <c r="N229" s="60"/>
    </row>
    <row r="230" spans="1:14" ht="14.25" customHeight="1" x14ac:dyDescent="0.2">
      <c r="A230" s="32"/>
      <c r="B230" s="60"/>
      <c r="C230" s="68"/>
      <c r="D230" s="61"/>
      <c r="E230" s="61"/>
      <c r="F230" s="60"/>
      <c r="G230" s="60"/>
      <c r="H230" s="60"/>
      <c r="I230" s="60"/>
      <c r="J230" s="62"/>
      <c r="K230" s="60"/>
      <c r="L230" s="62"/>
      <c r="M230" s="63"/>
      <c r="N230" s="60"/>
    </row>
    <row r="231" spans="1:14" ht="14.25" customHeight="1" x14ac:dyDescent="0.2">
      <c r="A231" s="32"/>
      <c r="B231" s="60"/>
      <c r="C231" s="68"/>
      <c r="D231" s="61"/>
      <c r="E231" s="61"/>
      <c r="F231" s="60"/>
      <c r="G231" s="60"/>
      <c r="H231" s="60"/>
      <c r="I231" s="60"/>
      <c r="J231" s="62"/>
      <c r="K231" s="60"/>
      <c r="L231" s="62"/>
      <c r="M231" s="63"/>
      <c r="N231" s="60"/>
    </row>
    <row r="232" spans="1:14" ht="14.25" customHeight="1" x14ac:dyDescent="0.2">
      <c r="A232" s="32"/>
      <c r="B232" s="60"/>
      <c r="C232" s="68"/>
      <c r="D232" s="61"/>
      <c r="E232" s="61"/>
      <c r="F232" s="60"/>
      <c r="G232" s="60"/>
      <c r="H232" s="60"/>
      <c r="I232" s="60"/>
      <c r="J232" s="62"/>
      <c r="K232" s="60"/>
      <c r="L232" s="62"/>
      <c r="M232" s="63"/>
      <c r="N232" s="60"/>
    </row>
    <row r="233" spans="1:14" ht="14.25" customHeight="1" x14ac:dyDescent="0.2">
      <c r="A233" s="32"/>
      <c r="B233" s="60"/>
      <c r="C233" s="68"/>
      <c r="D233" s="61"/>
      <c r="E233" s="61"/>
      <c r="F233" s="60"/>
      <c r="G233" s="60"/>
      <c r="H233" s="60"/>
      <c r="I233" s="60"/>
      <c r="J233" s="62"/>
      <c r="K233" s="60"/>
      <c r="L233" s="62"/>
      <c r="M233" s="63"/>
      <c r="N233" s="60"/>
    </row>
    <row r="234" spans="1:14" ht="14.25" customHeight="1" x14ac:dyDescent="0.2">
      <c r="A234" s="32"/>
      <c r="B234" s="60"/>
      <c r="C234" s="68"/>
      <c r="D234" s="61"/>
      <c r="E234" s="61"/>
      <c r="F234" s="60"/>
      <c r="G234" s="60"/>
      <c r="H234" s="60"/>
      <c r="I234" s="60"/>
      <c r="J234" s="62"/>
      <c r="K234" s="60"/>
      <c r="L234" s="62"/>
      <c r="M234" s="63"/>
      <c r="N234" s="60"/>
    </row>
    <row r="235" spans="1:14" ht="14.25" customHeight="1" x14ac:dyDescent="0.2">
      <c r="A235" s="32"/>
      <c r="B235" s="60"/>
      <c r="C235" s="68"/>
      <c r="D235" s="61"/>
      <c r="E235" s="61"/>
      <c r="F235" s="60"/>
      <c r="G235" s="60"/>
      <c r="H235" s="60"/>
      <c r="I235" s="60"/>
      <c r="J235" s="62"/>
      <c r="K235" s="60"/>
      <c r="L235" s="62"/>
      <c r="M235" s="63"/>
      <c r="N235" s="60"/>
    </row>
    <row r="236" spans="1:14" ht="14.25" customHeight="1" x14ac:dyDescent="0.2">
      <c r="A236" s="32"/>
      <c r="B236" s="60"/>
      <c r="C236" s="68"/>
      <c r="D236" s="61"/>
      <c r="E236" s="61"/>
      <c r="F236" s="60"/>
      <c r="G236" s="60"/>
      <c r="H236" s="60"/>
      <c r="I236" s="60"/>
      <c r="J236" s="62"/>
      <c r="K236" s="60"/>
      <c r="L236" s="62"/>
      <c r="M236" s="63"/>
      <c r="N236" s="60"/>
    </row>
    <row r="237" spans="1:14" ht="14.25" customHeight="1" x14ac:dyDescent="0.2">
      <c r="A237" s="32"/>
      <c r="B237" s="60"/>
      <c r="C237" s="68"/>
      <c r="D237" s="61"/>
      <c r="E237" s="61"/>
      <c r="F237" s="60"/>
      <c r="G237" s="60"/>
      <c r="H237" s="60"/>
      <c r="I237" s="60"/>
      <c r="J237" s="62"/>
      <c r="K237" s="60"/>
      <c r="L237" s="62"/>
      <c r="M237" s="63"/>
      <c r="N237" s="60"/>
    </row>
    <row r="238" spans="1:14" ht="14.25" customHeight="1" x14ac:dyDescent="0.2">
      <c r="A238" s="32"/>
      <c r="B238" s="60"/>
      <c r="C238" s="68"/>
      <c r="D238" s="61"/>
      <c r="E238" s="61"/>
      <c r="F238" s="60"/>
      <c r="G238" s="60"/>
      <c r="H238" s="60"/>
      <c r="I238" s="60"/>
      <c r="J238" s="62"/>
      <c r="K238" s="60"/>
      <c r="L238" s="62"/>
      <c r="M238" s="63"/>
      <c r="N238" s="60"/>
    </row>
    <row r="239" spans="1:14" ht="14.25" customHeight="1" x14ac:dyDescent="0.2">
      <c r="A239" s="32"/>
      <c r="B239" s="60"/>
      <c r="C239" s="68"/>
      <c r="D239" s="61"/>
      <c r="E239" s="61"/>
      <c r="F239" s="60"/>
      <c r="G239" s="60"/>
      <c r="H239" s="60"/>
      <c r="I239" s="60"/>
      <c r="J239" s="62"/>
      <c r="K239" s="60"/>
      <c r="L239" s="62"/>
      <c r="M239" s="63"/>
      <c r="N239" s="60"/>
    </row>
    <row r="240" spans="1:14" ht="14.25" customHeight="1" x14ac:dyDescent="0.2">
      <c r="A240" s="32"/>
      <c r="B240" s="60"/>
      <c r="C240" s="68"/>
      <c r="D240" s="61"/>
      <c r="E240" s="61"/>
      <c r="F240" s="60"/>
      <c r="G240" s="60"/>
      <c r="H240" s="60"/>
      <c r="I240" s="60"/>
      <c r="J240" s="62"/>
      <c r="K240" s="60"/>
      <c r="L240" s="62"/>
      <c r="M240" s="63"/>
      <c r="N240" s="60"/>
    </row>
    <row r="241" spans="1:14" ht="14.25" customHeight="1" x14ac:dyDescent="0.2">
      <c r="A241" s="32"/>
      <c r="B241" s="60"/>
      <c r="C241" s="68"/>
      <c r="D241" s="61"/>
      <c r="E241" s="61"/>
      <c r="F241" s="60"/>
      <c r="G241" s="60"/>
      <c r="H241" s="60"/>
      <c r="I241" s="60"/>
      <c r="J241" s="62"/>
      <c r="K241" s="60"/>
      <c r="L241" s="62"/>
      <c r="M241" s="63"/>
      <c r="N241" s="60"/>
    </row>
    <row r="242" spans="1:14" ht="14.25" customHeight="1" x14ac:dyDescent="0.2">
      <c r="A242" s="32"/>
      <c r="B242" s="60"/>
      <c r="C242" s="68"/>
      <c r="D242" s="61"/>
      <c r="E242" s="61"/>
      <c r="F242" s="60"/>
      <c r="G242" s="60"/>
      <c r="H242" s="60"/>
      <c r="I242" s="60"/>
      <c r="J242" s="62"/>
      <c r="K242" s="60"/>
      <c r="L242" s="62"/>
      <c r="M242" s="63"/>
      <c r="N242" s="60"/>
    </row>
    <row r="243" spans="1:14" ht="14.25" customHeight="1" x14ac:dyDescent="0.2">
      <c r="A243" s="32"/>
      <c r="B243" s="60"/>
      <c r="C243" s="68"/>
      <c r="D243" s="61"/>
      <c r="E243" s="61"/>
      <c r="F243" s="60"/>
      <c r="G243" s="60"/>
      <c r="H243" s="60"/>
      <c r="I243" s="60"/>
      <c r="J243" s="62"/>
      <c r="K243" s="60"/>
      <c r="L243" s="62"/>
      <c r="M243" s="63"/>
      <c r="N243" s="60"/>
    </row>
    <row r="244" spans="1:14" ht="14.25" customHeight="1" x14ac:dyDescent="0.2">
      <c r="A244" s="32"/>
      <c r="B244" s="60"/>
      <c r="C244" s="68"/>
      <c r="D244" s="61"/>
      <c r="E244" s="61"/>
      <c r="F244" s="60"/>
      <c r="G244" s="60"/>
      <c r="H244" s="60"/>
      <c r="I244" s="60"/>
      <c r="J244" s="62"/>
      <c r="K244" s="60"/>
      <c r="L244" s="62"/>
      <c r="M244" s="63"/>
      <c r="N244" s="60"/>
    </row>
    <row r="245" spans="1:14" ht="14.25" customHeight="1" x14ac:dyDescent="0.2">
      <c r="A245" s="32"/>
      <c r="B245" s="60"/>
      <c r="C245" s="68"/>
      <c r="D245" s="61"/>
      <c r="E245" s="61"/>
      <c r="F245" s="60"/>
      <c r="G245" s="60"/>
      <c r="H245" s="60"/>
      <c r="I245" s="60"/>
      <c r="J245" s="62"/>
      <c r="K245" s="60"/>
      <c r="L245" s="62"/>
      <c r="M245" s="63"/>
      <c r="N245" s="60"/>
    </row>
    <row r="246" spans="1:14" ht="14.25" customHeight="1" x14ac:dyDescent="0.2">
      <c r="A246" s="32"/>
      <c r="B246" s="60"/>
      <c r="C246" s="68"/>
      <c r="D246" s="61"/>
      <c r="E246" s="61"/>
      <c r="F246" s="60"/>
      <c r="G246" s="60"/>
      <c r="H246" s="60"/>
      <c r="I246" s="60"/>
      <c r="J246" s="62"/>
      <c r="K246" s="60"/>
      <c r="L246" s="62"/>
      <c r="M246" s="63"/>
      <c r="N246" s="60"/>
    </row>
    <row r="247" spans="1:14" ht="14.25" customHeight="1" x14ac:dyDescent="0.2">
      <c r="A247" s="32"/>
      <c r="B247" s="60"/>
      <c r="C247" s="68"/>
      <c r="D247" s="61"/>
      <c r="E247" s="61"/>
      <c r="F247" s="60"/>
      <c r="G247" s="60"/>
      <c r="H247" s="60"/>
      <c r="I247" s="60"/>
      <c r="J247" s="62"/>
      <c r="K247" s="60"/>
      <c r="L247" s="62"/>
      <c r="M247" s="63"/>
      <c r="N247" s="60"/>
    </row>
    <row r="248" spans="1:14" ht="14.25" customHeight="1" x14ac:dyDescent="0.2">
      <c r="A248" s="32"/>
      <c r="B248" s="60"/>
      <c r="C248" s="68"/>
      <c r="D248" s="61"/>
      <c r="E248" s="61"/>
      <c r="F248" s="60"/>
      <c r="G248" s="60"/>
      <c r="H248" s="60"/>
      <c r="I248" s="60"/>
      <c r="J248" s="62"/>
      <c r="K248" s="60"/>
      <c r="L248" s="62"/>
      <c r="M248" s="63"/>
      <c r="N248" s="60"/>
    </row>
    <row r="249" spans="1:14" ht="14.25" customHeight="1" x14ac:dyDescent="0.2">
      <c r="A249" s="32"/>
      <c r="B249" s="60"/>
      <c r="C249" s="68"/>
      <c r="D249" s="61"/>
      <c r="E249" s="61"/>
      <c r="F249" s="60"/>
      <c r="G249" s="60"/>
      <c r="H249" s="60"/>
      <c r="I249" s="60"/>
      <c r="J249" s="62"/>
      <c r="K249" s="60"/>
      <c r="L249" s="62"/>
      <c r="M249" s="63"/>
      <c r="N249" s="60"/>
    </row>
    <row r="250" spans="1:14" ht="14.25" customHeight="1" x14ac:dyDescent="0.2">
      <c r="A250" s="32"/>
      <c r="B250" s="60"/>
      <c r="C250" s="68"/>
      <c r="D250" s="61"/>
      <c r="E250" s="61"/>
      <c r="F250" s="60"/>
      <c r="G250" s="60"/>
      <c r="H250" s="60"/>
      <c r="I250" s="60"/>
      <c r="J250" s="62"/>
      <c r="K250" s="60"/>
      <c r="L250" s="62"/>
      <c r="M250" s="63"/>
      <c r="N250" s="60"/>
    </row>
    <row r="251" spans="1:14" ht="14.25" customHeight="1" x14ac:dyDescent="0.2">
      <c r="A251" s="32"/>
      <c r="B251" s="60"/>
      <c r="C251" s="68"/>
      <c r="D251" s="61"/>
      <c r="E251" s="61"/>
      <c r="F251" s="60"/>
      <c r="G251" s="60"/>
      <c r="H251" s="60"/>
      <c r="I251" s="60"/>
      <c r="J251" s="62"/>
      <c r="K251" s="60"/>
      <c r="L251" s="62"/>
      <c r="M251" s="63"/>
      <c r="N251" s="60"/>
    </row>
    <row r="252" spans="1:14" ht="14.25" customHeight="1" x14ac:dyDescent="0.2">
      <c r="A252" s="32"/>
      <c r="B252" s="60"/>
      <c r="C252" s="68"/>
      <c r="D252" s="61"/>
      <c r="E252" s="61"/>
      <c r="F252" s="60"/>
      <c r="G252" s="60"/>
      <c r="H252" s="60"/>
      <c r="I252" s="60"/>
      <c r="J252" s="62"/>
      <c r="K252" s="60"/>
      <c r="L252" s="62"/>
      <c r="M252" s="63"/>
      <c r="N252" s="60"/>
    </row>
    <row r="253" spans="1:14" ht="14.25" customHeight="1" x14ac:dyDescent="0.2">
      <c r="A253" s="32"/>
      <c r="B253" s="60"/>
      <c r="C253" s="68"/>
      <c r="D253" s="61"/>
      <c r="E253" s="61"/>
      <c r="F253" s="60"/>
      <c r="G253" s="60"/>
      <c r="H253" s="60"/>
      <c r="I253" s="60"/>
      <c r="J253" s="62"/>
      <c r="K253" s="60"/>
      <c r="L253" s="62"/>
      <c r="M253" s="63"/>
      <c r="N253" s="60"/>
    </row>
    <row r="254" spans="1:14" ht="14.25" customHeight="1" x14ac:dyDescent="0.2">
      <c r="A254" s="32"/>
      <c r="B254" s="60"/>
      <c r="C254" s="68"/>
      <c r="D254" s="61"/>
      <c r="E254" s="61"/>
      <c r="F254" s="60"/>
      <c r="G254" s="60"/>
      <c r="H254" s="60"/>
      <c r="I254" s="60"/>
      <c r="J254" s="62"/>
      <c r="K254" s="60"/>
      <c r="L254" s="62"/>
      <c r="M254" s="63"/>
      <c r="N254" s="60"/>
    </row>
    <row r="255" spans="1:14" ht="14.25" customHeight="1" x14ac:dyDescent="0.2">
      <c r="A255" s="32"/>
      <c r="B255" s="60"/>
      <c r="C255" s="68"/>
      <c r="D255" s="61"/>
      <c r="E255" s="61"/>
      <c r="F255" s="60"/>
      <c r="G255" s="60"/>
      <c r="H255" s="60"/>
      <c r="I255" s="60"/>
      <c r="J255" s="62"/>
      <c r="K255" s="60"/>
      <c r="L255" s="62"/>
      <c r="M255" s="63"/>
      <c r="N255" s="60"/>
    </row>
    <row r="256" spans="1:14" ht="14.25" customHeight="1" x14ac:dyDescent="0.2">
      <c r="A256" s="32"/>
      <c r="B256" s="60"/>
      <c r="C256" s="68"/>
      <c r="D256" s="61"/>
      <c r="E256" s="61"/>
      <c r="F256" s="60"/>
      <c r="G256" s="60"/>
      <c r="H256" s="60"/>
      <c r="I256" s="60"/>
      <c r="J256" s="62"/>
      <c r="K256" s="60"/>
      <c r="L256" s="62"/>
      <c r="M256" s="63"/>
      <c r="N256" s="60"/>
    </row>
    <row r="257" spans="1:14" ht="14.25" customHeight="1" x14ac:dyDescent="0.2">
      <c r="A257" s="32"/>
      <c r="B257" s="60"/>
      <c r="C257" s="68"/>
      <c r="D257" s="61"/>
      <c r="E257" s="61"/>
      <c r="F257" s="60"/>
      <c r="G257" s="60"/>
      <c r="H257" s="60"/>
      <c r="I257" s="60"/>
      <c r="J257" s="62"/>
      <c r="K257" s="60"/>
      <c r="L257" s="62"/>
      <c r="M257" s="63"/>
      <c r="N257" s="60"/>
    </row>
    <row r="258" spans="1:14" ht="14.25" customHeight="1" x14ac:dyDescent="0.2">
      <c r="A258" s="32"/>
      <c r="B258" s="60"/>
      <c r="C258" s="68"/>
      <c r="D258" s="61"/>
      <c r="E258" s="61"/>
      <c r="F258" s="60"/>
      <c r="G258" s="60"/>
      <c r="H258" s="60"/>
      <c r="I258" s="60"/>
      <c r="J258" s="62"/>
      <c r="K258" s="60"/>
      <c r="L258" s="62"/>
      <c r="M258" s="63"/>
      <c r="N258" s="60"/>
    </row>
    <row r="259" spans="1:14" ht="14.25" customHeight="1" x14ac:dyDescent="0.2">
      <c r="A259" s="32"/>
      <c r="B259" s="60"/>
      <c r="C259" s="68"/>
      <c r="D259" s="61"/>
      <c r="E259" s="61"/>
      <c r="F259" s="60"/>
      <c r="G259" s="60"/>
      <c r="H259" s="60"/>
      <c r="I259" s="60"/>
      <c r="J259" s="62"/>
      <c r="K259" s="60"/>
      <c r="L259" s="62"/>
      <c r="M259" s="63"/>
      <c r="N259" s="60"/>
    </row>
    <row r="260" spans="1:14" ht="14.25" customHeight="1" x14ac:dyDescent="0.2">
      <c r="A260" s="32"/>
      <c r="B260" s="60"/>
      <c r="C260" s="68"/>
      <c r="D260" s="61"/>
      <c r="E260" s="61"/>
      <c r="F260" s="60"/>
      <c r="G260" s="60"/>
      <c r="H260" s="60"/>
      <c r="I260" s="60"/>
      <c r="J260" s="62"/>
      <c r="K260" s="60"/>
      <c r="L260" s="62"/>
      <c r="M260" s="63"/>
      <c r="N260" s="60"/>
    </row>
    <row r="261" spans="1:14" ht="14.25" customHeight="1" x14ac:dyDescent="0.2">
      <c r="A261" s="32"/>
      <c r="B261" s="60"/>
      <c r="C261" s="68"/>
      <c r="D261" s="61"/>
      <c r="E261" s="61"/>
      <c r="F261" s="60"/>
      <c r="G261" s="60"/>
      <c r="H261" s="60"/>
      <c r="I261" s="60"/>
      <c r="J261" s="62"/>
      <c r="K261" s="60"/>
      <c r="L261" s="62"/>
      <c r="M261" s="63"/>
      <c r="N261" s="60"/>
    </row>
    <row r="262" spans="1:14" ht="14.25" customHeight="1" x14ac:dyDescent="0.2">
      <c r="A262" s="32"/>
      <c r="B262" s="60"/>
      <c r="C262" s="68"/>
      <c r="D262" s="61"/>
      <c r="E262" s="61"/>
      <c r="F262" s="60"/>
      <c r="G262" s="60"/>
      <c r="H262" s="60"/>
      <c r="I262" s="60"/>
      <c r="J262" s="62"/>
      <c r="K262" s="60"/>
      <c r="L262" s="62"/>
      <c r="M262" s="63"/>
      <c r="N262" s="60"/>
    </row>
    <row r="263" spans="1:14" ht="14.25" customHeight="1" x14ac:dyDescent="0.2">
      <c r="A263" s="32"/>
      <c r="B263" s="60"/>
      <c r="C263" s="68"/>
      <c r="D263" s="61"/>
      <c r="E263" s="61"/>
      <c r="F263" s="60"/>
      <c r="G263" s="60"/>
      <c r="H263" s="60"/>
      <c r="I263" s="60"/>
      <c r="J263" s="62"/>
      <c r="K263" s="60"/>
      <c r="L263" s="62"/>
      <c r="M263" s="63"/>
      <c r="N263" s="60"/>
    </row>
    <row r="264" spans="1:14" ht="14.25" customHeight="1" x14ac:dyDescent="0.2">
      <c r="A264" s="32"/>
      <c r="B264" s="60"/>
      <c r="C264" s="68"/>
      <c r="D264" s="61"/>
      <c r="E264" s="61"/>
      <c r="F264" s="60"/>
      <c r="G264" s="60"/>
      <c r="H264" s="60"/>
      <c r="I264" s="60"/>
      <c r="J264" s="62"/>
      <c r="K264" s="60"/>
      <c r="L264" s="62"/>
      <c r="M264" s="63"/>
      <c r="N264" s="60"/>
    </row>
    <row r="265" spans="1:14" ht="14.25" customHeight="1" x14ac:dyDescent="0.2">
      <c r="A265" s="32"/>
      <c r="B265" s="60"/>
      <c r="C265" s="68"/>
      <c r="D265" s="61"/>
      <c r="E265" s="61"/>
      <c r="F265" s="60"/>
      <c r="G265" s="60"/>
      <c r="H265" s="60"/>
      <c r="I265" s="60"/>
      <c r="J265" s="62"/>
      <c r="K265" s="60"/>
      <c r="L265" s="62"/>
      <c r="M265" s="63"/>
      <c r="N265" s="60"/>
    </row>
    <row r="266" spans="1:14" ht="14.25" customHeight="1" x14ac:dyDescent="0.2">
      <c r="A266" s="32"/>
      <c r="B266" s="60"/>
      <c r="C266" s="68"/>
      <c r="D266" s="61"/>
      <c r="E266" s="61"/>
      <c r="F266" s="60"/>
      <c r="G266" s="60"/>
      <c r="H266" s="60"/>
      <c r="I266" s="60"/>
      <c r="J266" s="62"/>
      <c r="K266" s="60"/>
      <c r="L266" s="62"/>
      <c r="M266" s="63"/>
      <c r="N266" s="60"/>
    </row>
    <row r="267" spans="1:14" ht="14.25" customHeight="1" x14ac:dyDescent="0.2">
      <c r="A267" s="32"/>
      <c r="B267" s="60"/>
      <c r="C267" s="68"/>
      <c r="D267" s="61"/>
      <c r="E267" s="61"/>
      <c r="F267" s="60"/>
      <c r="G267" s="60"/>
      <c r="H267" s="60"/>
      <c r="I267" s="60"/>
      <c r="J267" s="62"/>
      <c r="K267" s="60"/>
      <c r="L267" s="62"/>
      <c r="M267" s="63"/>
      <c r="N267" s="60"/>
    </row>
    <row r="268" spans="1:14" ht="14.25" customHeight="1" x14ac:dyDescent="0.2">
      <c r="A268" s="32"/>
      <c r="B268" s="60"/>
      <c r="C268" s="68"/>
      <c r="D268" s="61"/>
      <c r="E268" s="61"/>
      <c r="F268" s="60"/>
      <c r="G268" s="60"/>
      <c r="H268" s="60"/>
      <c r="I268" s="60"/>
      <c r="J268" s="62"/>
      <c r="K268" s="60"/>
      <c r="L268" s="62"/>
      <c r="M268" s="63"/>
      <c r="N268" s="60"/>
    </row>
    <row r="269" spans="1:14" ht="14.25" customHeight="1" x14ac:dyDescent="0.2">
      <c r="A269" s="32"/>
      <c r="B269" s="60"/>
      <c r="C269" s="68"/>
      <c r="D269" s="61"/>
      <c r="E269" s="61"/>
      <c r="F269" s="60"/>
      <c r="G269" s="60"/>
      <c r="H269" s="60"/>
      <c r="I269" s="60"/>
      <c r="J269" s="62"/>
      <c r="K269" s="60"/>
      <c r="L269" s="62"/>
      <c r="M269" s="63"/>
      <c r="N269" s="60"/>
    </row>
    <row r="270" spans="1:14" ht="14.25" customHeight="1" x14ac:dyDescent="0.2">
      <c r="A270" s="32"/>
      <c r="B270" s="60"/>
      <c r="C270" s="68"/>
      <c r="D270" s="61"/>
      <c r="E270" s="61"/>
      <c r="F270" s="60"/>
      <c r="G270" s="60"/>
      <c r="H270" s="60"/>
      <c r="I270" s="60"/>
      <c r="J270" s="62"/>
      <c r="K270" s="60"/>
      <c r="L270" s="62"/>
      <c r="M270" s="63"/>
      <c r="N270" s="60"/>
    </row>
    <row r="271" spans="1:14" ht="14.25" customHeight="1" x14ac:dyDescent="0.2">
      <c r="A271" s="32"/>
      <c r="B271" s="60"/>
      <c r="C271" s="68"/>
      <c r="D271" s="61"/>
      <c r="E271" s="61"/>
      <c r="F271" s="60"/>
      <c r="G271" s="60"/>
      <c r="H271" s="60"/>
      <c r="I271" s="60"/>
      <c r="J271" s="62"/>
      <c r="K271" s="60"/>
      <c r="L271" s="62"/>
      <c r="M271" s="63"/>
      <c r="N271" s="60"/>
    </row>
    <row r="272" spans="1:14" ht="14.25" customHeight="1" x14ac:dyDescent="0.2">
      <c r="A272" s="32"/>
      <c r="B272" s="60"/>
      <c r="C272" s="68"/>
      <c r="D272" s="61"/>
      <c r="E272" s="61"/>
      <c r="F272" s="60"/>
      <c r="G272" s="60"/>
      <c r="H272" s="60"/>
      <c r="I272" s="60"/>
      <c r="J272" s="62"/>
      <c r="K272" s="60"/>
      <c r="L272" s="62"/>
      <c r="M272" s="63"/>
      <c r="N272" s="60"/>
    </row>
    <row r="273" spans="1:14" ht="14.25" customHeight="1" x14ac:dyDescent="0.2">
      <c r="A273" s="32"/>
      <c r="B273" s="60"/>
      <c r="C273" s="68"/>
      <c r="D273" s="61"/>
      <c r="E273" s="61"/>
      <c r="F273" s="60"/>
      <c r="G273" s="60"/>
      <c r="H273" s="60"/>
      <c r="I273" s="60"/>
      <c r="J273" s="62"/>
      <c r="K273" s="60"/>
      <c r="L273" s="62"/>
      <c r="M273" s="63"/>
      <c r="N273" s="60"/>
    </row>
    <row r="274" spans="1:14" ht="14.25" customHeight="1" x14ac:dyDescent="0.2">
      <c r="A274" s="32"/>
      <c r="B274" s="60"/>
      <c r="C274" s="68"/>
      <c r="D274" s="61"/>
      <c r="E274" s="61"/>
      <c r="F274" s="60"/>
      <c r="G274" s="60"/>
      <c r="H274" s="60"/>
      <c r="I274" s="60"/>
      <c r="J274" s="62"/>
      <c r="K274" s="60"/>
      <c r="L274" s="62"/>
      <c r="M274" s="63"/>
      <c r="N274" s="60"/>
    </row>
    <row r="275" spans="1:14" ht="14.25" customHeight="1" x14ac:dyDescent="0.2">
      <c r="A275" s="32"/>
      <c r="B275" s="60"/>
      <c r="C275" s="68"/>
      <c r="D275" s="61"/>
      <c r="E275" s="61"/>
      <c r="F275" s="60"/>
      <c r="G275" s="60"/>
      <c r="H275" s="60"/>
      <c r="I275" s="60"/>
      <c r="J275" s="62"/>
      <c r="K275" s="60"/>
      <c r="L275" s="62"/>
      <c r="M275" s="63"/>
      <c r="N275" s="60"/>
    </row>
    <row r="276" spans="1:14" ht="14.25" customHeight="1" x14ac:dyDescent="0.2">
      <c r="A276" s="32"/>
      <c r="B276" s="60"/>
      <c r="C276" s="68"/>
      <c r="D276" s="61"/>
      <c r="E276" s="61"/>
      <c r="F276" s="60"/>
      <c r="G276" s="60"/>
      <c r="H276" s="60"/>
      <c r="I276" s="60"/>
      <c r="J276" s="62"/>
      <c r="K276" s="60"/>
      <c r="L276" s="62"/>
      <c r="M276" s="63"/>
      <c r="N276" s="60"/>
    </row>
    <row r="277" spans="1:14" ht="14.25" customHeight="1" x14ac:dyDescent="0.2">
      <c r="A277" s="32"/>
      <c r="B277" s="60"/>
      <c r="C277" s="68"/>
      <c r="D277" s="61"/>
      <c r="E277" s="61"/>
      <c r="F277" s="60"/>
      <c r="G277" s="60"/>
      <c r="H277" s="60"/>
      <c r="I277" s="60"/>
      <c r="J277" s="62"/>
      <c r="K277" s="60"/>
      <c r="L277" s="62"/>
      <c r="M277" s="63"/>
      <c r="N277" s="60"/>
    </row>
    <row r="278" spans="1:14" ht="14.25" customHeight="1" x14ac:dyDescent="0.2">
      <c r="A278" s="32"/>
      <c r="B278" s="60"/>
      <c r="C278" s="68"/>
      <c r="D278" s="61"/>
      <c r="E278" s="61"/>
      <c r="F278" s="60"/>
      <c r="G278" s="60"/>
      <c r="H278" s="60"/>
      <c r="I278" s="60"/>
      <c r="J278" s="62"/>
      <c r="K278" s="60"/>
      <c r="L278" s="62"/>
      <c r="M278" s="63"/>
      <c r="N278" s="60"/>
    </row>
    <row r="279" spans="1:14" ht="14.25" customHeight="1" x14ac:dyDescent="0.2">
      <c r="A279" s="32"/>
      <c r="B279" s="60"/>
      <c r="C279" s="68"/>
      <c r="D279" s="61"/>
      <c r="E279" s="61"/>
      <c r="F279" s="60"/>
      <c r="G279" s="60"/>
      <c r="H279" s="60"/>
      <c r="I279" s="60"/>
      <c r="J279" s="62"/>
      <c r="K279" s="60"/>
      <c r="L279" s="62"/>
      <c r="M279" s="63"/>
      <c r="N279" s="60"/>
    </row>
    <row r="280" spans="1:14" ht="14.25" customHeight="1" x14ac:dyDescent="0.2">
      <c r="A280" s="32"/>
      <c r="B280" s="60"/>
      <c r="C280" s="68"/>
      <c r="D280" s="61"/>
      <c r="E280" s="61"/>
      <c r="F280" s="60"/>
      <c r="G280" s="60"/>
      <c r="H280" s="60"/>
      <c r="I280" s="60"/>
      <c r="J280" s="62"/>
      <c r="K280" s="60"/>
      <c r="L280" s="62"/>
      <c r="M280" s="63"/>
      <c r="N280" s="60"/>
    </row>
    <row r="281" spans="1:14" ht="14.25" customHeight="1" x14ac:dyDescent="0.2">
      <c r="A281" s="32"/>
      <c r="B281" s="60"/>
      <c r="C281" s="68"/>
      <c r="D281" s="61"/>
      <c r="E281" s="61"/>
      <c r="F281" s="60"/>
      <c r="G281" s="60"/>
      <c r="H281" s="60"/>
      <c r="I281" s="60"/>
      <c r="J281" s="62"/>
      <c r="K281" s="60"/>
      <c r="L281" s="62"/>
      <c r="M281" s="63"/>
      <c r="N281" s="60"/>
    </row>
    <row r="282" spans="1:14" ht="14.25" customHeight="1" x14ac:dyDescent="0.2">
      <c r="A282" s="32"/>
      <c r="B282" s="60"/>
      <c r="C282" s="68"/>
      <c r="D282" s="61"/>
      <c r="E282" s="61"/>
      <c r="F282" s="60"/>
      <c r="G282" s="60"/>
      <c r="H282" s="60"/>
      <c r="I282" s="60"/>
      <c r="J282" s="62"/>
      <c r="K282" s="60"/>
      <c r="L282" s="62"/>
      <c r="M282" s="63"/>
      <c r="N282" s="60"/>
    </row>
    <row r="283" spans="1:14" ht="14.25" customHeight="1" x14ac:dyDescent="0.2">
      <c r="A283" s="32"/>
      <c r="B283" s="60"/>
      <c r="C283" s="68"/>
      <c r="D283" s="61"/>
      <c r="E283" s="61"/>
      <c r="F283" s="60"/>
      <c r="G283" s="60"/>
      <c r="H283" s="60"/>
      <c r="I283" s="60"/>
      <c r="J283" s="62"/>
      <c r="K283" s="60"/>
      <c r="L283" s="62"/>
      <c r="M283" s="63"/>
      <c r="N283" s="60"/>
    </row>
    <row r="284" spans="1:14" ht="14.25" customHeight="1" x14ac:dyDescent="0.2">
      <c r="A284" s="32"/>
      <c r="B284" s="60"/>
      <c r="C284" s="68"/>
      <c r="D284" s="61"/>
      <c r="E284" s="61"/>
      <c r="F284" s="60"/>
      <c r="G284" s="60"/>
      <c r="H284" s="60"/>
      <c r="I284" s="60"/>
      <c r="J284" s="62"/>
      <c r="K284" s="60"/>
      <c r="L284" s="62"/>
      <c r="M284" s="63"/>
      <c r="N284" s="60"/>
    </row>
    <row r="285" spans="1:14" ht="14.25" customHeight="1" x14ac:dyDescent="0.2">
      <c r="A285" s="32"/>
      <c r="B285" s="60"/>
      <c r="C285" s="68"/>
      <c r="D285" s="61"/>
      <c r="E285" s="61"/>
      <c r="F285" s="60"/>
      <c r="G285" s="60"/>
      <c r="H285" s="60"/>
      <c r="I285" s="60"/>
      <c r="J285" s="62"/>
      <c r="K285" s="60"/>
      <c r="L285" s="62"/>
      <c r="M285" s="63"/>
      <c r="N285" s="60"/>
    </row>
    <row r="286" spans="1:14" ht="14.25" customHeight="1" x14ac:dyDescent="0.2">
      <c r="A286" s="32"/>
      <c r="B286" s="60"/>
      <c r="C286" s="68"/>
      <c r="D286" s="61"/>
      <c r="E286" s="61"/>
      <c r="F286" s="60"/>
      <c r="G286" s="60"/>
      <c r="H286" s="60"/>
      <c r="I286" s="60"/>
      <c r="J286" s="62"/>
      <c r="K286" s="60"/>
      <c r="L286" s="62"/>
      <c r="M286" s="63"/>
      <c r="N286" s="60"/>
    </row>
    <row r="287" spans="1:14" ht="14.25" customHeight="1" x14ac:dyDescent="0.2">
      <c r="A287" s="32"/>
      <c r="B287" s="60"/>
      <c r="C287" s="68"/>
      <c r="D287" s="61"/>
      <c r="E287" s="61"/>
      <c r="F287" s="60"/>
      <c r="G287" s="60"/>
      <c r="H287" s="60"/>
      <c r="I287" s="60"/>
      <c r="J287" s="62"/>
      <c r="K287" s="60"/>
      <c r="L287" s="62"/>
      <c r="M287" s="63"/>
      <c r="N287" s="60"/>
    </row>
    <row r="288" spans="1:14" ht="14.25" customHeight="1" x14ac:dyDescent="0.2">
      <c r="A288" s="32"/>
      <c r="B288" s="60"/>
      <c r="C288" s="68"/>
      <c r="D288" s="61"/>
      <c r="E288" s="61"/>
      <c r="F288" s="60"/>
      <c r="G288" s="60"/>
      <c r="H288" s="60"/>
      <c r="I288" s="60"/>
      <c r="J288" s="62"/>
      <c r="K288" s="60"/>
      <c r="L288" s="62"/>
      <c r="M288" s="63"/>
      <c r="N288" s="60"/>
    </row>
    <row r="289" spans="1:14" ht="14.25" customHeight="1" x14ac:dyDescent="0.2">
      <c r="A289" s="32"/>
      <c r="B289" s="60"/>
      <c r="C289" s="68"/>
      <c r="D289" s="61"/>
      <c r="E289" s="61"/>
      <c r="F289" s="60"/>
      <c r="G289" s="60"/>
      <c r="H289" s="60"/>
      <c r="I289" s="60"/>
      <c r="J289" s="62"/>
      <c r="K289" s="60"/>
      <c r="L289" s="62"/>
      <c r="M289" s="63"/>
      <c r="N289" s="60"/>
    </row>
    <row r="290" spans="1:14" ht="14.25" customHeight="1" x14ac:dyDescent="0.2">
      <c r="A290" s="32"/>
      <c r="B290" s="60"/>
      <c r="C290" s="68"/>
      <c r="D290" s="61"/>
      <c r="E290" s="61"/>
      <c r="F290" s="60"/>
      <c r="G290" s="60"/>
      <c r="H290" s="60"/>
      <c r="I290" s="60"/>
      <c r="J290" s="62"/>
      <c r="K290" s="60"/>
      <c r="L290" s="62"/>
      <c r="M290" s="63"/>
      <c r="N290" s="60"/>
    </row>
    <row r="291" spans="1:14" ht="14.25" customHeight="1" x14ac:dyDescent="0.2">
      <c r="A291" s="32"/>
      <c r="B291" s="60"/>
      <c r="C291" s="68"/>
      <c r="D291" s="61"/>
      <c r="E291" s="61"/>
      <c r="F291" s="60"/>
      <c r="G291" s="60"/>
      <c r="H291" s="60"/>
      <c r="I291" s="60"/>
      <c r="J291" s="62"/>
      <c r="K291" s="60"/>
      <c r="L291" s="62"/>
      <c r="M291" s="63"/>
      <c r="N291" s="60"/>
    </row>
    <row r="292" spans="1:14" ht="14.25" customHeight="1" x14ac:dyDescent="0.2">
      <c r="A292" s="32"/>
      <c r="B292" s="60"/>
      <c r="C292" s="68"/>
      <c r="D292" s="61"/>
      <c r="E292" s="61"/>
      <c r="F292" s="60"/>
      <c r="G292" s="60"/>
      <c r="H292" s="60"/>
      <c r="I292" s="60"/>
      <c r="J292" s="62"/>
      <c r="K292" s="60"/>
      <c r="L292" s="62"/>
      <c r="M292" s="63"/>
      <c r="N292" s="60"/>
    </row>
    <row r="293" spans="1:14" ht="14.25" customHeight="1" x14ac:dyDescent="0.2">
      <c r="A293" s="32"/>
      <c r="B293" s="60"/>
      <c r="C293" s="68"/>
      <c r="D293" s="61"/>
      <c r="E293" s="61"/>
      <c r="F293" s="60"/>
      <c r="G293" s="60"/>
      <c r="H293" s="60"/>
      <c r="I293" s="60"/>
      <c r="J293" s="62"/>
      <c r="K293" s="60"/>
      <c r="L293" s="62"/>
      <c r="M293" s="63"/>
      <c r="N293" s="60"/>
    </row>
    <row r="294" spans="1:14" ht="14.25" customHeight="1" x14ac:dyDescent="0.2">
      <c r="A294" s="32"/>
      <c r="B294" s="60"/>
      <c r="C294" s="68"/>
      <c r="D294" s="61"/>
      <c r="E294" s="61"/>
      <c r="F294" s="60"/>
      <c r="G294" s="60"/>
      <c r="H294" s="60"/>
      <c r="I294" s="60"/>
      <c r="J294" s="62"/>
      <c r="K294" s="60"/>
      <c r="L294" s="62"/>
      <c r="M294" s="63"/>
      <c r="N294" s="60"/>
    </row>
    <row r="295" spans="1:14" ht="14.25" customHeight="1" x14ac:dyDescent="0.2">
      <c r="A295" s="32"/>
      <c r="B295" s="60"/>
      <c r="C295" s="68"/>
      <c r="D295" s="61"/>
      <c r="E295" s="61"/>
      <c r="F295" s="60"/>
      <c r="G295" s="60"/>
      <c r="H295" s="60"/>
      <c r="I295" s="60"/>
      <c r="J295" s="62"/>
      <c r="K295" s="60"/>
      <c r="L295" s="62"/>
      <c r="M295" s="63"/>
      <c r="N295" s="60"/>
    </row>
    <row r="296" spans="1:14" ht="14.25" customHeight="1" x14ac:dyDescent="0.2">
      <c r="A296" s="32"/>
      <c r="B296" s="60"/>
      <c r="C296" s="68"/>
      <c r="D296" s="61"/>
      <c r="E296" s="61"/>
      <c r="F296" s="60"/>
      <c r="G296" s="60"/>
      <c r="H296" s="60"/>
      <c r="I296" s="60"/>
      <c r="J296" s="62"/>
      <c r="K296" s="60"/>
      <c r="L296" s="62"/>
      <c r="M296" s="63"/>
      <c r="N296" s="60"/>
    </row>
    <row r="297" spans="1:14" ht="14.25" customHeight="1" x14ac:dyDescent="0.2">
      <c r="A297" s="32"/>
      <c r="B297" s="60"/>
      <c r="C297" s="68"/>
      <c r="D297" s="61"/>
      <c r="E297" s="61"/>
      <c r="F297" s="60"/>
      <c r="G297" s="60"/>
      <c r="H297" s="60"/>
      <c r="I297" s="60"/>
      <c r="J297" s="62"/>
      <c r="K297" s="60"/>
      <c r="L297" s="62"/>
      <c r="M297" s="63"/>
      <c r="N297" s="60"/>
    </row>
    <row r="298" spans="1:14" ht="14.25" customHeight="1" x14ac:dyDescent="0.2">
      <c r="A298" s="32"/>
      <c r="B298" s="60"/>
      <c r="C298" s="68"/>
      <c r="D298" s="61"/>
      <c r="E298" s="61"/>
      <c r="F298" s="60"/>
      <c r="G298" s="60"/>
      <c r="H298" s="60"/>
      <c r="I298" s="60"/>
      <c r="J298" s="62"/>
      <c r="K298" s="60"/>
      <c r="L298" s="62"/>
      <c r="M298" s="63"/>
      <c r="N298" s="60"/>
    </row>
    <row r="299" spans="1:14" ht="14.25" customHeight="1" x14ac:dyDescent="0.2">
      <c r="A299" s="32"/>
      <c r="B299" s="60"/>
      <c r="C299" s="68"/>
      <c r="D299" s="61"/>
      <c r="E299" s="61"/>
      <c r="F299" s="60"/>
      <c r="G299" s="60"/>
      <c r="H299" s="60"/>
      <c r="I299" s="60"/>
      <c r="J299" s="62"/>
      <c r="K299" s="60"/>
      <c r="L299" s="62"/>
      <c r="M299" s="63"/>
      <c r="N299" s="60"/>
    </row>
    <row r="300" spans="1:14" ht="14.25" customHeight="1" x14ac:dyDescent="0.2">
      <c r="A300" s="32"/>
    </row>
    <row r="301" spans="1:14" ht="14.25" customHeight="1" x14ac:dyDescent="0.2">
      <c r="A301" s="32"/>
    </row>
    <row r="302" spans="1:14" ht="14.25" customHeight="1" x14ac:dyDescent="0.2">
      <c r="A302" s="32"/>
    </row>
    <row r="303" spans="1:14" ht="14.25" customHeight="1" x14ac:dyDescent="0.2">
      <c r="A303" s="32"/>
    </row>
    <row r="304" spans="1:14" ht="14.25" customHeight="1" x14ac:dyDescent="0.2">
      <c r="A304" s="32"/>
    </row>
    <row r="305" spans="1:1" ht="14.25" customHeight="1" x14ac:dyDescent="0.2">
      <c r="A305" s="32"/>
    </row>
    <row r="306" spans="1:1" ht="14.25" customHeight="1" x14ac:dyDescent="0.2">
      <c r="A306" s="32"/>
    </row>
    <row r="307" spans="1:1" ht="14.25" customHeight="1" x14ac:dyDescent="0.2">
      <c r="A307" s="32"/>
    </row>
    <row r="308" spans="1:1" ht="14.25" customHeight="1" x14ac:dyDescent="0.2">
      <c r="A308" s="32"/>
    </row>
    <row r="309" spans="1:1" ht="14.25" customHeight="1" x14ac:dyDescent="0.2">
      <c r="A309" s="32"/>
    </row>
    <row r="310" spans="1:1" ht="14.25" customHeight="1" x14ac:dyDescent="0.2">
      <c r="A310" s="32"/>
    </row>
    <row r="311" spans="1:1" ht="14.25" customHeight="1" x14ac:dyDescent="0.2">
      <c r="A311" s="32"/>
    </row>
    <row r="312" spans="1:1" ht="14.25" customHeight="1" x14ac:dyDescent="0.2">
      <c r="A312" s="32"/>
    </row>
    <row r="313" spans="1:1" ht="14.25" customHeight="1" x14ac:dyDescent="0.2">
      <c r="A313" s="32"/>
    </row>
    <row r="314" spans="1:1" ht="14.25" customHeight="1" x14ac:dyDescent="0.2">
      <c r="A314" s="32"/>
    </row>
    <row r="315" spans="1:1" ht="14.25" customHeight="1" x14ac:dyDescent="0.2">
      <c r="A315" s="32"/>
    </row>
    <row r="316" spans="1:1" ht="14.25" customHeight="1" x14ac:dyDescent="0.2">
      <c r="A316" s="32"/>
    </row>
    <row r="317" spans="1:1" ht="14.25" customHeight="1" x14ac:dyDescent="0.2">
      <c r="A317" s="32"/>
    </row>
    <row r="318" spans="1:1" ht="14.25" customHeight="1" x14ac:dyDescent="0.2">
      <c r="A318" s="32"/>
    </row>
    <row r="319" spans="1:1" ht="14.25" customHeight="1" x14ac:dyDescent="0.2">
      <c r="A319" s="32"/>
    </row>
    <row r="320" spans="1:1" ht="14.25" customHeight="1" x14ac:dyDescent="0.2">
      <c r="A320" s="32"/>
    </row>
    <row r="321" spans="1:1" ht="14.25" customHeight="1" x14ac:dyDescent="0.2">
      <c r="A321" s="32"/>
    </row>
    <row r="322" spans="1:1" ht="14.25" customHeight="1" x14ac:dyDescent="0.2">
      <c r="A322" s="32"/>
    </row>
    <row r="323" spans="1:1" ht="14.25" customHeight="1" x14ac:dyDescent="0.2">
      <c r="A323" s="32"/>
    </row>
    <row r="324" spans="1:1" ht="14.25" customHeight="1" x14ac:dyDescent="0.2">
      <c r="A324" s="32"/>
    </row>
    <row r="325" spans="1:1" ht="14.25" customHeight="1" x14ac:dyDescent="0.2">
      <c r="A325" s="32"/>
    </row>
    <row r="326" spans="1:1" ht="14.25" customHeight="1" x14ac:dyDescent="0.2">
      <c r="A326" s="32"/>
    </row>
    <row r="327" spans="1:1" ht="14.25" customHeight="1" x14ac:dyDescent="0.2">
      <c r="A327" s="32"/>
    </row>
    <row r="328" spans="1:1" ht="14.25" customHeight="1" x14ac:dyDescent="0.2">
      <c r="A328" s="32"/>
    </row>
    <row r="329" spans="1:1" ht="14.25" customHeight="1" x14ac:dyDescent="0.2">
      <c r="A329" s="32"/>
    </row>
    <row r="330" spans="1:1" ht="14.25" customHeight="1" x14ac:dyDescent="0.2">
      <c r="A330" s="32"/>
    </row>
    <row r="331" spans="1:1" ht="14.25" customHeight="1" x14ac:dyDescent="0.2">
      <c r="A331" s="32"/>
    </row>
    <row r="332" spans="1:1" ht="14.25" customHeight="1" x14ac:dyDescent="0.2">
      <c r="A332" s="32"/>
    </row>
    <row r="333" spans="1:1" ht="14.25" customHeight="1" x14ac:dyDescent="0.2">
      <c r="A333" s="32"/>
    </row>
    <row r="334" spans="1:1" ht="14.25" customHeight="1" x14ac:dyDescent="0.2">
      <c r="A334" s="32"/>
    </row>
    <row r="335" spans="1:1" ht="14.25" customHeight="1" x14ac:dyDescent="0.2">
      <c r="A335" s="32"/>
    </row>
    <row r="336" spans="1:1" ht="14.25" customHeight="1" x14ac:dyDescent="0.2">
      <c r="A336" s="32"/>
    </row>
    <row r="337" spans="1:1" ht="14.25" customHeight="1" x14ac:dyDescent="0.2">
      <c r="A337" s="32"/>
    </row>
    <row r="338" spans="1:1" ht="14.25" customHeight="1" x14ac:dyDescent="0.2">
      <c r="A338" s="32"/>
    </row>
    <row r="339" spans="1:1" ht="14.25" customHeight="1" x14ac:dyDescent="0.2">
      <c r="A339" s="32"/>
    </row>
    <row r="340" spans="1:1" ht="14.25" customHeight="1" x14ac:dyDescent="0.2">
      <c r="A340" s="32"/>
    </row>
    <row r="341" spans="1:1" ht="14.25" customHeight="1" x14ac:dyDescent="0.2">
      <c r="A341" s="32"/>
    </row>
    <row r="342" spans="1:1" ht="14.25" customHeight="1" x14ac:dyDescent="0.2">
      <c r="A342" s="32"/>
    </row>
    <row r="343" spans="1:1" ht="14.25" customHeight="1" x14ac:dyDescent="0.2">
      <c r="A343" s="32"/>
    </row>
    <row r="344" spans="1:1" ht="14.25" customHeight="1" x14ac:dyDescent="0.2">
      <c r="A344" s="32"/>
    </row>
    <row r="345" spans="1:1" ht="14.25" customHeight="1" x14ac:dyDescent="0.2">
      <c r="A345" s="32"/>
    </row>
    <row r="346" spans="1:1" ht="14.25" customHeight="1" x14ac:dyDescent="0.2">
      <c r="A346" s="32"/>
    </row>
    <row r="347" spans="1:1" ht="14.25" customHeight="1" x14ac:dyDescent="0.2">
      <c r="A347" s="32"/>
    </row>
    <row r="348" spans="1:1" ht="14.25" customHeight="1" x14ac:dyDescent="0.2">
      <c r="A348" s="32"/>
    </row>
    <row r="349" spans="1:1" ht="14.25" customHeight="1" x14ac:dyDescent="0.2">
      <c r="A349" s="32"/>
    </row>
    <row r="350" spans="1:1" ht="14.25" customHeight="1" x14ac:dyDescent="0.2">
      <c r="A350" s="32"/>
    </row>
    <row r="351" spans="1:1" ht="14.25" customHeight="1" x14ac:dyDescent="0.2">
      <c r="A351" s="32"/>
    </row>
    <row r="352" spans="1:1" ht="14.25" customHeight="1" x14ac:dyDescent="0.2">
      <c r="A352" s="32"/>
    </row>
    <row r="353" spans="1:1" ht="14.25" customHeight="1" x14ac:dyDescent="0.2">
      <c r="A353" s="32"/>
    </row>
    <row r="354" spans="1:1" ht="14.25" customHeight="1" x14ac:dyDescent="0.2">
      <c r="A354" s="32"/>
    </row>
    <row r="355" spans="1:1" ht="14.25" customHeight="1" x14ac:dyDescent="0.2">
      <c r="A355" s="32"/>
    </row>
    <row r="356" spans="1:1" ht="14.25" customHeight="1" x14ac:dyDescent="0.2">
      <c r="A356" s="32"/>
    </row>
    <row r="357" spans="1:1" ht="14.25" customHeight="1" x14ac:dyDescent="0.2">
      <c r="A357" s="32"/>
    </row>
    <row r="358" spans="1:1" ht="14.25" customHeight="1" x14ac:dyDescent="0.2">
      <c r="A358" s="32"/>
    </row>
    <row r="359" spans="1:1" ht="14.25" customHeight="1" x14ac:dyDescent="0.2">
      <c r="A359" s="32"/>
    </row>
    <row r="360" spans="1:1" ht="14.25" customHeight="1" x14ac:dyDescent="0.2">
      <c r="A360" s="32"/>
    </row>
    <row r="361" spans="1:1" ht="14.25" customHeight="1" x14ac:dyDescent="0.2">
      <c r="A361" s="32"/>
    </row>
    <row r="362" spans="1:1" ht="14.25" customHeight="1" x14ac:dyDescent="0.2">
      <c r="A362" s="32"/>
    </row>
    <row r="363" spans="1:1" ht="14.25" customHeight="1" x14ac:dyDescent="0.2">
      <c r="A363" s="32"/>
    </row>
    <row r="364" spans="1:1" ht="14.25" customHeight="1" x14ac:dyDescent="0.2">
      <c r="A364" s="32"/>
    </row>
    <row r="365" spans="1:1" ht="14.25" customHeight="1" x14ac:dyDescent="0.2">
      <c r="A365" s="32"/>
    </row>
    <row r="366" spans="1:1" ht="14.25" customHeight="1" x14ac:dyDescent="0.2">
      <c r="A366" s="32"/>
    </row>
    <row r="367" spans="1:1" ht="14.25" customHeight="1" x14ac:dyDescent="0.2">
      <c r="A367" s="32"/>
    </row>
    <row r="368" spans="1:1" ht="14.25" customHeight="1" x14ac:dyDescent="0.2">
      <c r="A368" s="32"/>
    </row>
    <row r="369" spans="1:1" ht="14.25" customHeight="1" x14ac:dyDescent="0.2">
      <c r="A369" s="32"/>
    </row>
    <row r="370" spans="1:1" ht="14.25" customHeight="1" x14ac:dyDescent="0.2">
      <c r="A370" s="32"/>
    </row>
    <row r="371" spans="1:1" ht="14.25" customHeight="1" x14ac:dyDescent="0.2">
      <c r="A371" s="32"/>
    </row>
    <row r="372" spans="1:1" ht="14.25" customHeight="1" x14ac:dyDescent="0.2">
      <c r="A372" s="32"/>
    </row>
    <row r="373" spans="1:1" ht="14.25" customHeight="1" x14ac:dyDescent="0.2">
      <c r="A373" s="32"/>
    </row>
    <row r="374" spans="1:1" ht="14.25" customHeight="1" x14ac:dyDescent="0.2">
      <c r="A374" s="32"/>
    </row>
    <row r="375" spans="1:1" ht="14.25" customHeight="1" x14ac:dyDescent="0.2">
      <c r="A375" s="32"/>
    </row>
    <row r="376" spans="1:1" ht="14.25" customHeight="1" x14ac:dyDescent="0.2">
      <c r="A376" s="32"/>
    </row>
    <row r="377" spans="1:1" ht="14.25" customHeight="1" x14ac:dyDescent="0.2">
      <c r="A377" s="32"/>
    </row>
    <row r="378" spans="1:1" ht="14.25" customHeight="1" x14ac:dyDescent="0.2">
      <c r="A378" s="32"/>
    </row>
    <row r="379" spans="1:1" ht="14.25" customHeight="1" x14ac:dyDescent="0.2">
      <c r="A379" s="32"/>
    </row>
    <row r="380" spans="1:1" ht="14.25" customHeight="1" x14ac:dyDescent="0.2">
      <c r="A380" s="32"/>
    </row>
    <row r="381" spans="1:1" ht="14.25" customHeight="1" x14ac:dyDescent="0.2">
      <c r="A381" s="32"/>
    </row>
    <row r="382" spans="1:1" ht="14.25" customHeight="1" x14ac:dyDescent="0.2">
      <c r="A382" s="32"/>
    </row>
    <row r="383" spans="1:1" ht="14.25" customHeight="1" x14ac:dyDescent="0.2">
      <c r="A383" s="32"/>
    </row>
    <row r="384" spans="1:1" ht="14.25" customHeight="1" x14ac:dyDescent="0.2">
      <c r="A384" s="32"/>
    </row>
    <row r="385" spans="1:1" ht="14.25" customHeight="1" x14ac:dyDescent="0.2">
      <c r="A385" s="32"/>
    </row>
    <row r="386" spans="1:1" ht="14.25" customHeight="1" x14ac:dyDescent="0.2">
      <c r="A386" s="32"/>
    </row>
    <row r="387" spans="1:1" ht="14.25" customHeight="1" x14ac:dyDescent="0.2">
      <c r="A387" s="32"/>
    </row>
    <row r="388" spans="1:1" ht="14.25" customHeight="1" x14ac:dyDescent="0.2">
      <c r="A388" s="32"/>
    </row>
    <row r="389" spans="1:1" ht="14.25" customHeight="1" x14ac:dyDescent="0.2">
      <c r="A389" s="32"/>
    </row>
    <row r="390" spans="1:1" ht="14.25" customHeight="1" x14ac:dyDescent="0.2">
      <c r="A390" s="32"/>
    </row>
    <row r="391" spans="1:1" ht="14.25" customHeight="1" x14ac:dyDescent="0.2">
      <c r="A391" s="32"/>
    </row>
    <row r="392" spans="1:1" ht="14.25" customHeight="1" x14ac:dyDescent="0.2">
      <c r="A392" s="32"/>
    </row>
    <row r="393" spans="1:1" ht="14.25" customHeight="1" x14ac:dyDescent="0.2">
      <c r="A393" s="32"/>
    </row>
    <row r="394" spans="1:1" ht="14.25" customHeight="1" x14ac:dyDescent="0.2">
      <c r="A394" s="32"/>
    </row>
    <row r="395" spans="1:1" ht="14.25" customHeight="1" x14ac:dyDescent="0.2">
      <c r="A395" s="32"/>
    </row>
    <row r="396" spans="1:1" ht="14.25" customHeight="1" x14ac:dyDescent="0.2">
      <c r="A396" s="32"/>
    </row>
    <row r="397" spans="1:1" ht="14.25" customHeight="1" x14ac:dyDescent="0.2">
      <c r="A397" s="32"/>
    </row>
    <row r="398" spans="1:1" ht="14.25" customHeight="1" x14ac:dyDescent="0.2">
      <c r="A398" s="32"/>
    </row>
    <row r="399" spans="1:1" ht="14.25" customHeight="1" x14ac:dyDescent="0.2">
      <c r="A399" s="32"/>
    </row>
    <row r="400" spans="1:1" ht="14.25" customHeight="1" x14ac:dyDescent="0.2">
      <c r="A400" s="32"/>
    </row>
    <row r="401" spans="1:1" ht="14.25" customHeight="1" x14ac:dyDescent="0.2">
      <c r="A401" s="32"/>
    </row>
    <row r="402" spans="1:1" ht="14.25" customHeight="1" x14ac:dyDescent="0.2">
      <c r="A402" s="32"/>
    </row>
    <row r="403" spans="1:1" ht="14.25" customHeight="1" x14ac:dyDescent="0.2">
      <c r="A403" s="32"/>
    </row>
    <row r="404" spans="1:1" ht="14.25" customHeight="1" x14ac:dyDescent="0.2">
      <c r="A404" s="32"/>
    </row>
    <row r="405" spans="1:1" ht="14.25" customHeight="1" x14ac:dyDescent="0.2">
      <c r="A405" s="32"/>
    </row>
    <row r="406" spans="1:1" ht="14.25" customHeight="1" x14ac:dyDescent="0.2">
      <c r="A406" s="32"/>
    </row>
    <row r="407" spans="1:1" ht="14.25" customHeight="1" x14ac:dyDescent="0.2">
      <c r="A407" s="32"/>
    </row>
    <row r="408" spans="1:1" ht="14.25" customHeight="1" x14ac:dyDescent="0.2">
      <c r="A408" s="32"/>
    </row>
    <row r="409" spans="1:1" ht="14.25" customHeight="1" x14ac:dyDescent="0.2">
      <c r="A409" s="32"/>
    </row>
    <row r="410" spans="1:1" ht="14.25" customHeight="1" x14ac:dyDescent="0.2">
      <c r="A410" s="32"/>
    </row>
    <row r="411" spans="1:1" ht="14.25" customHeight="1" x14ac:dyDescent="0.2">
      <c r="A411" s="32"/>
    </row>
    <row r="412" spans="1:1" ht="14.25" customHeight="1" x14ac:dyDescent="0.2">
      <c r="A412" s="32"/>
    </row>
    <row r="413" spans="1:1" ht="14.25" customHeight="1" x14ac:dyDescent="0.2">
      <c r="A413" s="32"/>
    </row>
    <row r="414" spans="1:1" ht="14.25" customHeight="1" x14ac:dyDescent="0.2">
      <c r="A414" s="32"/>
    </row>
    <row r="415" spans="1:1" ht="14.25" customHeight="1" x14ac:dyDescent="0.2">
      <c r="A415" s="32"/>
    </row>
    <row r="416" spans="1:1" ht="14.25" customHeight="1" x14ac:dyDescent="0.2">
      <c r="A416" s="32"/>
    </row>
    <row r="417" spans="1:1" ht="14.25" customHeight="1" x14ac:dyDescent="0.2">
      <c r="A417" s="32"/>
    </row>
    <row r="418" spans="1:1" ht="14.25" customHeight="1" x14ac:dyDescent="0.2">
      <c r="A418" s="32"/>
    </row>
    <row r="419" spans="1:1" ht="14.25" customHeight="1" x14ac:dyDescent="0.2">
      <c r="A419" s="32"/>
    </row>
    <row r="420" spans="1:1" ht="14.25" customHeight="1" x14ac:dyDescent="0.2">
      <c r="A420" s="32"/>
    </row>
    <row r="421" spans="1:1" ht="14.25" customHeight="1" x14ac:dyDescent="0.2">
      <c r="A421" s="32"/>
    </row>
    <row r="422" spans="1:1" ht="14.25" customHeight="1" x14ac:dyDescent="0.2">
      <c r="A422" s="32"/>
    </row>
    <row r="423" spans="1:1" ht="14.25" customHeight="1" x14ac:dyDescent="0.2">
      <c r="A423" s="32"/>
    </row>
    <row r="424" spans="1:1" ht="14.25" customHeight="1" x14ac:dyDescent="0.2">
      <c r="A424" s="32"/>
    </row>
    <row r="425" spans="1:1" ht="14.25" customHeight="1" x14ac:dyDescent="0.2">
      <c r="A425" s="32"/>
    </row>
    <row r="426" spans="1:1" ht="14.25" customHeight="1" x14ac:dyDescent="0.2">
      <c r="A426" s="32"/>
    </row>
    <row r="427" spans="1:1" ht="14.25" customHeight="1" x14ac:dyDescent="0.2">
      <c r="A427" s="32"/>
    </row>
    <row r="428" spans="1:1" ht="14.25" customHeight="1" x14ac:dyDescent="0.2">
      <c r="A428" s="32"/>
    </row>
    <row r="429" spans="1:1" ht="14.25" customHeight="1" x14ac:dyDescent="0.2">
      <c r="A429" s="32"/>
    </row>
    <row r="430" spans="1:1" ht="14.25" customHeight="1" x14ac:dyDescent="0.2">
      <c r="A430" s="32"/>
    </row>
    <row r="431" spans="1:1" ht="14.25" customHeight="1" x14ac:dyDescent="0.2">
      <c r="A431" s="32"/>
    </row>
    <row r="432" spans="1:1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sheetProtection selectLockedCells="1" selectUnlockedCells="1"/>
  <mergeCells count="19">
    <mergeCell ref="L12:M12"/>
    <mergeCell ref="L13:M13"/>
    <mergeCell ref="H19:I19"/>
    <mergeCell ref="H20:I20"/>
    <mergeCell ref="H21:I21"/>
    <mergeCell ref="H22:I22"/>
    <mergeCell ref="H23:I23"/>
    <mergeCell ref="H17:I18"/>
    <mergeCell ref="J17:J18"/>
    <mergeCell ref="H12:I12"/>
    <mergeCell ref="H13:I13"/>
    <mergeCell ref="H14:I14"/>
    <mergeCell ref="H15:I15"/>
    <mergeCell ref="H9:I10"/>
    <mergeCell ref="J9:J10"/>
    <mergeCell ref="H11:I11"/>
    <mergeCell ref="L9:M9"/>
    <mergeCell ref="L10:M10"/>
    <mergeCell ref="L11:M11"/>
  </mergeCells>
  <pageMargins left="0.7" right="0.7" top="0.75" bottom="0.75" header="0" footer="0"/>
  <pageSetup orientation="landscape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E494A-9EF0-4D0E-830F-B230410F8EC2}">
  <sheetPr>
    <tabColor rgb="FFFF0000"/>
  </sheetPr>
  <dimension ref="A1:M203"/>
  <sheetViews>
    <sheetView workbookViewId="0">
      <selection activeCell="B3" sqref="B3"/>
    </sheetView>
  </sheetViews>
  <sheetFormatPr baseColWidth="10" defaultRowHeight="15" x14ac:dyDescent="0.2"/>
  <cols>
    <col min="2" max="2" width="23.33203125" bestFit="1" customWidth="1"/>
    <col min="3" max="3" width="22.33203125" style="43" bestFit="1" customWidth="1"/>
    <col min="5" max="5" width="17.5" bestFit="1" customWidth="1"/>
    <col min="6" max="6" width="17" bestFit="1" customWidth="1"/>
    <col min="12" max="12" width="17.5" bestFit="1" customWidth="1"/>
    <col min="13" max="13" width="17" bestFit="1" customWidth="1"/>
  </cols>
  <sheetData>
    <row r="1" spans="1:13" x14ac:dyDescent="0.2">
      <c r="A1" t="s">
        <v>392</v>
      </c>
      <c r="B1" s="54" t="s">
        <v>415</v>
      </c>
      <c r="C1" s="78" t="s">
        <v>397</v>
      </c>
    </row>
    <row r="2" spans="1:13" x14ac:dyDescent="0.2">
      <c r="A2" t="s">
        <v>393</v>
      </c>
      <c r="B2">
        <v>5</v>
      </c>
      <c r="C2" s="79" t="s">
        <v>398</v>
      </c>
    </row>
    <row r="3" spans="1:13" x14ac:dyDescent="0.2">
      <c r="A3" t="s">
        <v>394</v>
      </c>
      <c r="B3">
        <v>3</v>
      </c>
      <c r="C3" s="43" t="s">
        <v>399</v>
      </c>
    </row>
    <row r="4" spans="1:13" x14ac:dyDescent="0.2">
      <c r="A4" t="s">
        <v>393</v>
      </c>
      <c r="B4">
        <v>7</v>
      </c>
      <c r="C4" s="43" t="s">
        <v>400</v>
      </c>
      <c r="L4" s="114" t="s">
        <v>413</v>
      </c>
      <c r="M4" s="115"/>
    </row>
    <row r="5" spans="1:13" x14ac:dyDescent="0.2">
      <c r="A5" t="s">
        <v>395</v>
      </c>
      <c r="B5">
        <v>8</v>
      </c>
      <c r="C5" s="43" t="s">
        <v>401</v>
      </c>
      <c r="L5" s="115"/>
      <c r="M5" s="115"/>
    </row>
    <row r="6" spans="1:13" x14ac:dyDescent="0.2">
      <c r="A6" t="s">
        <v>396</v>
      </c>
      <c r="B6">
        <v>5</v>
      </c>
      <c r="C6" s="43" t="s">
        <v>402</v>
      </c>
      <c r="L6" s="115"/>
      <c r="M6" s="115"/>
    </row>
    <row r="7" spans="1:13" x14ac:dyDescent="0.2">
      <c r="A7" t="s">
        <v>393</v>
      </c>
      <c r="B7">
        <v>2</v>
      </c>
      <c r="C7" s="43" t="s">
        <v>403</v>
      </c>
      <c r="L7" s="115"/>
      <c r="M7" s="115"/>
    </row>
    <row r="8" spans="1:13" x14ac:dyDescent="0.2">
      <c r="A8" t="s">
        <v>396</v>
      </c>
      <c r="B8">
        <v>6</v>
      </c>
      <c r="C8" s="43" t="s">
        <v>404</v>
      </c>
      <c r="L8" s="115"/>
      <c r="M8" s="115"/>
    </row>
    <row r="9" spans="1:13" x14ac:dyDescent="0.2">
      <c r="A9" t="s">
        <v>395</v>
      </c>
      <c r="B9">
        <v>8</v>
      </c>
      <c r="C9" s="43" t="s">
        <v>405</v>
      </c>
      <c r="L9" s="115"/>
      <c r="M9" s="115"/>
    </row>
    <row r="10" spans="1:13" x14ac:dyDescent="0.2">
      <c r="A10" t="s">
        <v>393</v>
      </c>
      <c r="B10">
        <v>1</v>
      </c>
      <c r="C10" s="43" t="s">
        <v>406</v>
      </c>
    </row>
    <row r="11" spans="1:13" x14ac:dyDescent="0.2">
      <c r="A11" t="s">
        <v>396</v>
      </c>
      <c r="B11">
        <v>9</v>
      </c>
      <c r="C11" s="43" t="s">
        <v>407</v>
      </c>
      <c r="L11" s="114" t="s">
        <v>416</v>
      </c>
      <c r="M11" s="115"/>
    </row>
    <row r="12" spans="1:13" x14ac:dyDescent="0.2">
      <c r="A12" t="s">
        <v>394</v>
      </c>
      <c r="B12">
        <v>8</v>
      </c>
      <c r="C12" s="43" t="s">
        <v>408</v>
      </c>
      <c r="L12" s="115"/>
      <c r="M12" s="115"/>
    </row>
    <row r="13" spans="1:13" x14ac:dyDescent="0.2">
      <c r="A13" t="s">
        <v>395</v>
      </c>
      <c r="B13">
        <v>7</v>
      </c>
      <c r="C13" s="43" t="s">
        <v>409</v>
      </c>
      <c r="L13" s="115"/>
      <c r="M13" s="115"/>
    </row>
    <row r="14" spans="1:13" x14ac:dyDescent="0.2">
      <c r="A14" t="s">
        <v>396</v>
      </c>
      <c r="B14">
        <v>2</v>
      </c>
      <c r="C14" s="43" t="s">
        <v>410</v>
      </c>
      <c r="L14" s="115"/>
      <c r="M14" s="115"/>
    </row>
    <row r="15" spans="1:13" x14ac:dyDescent="0.2">
      <c r="A15" t="s">
        <v>393</v>
      </c>
      <c r="B15">
        <v>4</v>
      </c>
      <c r="C15" s="43" t="s">
        <v>411</v>
      </c>
      <c r="L15" s="115"/>
      <c r="M15" s="115"/>
    </row>
    <row r="16" spans="1:13" x14ac:dyDescent="0.2">
      <c r="A16" t="s">
        <v>394</v>
      </c>
      <c r="B16">
        <v>2</v>
      </c>
      <c r="C16" s="43" t="s">
        <v>412</v>
      </c>
      <c r="L16" s="115"/>
      <c r="M16" s="115"/>
    </row>
    <row r="17" spans="1:3" x14ac:dyDescent="0.2">
      <c r="A17" t="s">
        <v>395</v>
      </c>
      <c r="B17">
        <v>5</v>
      </c>
      <c r="C17" s="43" t="s">
        <v>398</v>
      </c>
    </row>
    <row r="18" spans="1:3" x14ac:dyDescent="0.2">
      <c r="A18" t="s">
        <v>396</v>
      </c>
      <c r="B18">
        <v>1</v>
      </c>
      <c r="C18" s="43" t="s">
        <v>399</v>
      </c>
    </row>
    <row r="19" spans="1:3" x14ac:dyDescent="0.2">
      <c r="A19" t="s">
        <v>394</v>
      </c>
      <c r="B19">
        <v>3</v>
      </c>
      <c r="C19" s="43" t="s">
        <v>400</v>
      </c>
    </row>
    <row r="20" spans="1:3" x14ac:dyDescent="0.2">
      <c r="A20" t="s">
        <v>395</v>
      </c>
      <c r="B20">
        <v>6</v>
      </c>
      <c r="C20" s="43" t="s">
        <v>401</v>
      </c>
    </row>
    <row r="21" spans="1:3" x14ac:dyDescent="0.2">
      <c r="A21" t="s">
        <v>393</v>
      </c>
      <c r="B21">
        <v>3</v>
      </c>
      <c r="C21" s="43" t="s">
        <v>402</v>
      </c>
    </row>
    <row r="22" spans="1:3" x14ac:dyDescent="0.2">
      <c r="A22" t="s">
        <v>394</v>
      </c>
      <c r="B22">
        <v>2</v>
      </c>
      <c r="C22" s="43" t="s">
        <v>403</v>
      </c>
    </row>
    <row r="23" spans="1:3" x14ac:dyDescent="0.2">
      <c r="A23" t="s">
        <v>395</v>
      </c>
      <c r="B23">
        <v>4</v>
      </c>
      <c r="C23" s="43" t="s">
        <v>404</v>
      </c>
    </row>
    <row r="24" spans="1:3" x14ac:dyDescent="0.2">
      <c r="A24" t="s">
        <v>396</v>
      </c>
      <c r="B24">
        <v>2</v>
      </c>
      <c r="C24" s="43" t="s">
        <v>405</v>
      </c>
    </row>
    <row r="25" spans="1:3" x14ac:dyDescent="0.2">
      <c r="A25" t="s">
        <v>393</v>
      </c>
      <c r="B25">
        <v>6</v>
      </c>
      <c r="C25" s="43" t="s">
        <v>406</v>
      </c>
    </row>
    <row r="26" spans="1:3" x14ac:dyDescent="0.2">
      <c r="A26" t="s">
        <v>394</v>
      </c>
      <c r="B26">
        <v>8</v>
      </c>
      <c r="C26" s="43" t="s">
        <v>407</v>
      </c>
    </row>
    <row r="27" spans="1:3" x14ac:dyDescent="0.2">
      <c r="A27" t="s">
        <v>396</v>
      </c>
      <c r="B27">
        <v>5</v>
      </c>
      <c r="C27" s="43" t="s">
        <v>408</v>
      </c>
    </row>
    <row r="28" spans="1:3" x14ac:dyDescent="0.2">
      <c r="A28" t="s">
        <v>394</v>
      </c>
      <c r="B28">
        <v>9</v>
      </c>
      <c r="C28" s="43" t="s">
        <v>409</v>
      </c>
    </row>
    <row r="29" spans="1:3" x14ac:dyDescent="0.2">
      <c r="A29" t="s">
        <v>393</v>
      </c>
      <c r="B29">
        <v>3</v>
      </c>
      <c r="C29" s="43" t="s">
        <v>410</v>
      </c>
    </row>
    <row r="30" spans="1:3" x14ac:dyDescent="0.2">
      <c r="A30" t="s">
        <v>395</v>
      </c>
      <c r="B30">
        <v>9</v>
      </c>
      <c r="C30" s="43" t="s">
        <v>411</v>
      </c>
    </row>
    <row r="31" spans="1:3" x14ac:dyDescent="0.2">
      <c r="A31" t="s">
        <v>393</v>
      </c>
      <c r="B31">
        <v>4</v>
      </c>
      <c r="C31" s="43" t="s">
        <v>412</v>
      </c>
    </row>
    <row r="32" spans="1:3" x14ac:dyDescent="0.2">
      <c r="A32" t="s">
        <v>395</v>
      </c>
      <c r="B32">
        <v>9</v>
      </c>
      <c r="C32" s="43" t="s">
        <v>403</v>
      </c>
    </row>
    <row r="33" spans="1:3" x14ac:dyDescent="0.2">
      <c r="A33" t="s">
        <v>394</v>
      </c>
      <c r="B33">
        <v>8</v>
      </c>
      <c r="C33" s="43" t="s">
        <v>404</v>
      </c>
    </row>
    <row r="34" spans="1:3" x14ac:dyDescent="0.2">
      <c r="A34" t="s">
        <v>396</v>
      </c>
      <c r="B34">
        <v>3</v>
      </c>
      <c r="C34" s="43" t="s">
        <v>405</v>
      </c>
    </row>
    <row r="35" spans="1:3" x14ac:dyDescent="0.2">
      <c r="A35" t="s">
        <v>393</v>
      </c>
      <c r="B35">
        <v>7</v>
      </c>
      <c r="C35" s="43" t="s">
        <v>406</v>
      </c>
    </row>
    <row r="36" spans="1:3" x14ac:dyDescent="0.2">
      <c r="A36" t="s">
        <v>396</v>
      </c>
      <c r="B36">
        <v>2</v>
      </c>
      <c r="C36" s="43" t="s">
        <v>407</v>
      </c>
    </row>
    <row r="37" spans="1:3" x14ac:dyDescent="0.2">
      <c r="A37" t="s">
        <v>395</v>
      </c>
      <c r="B37">
        <v>4</v>
      </c>
      <c r="C37" s="43" t="s">
        <v>408</v>
      </c>
    </row>
    <row r="38" spans="1:3" x14ac:dyDescent="0.2">
      <c r="A38" t="s">
        <v>394</v>
      </c>
      <c r="B38">
        <v>1</v>
      </c>
      <c r="C38" s="43" t="s">
        <v>409</v>
      </c>
    </row>
    <row r="39" spans="1:3" x14ac:dyDescent="0.2">
      <c r="A39" t="s">
        <v>393</v>
      </c>
      <c r="B39">
        <v>1</v>
      </c>
      <c r="C39" s="43" t="s">
        <v>410</v>
      </c>
    </row>
    <row r="40" spans="1:3" x14ac:dyDescent="0.2">
      <c r="A40" t="s">
        <v>396</v>
      </c>
      <c r="B40">
        <v>9</v>
      </c>
      <c r="C40" s="43" t="s">
        <v>411</v>
      </c>
    </row>
    <row r="41" spans="1:3" x14ac:dyDescent="0.2">
      <c r="A41" t="s">
        <v>396</v>
      </c>
      <c r="B41">
        <v>8</v>
      </c>
      <c r="C41" s="43" t="s">
        <v>412</v>
      </c>
    </row>
    <row r="42" spans="1:3" x14ac:dyDescent="0.2">
      <c r="A42" t="s">
        <v>395</v>
      </c>
      <c r="B42">
        <v>7</v>
      </c>
      <c r="C42" s="43" t="s">
        <v>398</v>
      </c>
    </row>
    <row r="43" spans="1:3" x14ac:dyDescent="0.2">
      <c r="A43" t="s">
        <v>394</v>
      </c>
      <c r="B43">
        <v>2</v>
      </c>
      <c r="C43" s="43" t="s">
        <v>399</v>
      </c>
    </row>
    <row r="44" spans="1:3" x14ac:dyDescent="0.2">
      <c r="A44" t="s">
        <v>396</v>
      </c>
      <c r="B44">
        <v>4</v>
      </c>
      <c r="C44" s="43" t="s">
        <v>400</v>
      </c>
    </row>
    <row r="45" spans="1:3" x14ac:dyDescent="0.2">
      <c r="A45" t="s">
        <v>395</v>
      </c>
      <c r="B45">
        <v>2</v>
      </c>
      <c r="C45" s="43" t="s">
        <v>401</v>
      </c>
    </row>
    <row r="46" spans="1:3" x14ac:dyDescent="0.2">
      <c r="A46" t="s">
        <v>394</v>
      </c>
      <c r="B46">
        <v>5</v>
      </c>
      <c r="C46" s="43" t="s">
        <v>402</v>
      </c>
    </row>
    <row r="47" spans="1:3" x14ac:dyDescent="0.2">
      <c r="A47" t="s">
        <v>393</v>
      </c>
      <c r="B47">
        <v>1</v>
      </c>
      <c r="C47" s="43" t="s">
        <v>403</v>
      </c>
    </row>
    <row r="48" spans="1:3" x14ac:dyDescent="0.2">
      <c r="A48" t="s">
        <v>396</v>
      </c>
      <c r="B48">
        <v>3</v>
      </c>
      <c r="C48" s="43" t="s">
        <v>398</v>
      </c>
    </row>
    <row r="49" spans="1:3" x14ac:dyDescent="0.2">
      <c r="A49" t="s">
        <v>395</v>
      </c>
      <c r="B49">
        <v>6</v>
      </c>
      <c r="C49" s="43" t="s">
        <v>399</v>
      </c>
    </row>
    <row r="50" spans="1:3" x14ac:dyDescent="0.2">
      <c r="A50" t="s">
        <v>394</v>
      </c>
      <c r="B50">
        <v>3</v>
      </c>
      <c r="C50" s="43" t="s">
        <v>400</v>
      </c>
    </row>
    <row r="51" spans="1:3" x14ac:dyDescent="0.2">
      <c r="A51" t="s">
        <v>393</v>
      </c>
      <c r="B51">
        <v>2</v>
      </c>
      <c r="C51" s="43" t="s">
        <v>401</v>
      </c>
    </row>
    <row r="52" spans="1:3" x14ac:dyDescent="0.2">
      <c r="A52" t="s">
        <v>396</v>
      </c>
      <c r="B52">
        <v>3</v>
      </c>
      <c r="C52" s="43" t="s">
        <v>402</v>
      </c>
    </row>
    <row r="53" spans="1:3" x14ac:dyDescent="0.2">
      <c r="A53" t="s">
        <v>394</v>
      </c>
      <c r="B53">
        <v>5</v>
      </c>
      <c r="C53" s="43" t="s">
        <v>403</v>
      </c>
    </row>
    <row r="54" spans="1:3" x14ac:dyDescent="0.2">
      <c r="A54" t="s">
        <v>393</v>
      </c>
      <c r="B54">
        <v>6</v>
      </c>
      <c r="C54" s="43" t="s">
        <v>404</v>
      </c>
    </row>
    <row r="55" spans="1:3" x14ac:dyDescent="0.2">
      <c r="A55" t="s">
        <v>395</v>
      </c>
      <c r="B55">
        <v>3</v>
      </c>
      <c r="C55" s="43" t="s">
        <v>405</v>
      </c>
    </row>
    <row r="56" spans="1:3" x14ac:dyDescent="0.2">
      <c r="A56" t="s">
        <v>396</v>
      </c>
      <c r="B56">
        <v>4</v>
      </c>
      <c r="C56" s="43" t="s">
        <v>406</v>
      </c>
    </row>
    <row r="57" spans="1:3" x14ac:dyDescent="0.2">
      <c r="A57" t="s">
        <v>396</v>
      </c>
      <c r="B57">
        <v>1</v>
      </c>
      <c r="C57" s="43" t="s">
        <v>407</v>
      </c>
    </row>
    <row r="58" spans="1:3" x14ac:dyDescent="0.2">
      <c r="A58" t="s">
        <v>393</v>
      </c>
      <c r="B58">
        <v>1</v>
      </c>
      <c r="C58" s="43" t="s">
        <v>408</v>
      </c>
    </row>
    <row r="59" spans="1:3" x14ac:dyDescent="0.2">
      <c r="A59" t="s">
        <v>394</v>
      </c>
      <c r="B59">
        <v>2</v>
      </c>
      <c r="C59" s="43" t="s">
        <v>409</v>
      </c>
    </row>
    <row r="60" spans="1:3" x14ac:dyDescent="0.2">
      <c r="A60" t="s">
        <v>393</v>
      </c>
      <c r="B60">
        <v>4</v>
      </c>
      <c r="C60" s="43" t="s">
        <v>410</v>
      </c>
    </row>
    <row r="61" spans="1:3" x14ac:dyDescent="0.2">
      <c r="A61" t="s">
        <v>396</v>
      </c>
      <c r="B61">
        <v>7</v>
      </c>
      <c r="C61" s="43" t="s">
        <v>411</v>
      </c>
    </row>
    <row r="62" spans="1:3" x14ac:dyDescent="0.2">
      <c r="A62" t="s">
        <v>394</v>
      </c>
      <c r="B62">
        <v>9</v>
      </c>
      <c r="C62" s="43" t="s">
        <v>398</v>
      </c>
    </row>
    <row r="63" spans="1:3" x14ac:dyDescent="0.2">
      <c r="A63" t="s">
        <v>396</v>
      </c>
      <c r="B63">
        <v>5</v>
      </c>
      <c r="C63" s="43" t="s">
        <v>398</v>
      </c>
    </row>
    <row r="64" spans="1:3" x14ac:dyDescent="0.2">
      <c r="A64" t="s">
        <v>394</v>
      </c>
      <c r="B64">
        <v>4</v>
      </c>
      <c r="C64" s="43" t="s">
        <v>398</v>
      </c>
    </row>
    <row r="65" spans="1:3" x14ac:dyDescent="0.2">
      <c r="A65" t="s">
        <v>393</v>
      </c>
      <c r="B65">
        <v>3</v>
      </c>
      <c r="C65" s="43" t="s">
        <v>398</v>
      </c>
    </row>
    <row r="66" spans="1:3" x14ac:dyDescent="0.2">
      <c r="A66" t="s">
        <v>394</v>
      </c>
      <c r="B66">
        <v>1</v>
      </c>
      <c r="C66" s="43" t="s">
        <v>403</v>
      </c>
    </row>
    <row r="67" spans="1:3" x14ac:dyDescent="0.2">
      <c r="A67" t="s">
        <v>394</v>
      </c>
      <c r="B67">
        <v>8</v>
      </c>
      <c r="C67" s="43" t="s">
        <v>404</v>
      </c>
    </row>
    <row r="68" spans="1:3" x14ac:dyDescent="0.2">
      <c r="A68" t="s">
        <v>396</v>
      </c>
      <c r="B68">
        <v>4</v>
      </c>
      <c r="C68" s="43" t="s">
        <v>405</v>
      </c>
    </row>
    <row r="69" spans="1:3" x14ac:dyDescent="0.2">
      <c r="A69" t="s">
        <v>396</v>
      </c>
      <c r="B69">
        <v>8</v>
      </c>
      <c r="C69" s="43" t="s">
        <v>406</v>
      </c>
    </row>
    <row r="70" spans="1:3" x14ac:dyDescent="0.2">
      <c r="A70" t="s">
        <v>395</v>
      </c>
      <c r="B70">
        <v>3</v>
      </c>
      <c r="C70" s="43" t="s">
        <v>407</v>
      </c>
    </row>
    <row r="71" spans="1:3" x14ac:dyDescent="0.2">
      <c r="A71" t="s">
        <v>393</v>
      </c>
      <c r="B71">
        <v>1</v>
      </c>
      <c r="C71" s="43" t="s">
        <v>408</v>
      </c>
    </row>
    <row r="72" spans="1:3" x14ac:dyDescent="0.2">
      <c r="A72" t="s">
        <v>394</v>
      </c>
      <c r="B72">
        <v>5</v>
      </c>
      <c r="C72" s="43" t="s">
        <v>409</v>
      </c>
    </row>
    <row r="73" spans="1:3" x14ac:dyDescent="0.2">
      <c r="A73" t="s">
        <v>396</v>
      </c>
      <c r="B73">
        <v>2</v>
      </c>
      <c r="C73" s="43" t="s">
        <v>410</v>
      </c>
    </row>
    <row r="74" spans="1:3" x14ac:dyDescent="0.2">
      <c r="A74" t="s">
        <v>395</v>
      </c>
      <c r="B74">
        <v>5</v>
      </c>
      <c r="C74" s="43" t="s">
        <v>411</v>
      </c>
    </row>
    <row r="75" spans="1:3" x14ac:dyDescent="0.2">
      <c r="A75" t="s">
        <v>394</v>
      </c>
      <c r="B75">
        <v>3</v>
      </c>
      <c r="C75" s="43" t="s">
        <v>398</v>
      </c>
    </row>
    <row r="76" spans="1:3" x14ac:dyDescent="0.2">
      <c r="A76" t="s">
        <v>396</v>
      </c>
      <c r="B76">
        <v>7</v>
      </c>
      <c r="C76" s="43" t="s">
        <v>398</v>
      </c>
    </row>
    <row r="77" spans="1:3" x14ac:dyDescent="0.2">
      <c r="A77" t="s">
        <v>394</v>
      </c>
      <c r="B77">
        <v>3</v>
      </c>
      <c r="C77" s="43" t="s">
        <v>403</v>
      </c>
    </row>
    <row r="78" spans="1:3" x14ac:dyDescent="0.2">
      <c r="A78" t="s">
        <v>393</v>
      </c>
      <c r="B78">
        <v>9</v>
      </c>
      <c r="C78" s="43" t="s">
        <v>404</v>
      </c>
    </row>
    <row r="79" spans="1:3" x14ac:dyDescent="0.2">
      <c r="A79" t="s">
        <v>396</v>
      </c>
      <c r="B79">
        <v>4</v>
      </c>
      <c r="C79" s="43" t="s">
        <v>405</v>
      </c>
    </row>
    <row r="80" spans="1:3" x14ac:dyDescent="0.2">
      <c r="A80" t="s">
        <v>395</v>
      </c>
      <c r="B80">
        <v>6</v>
      </c>
      <c r="C80" s="43" t="s">
        <v>406</v>
      </c>
    </row>
    <row r="81" spans="1:3" x14ac:dyDescent="0.2">
      <c r="A81" t="s">
        <v>394</v>
      </c>
      <c r="B81">
        <v>3</v>
      </c>
      <c r="C81" s="43" t="s">
        <v>407</v>
      </c>
    </row>
    <row r="82" spans="1:3" x14ac:dyDescent="0.2">
      <c r="A82" t="s">
        <v>396</v>
      </c>
      <c r="B82">
        <v>8</v>
      </c>
      <c r="C82" s="43" t="s">
        <v>408</v>
      </c>
    </row>
    <row r="83" spans="1:3" x14ac:dyDescent="0.2">
      <c r="A83" t="s">
        <v>395</v>
      </c>
      <c r="B83">
        <v>3</v>
      </c>
      <c r="C83" s="43" t="s">
        <v>409</v>
      </c>
    </row>
    <row r="84" spans="1:3" x14ac:dyDescent="0.2">
      <c r="A84" t="s">
        <v>396</v>
      </c>
      <c r="B84">
        <v>7</v>
      </c>
      <c r="C84" s="43" t="s">
        <v>410</v>
      </c>
    </row>
    <row r="85" spans="1:3" x14ac:dyDescent="0.2">
      <c r="A85" t="s">
        <v>396</v>
      </c>
      <c r="B85">
        <v>2</v>
      </c>
      <c r="C85" s="43" t="s">
        <v>411</v>
      </c>
    </row>
    <row r="86" spans="1:3" x14ac:dyDescent="0.2">
      <c r="A86" t="s">
        <v>394</v>
      </c>
      <c r="B86">
        <v>3</v>
      </c>
      <c r="C86" s="43" t="s">
        <v>398</v>
      </c>
    </row>
    <row r="87" spans="1:3" x14ac:dyDescent="0.2">
      <c r="A87" t="s">
        <v>396</v>
      </c>
      <c r="B87">
        <v>7</v>
      </c>
      <c r="C87" s="43" t="s">
        <v>398</v>
      </c>
    </row>
    <row r="88" spans="1:3" x14ac:dyDescent="0.2">
      <c r="A88" t="s">
        <v>394</v>
      </c>
      <c r="B88">
        <v>2</v>
      </c>
      <c r="C88" s="43" t="s">
        <v>398</v>
      </c>
    </row>
    <row r="89" spans="1:3" x14ac:dyDescent="0.2">
      <c r="A89" t="s">
        <v>396</v>
      </c>
      <c r="B89">
        <v>4</v>
      </c>
      <c r="C89" s="43" t="s">
        <v>399</v>
      </c>
    </row>
    <row r="90" spans="1:3" x14ac:dyDescent="0.2">
      <c r="A90" t="s">
        <v>395</v>
      </c>
      <c r="B90">
        <v>2</v>
      </c>
      <c r="C90" s="43" t="s">
        <v>400</v>
      </c>
    </row>
    <row r="91" spans="1:3" x14ac:dyDescent="0.2">
      <c r="A91" t="s">
        <v>393</v>
      </c>
      <c r="B91">
        <v>5</v>
      </c>
      <c r="C91" s="43" t="s">
        <v>401</v>
      </c>
    </row>
    <row r="92" spans="1:3" x14ac:dyDescent="0.2">
      <c r="A92" t="s">
        <v>396</v>
      </c>
      <c r="B92">
        <v>1</v>
      </c>
      <c r="C92" s="43" t="s">
        <v>402</v>
      </c>
    </row>
    <row r="93" spans="1:3" x14ac:dyDescent="0.2">
      <c r="A93" t="s">
        <v>394</v>
      </c>
      <c r="B93">
        <v>3</v>
      </c>
      <c r="C93" s="43" t="s">
        <v>403</v>
      </c>
    </row>
    <row r="94" spans="1:3" x14ac:dyDescent="0.2">
      <c r="A94" t="s">
        <v>395</v>
      </c>
      <c r="B94">
        <v>6</v>
      </c>
      <c r="C94" s="43" t="s">
        <v>404</v>
      </c>
    </row>
    <row r="95" spans="1:3" x14ac:dyDescent="0.2">
      <c r="A95" t="s">
        <v>393</v>
      </c>
      <c r="B95">
        <v>3</v>
      </c>
      <c r="C95" s="43" t="s">
        <v>405</v>
      </c>
    </row>
    <row r="96" spans="1:3" x14ac:dyDescent="0.2">
      <c r="A96" t="s">
        <v>396</v>
      </c>
      <c r="B96">
        <v>2</v>
      </c>
      <c r="C96" s="43" t="s">
        <v>406</v>
      </c>
    </row>
    <row r="97" spans="1:3" x14ac:dyDescent="0.2">
      <c r="A97" t="s">
        <v>395</v>
      </c>
      <c r="B97">
        <v>4</v>
      </c>
      <c r="C97" s="43" t="s">
        <v>407</v>
      </c>
    </row>
    <row r="98" spans="1:3" x14ac:dyDescent="0.2">
      <c r="A98" t="s">
        <v>394</v>
      </c>
      <c r="B98">
        <v>2</v>
      </c>
      <c r="C98" s="43" t="s">
        <v>408</v>
      </c>
    </row>
    <row r="99" spans="1:3" x14ac:dyDescent="0.2">
      <c r="A99" t="s">
        <v>396</v>
      </c>
      <c r="B99">
        <v>6</v>
      </c>
      <c r="C99" s="43" t="s">
        <v>409</v>
      </c>
    </row>
    <row r="100" spans="1:3" x14ac:dyDescent="0.2">
      <c r="A100" t="s">
        <v>393</v>
      </c>
      <c r="B100">
        <v>8</v>
      </c>
      <c r="C100" s="43" t="s">
        <v>410</v>
      </c>
    </row>
    <row r="101" spans="1:3" x14ac:dyDescent="0.2">
      <c r="A101" t="s">
        <v>395</v>
      </c>
      <c r="B101">
        <v>5</v>
      </c>
      <c r="C101" s="43" t="s">
        <v>411</v>
      </c>
    </row>
    <row r="102" spans="1:3" x14ac:dyDescent="0.2">
      <c r="A102" t="s">
        <v>396</v>
      </c>
      <c r="B102">
        <v>9</v>
      </c>
      <c r="C102" s="43" t="s">
        <v>412</v>
      </c>
    </row>
    <row r="103" spans="1:3" x14ac:dyDescent="0.2">
      <c r="A103" t="s">
        <v>395</v>
      </c>
      <c r="B103">
        <v>3</v>
      </c>
      <c r="C103" s="43" t="s">
        <v>398</v>
      </c>
    </row>
    <row r="104" spans="1:3" x14ac:dyDescent="0.2">
      <c r="A104" t="s">
        <v>393</v>
      </c>
      <c r="B104">
        <v>9</v>
      </c>
      <c r="C104" s="43" t="s">
        <v>399</v>
      </c>
    </row>
    <row r="105" spans="1:3" x14ac:dyDescent="0.2">
      <c r="A105" t="s">
        <v>394</v>
      </c>
      <c r="B105">
        <v>4</v>
      </c>
      <c r="C105" s="43" t="s">
        <v>400</v>
      </c>
    </row>
    <row r="106" spans="1:3" x14ac:dyDescent="0.2">
      <c r="A106" t="s">
        <v>396</v>
      </c>
      <c r="B106">
        <v>9</v>
      </c>
      <c r="C106" s="43" t="s">
        <v>401</v>
      </c>
    </row>
    <row r="107" spans="1:3" x14ac:dyDescent="0.2">
      <c r="A107" t="s">
        <v>395</v>
      </c>
      <c r="B107">
        <v>8</v>
      </c>
      <c r="C107" s="43" t="s">
        <v>402</v>
      </c>
    </row>
    <row r="108" spans="1:3" x14ac:dyDescent="0.2">
      <c r="A108" t="s">
        <v>394</v>
      </c>
      <c r="B108">
        <v>3</v>
      </c>
      <c r="C108" s="43" t="s">
        <v>403</v>
      </c>
    </row>
    <row r="109" spans="1:3" x14ac:dyDescent="0.2">
      <c r="A109" t="s">
        <v>395</v>
      </c>
      <c r="B109">
        <v>7</v>
      </c>
      <c r="C109" s="43" t="s">
        <v>404</v>
      </c>
    </row>
    <row r="110" spans="1:3" x14ac:dyDescent="0.2">
      <c r="A110" t="s">
        <v>396</v>
      </c>
      <c r="B110">
        <v>2</v>
      </c>
      <c r="C110" s="43" t="s">
        <v>405</v>
      </c>
    </row>
    <row r="111" spans="1:3" x14ac:dyDescent="0.2">
      <c r="A111" t="s">
        <v>394</v>
      </c>
      <c r="B111">
        <v>1</v>
      </c>
      <c r="C111" s="43" t="s">
        <v>406</v>
      </c>
    </row>
    <row r="112" spans="1:3" x14ac:dyDescent="0.2">
      <c r="A112" t="s">
        <v>396</v>
      </c>
      <c r="B112">
        <v>1</v>
      </c>
      <c r="C112" s="43" t="s">
        <v>407</v>
      </c>
    </row>
    <row r="113" spans="1:3" x14ac:dyDescent="0.2">
      <c r="A113" t="s">
        <v>393</v>
      </c>
      <c r="B113">
        <v>9</v>
      </c>
      <c r="C113" s="43" t="s">
        <v>408</v>
      </c>
    </row>
    <row r="114" spans="1:3" x14ac:dyDescent="0.2">
      <c r="A114" t="s">
        <v>394</v>
      </c>
      <c r="B114">
        <v>8</v>
      </c>
      <c r="C114" s="43" t="s">
        <v>409</v>
      </c>
    </row>
    <row r="115" spans="1:3" x14ac:dyDescent="0.2">
      <c r="A115" t="s">
        <v>393</v>
      </c>
      <c r="B115">
        <v>7</v>
      </c>
      <c r="C115" s="43" t="s">
        <v>410</v>
      </c>
    </row>
    <row r="116" spans="1:3" x14ac:dyDescent="0.2">
      <c r="A116" t="s">
        <v>394</v>
      </c>
      <c r="B116">
        <v>2</v>
      </c>
      <c r="C116" s="43" t="s">
        <v>411</v>
      </c>
    </row>
    <row r="117" spans="1:3" x14ac:dyDescent="0.2">
      <c r="A117" t="s">
        <v>393</v>
      </c>
      <c r="B117">
        <v>4</v>
      </c>
      <c r="C117" s="43" t="s">
        <v>412</v>
      </c>
    </row>
    <row r="118" spans="1:3" x14ac:dyDescent="0.2">
      <c r="A118" t="s">
        <v>395</v>
      </c>
      <c r="B118">
        <v>2</v>
      </c>
      <c r="C118" s="43" t="s">
        <v>403</v>
      </c>
    </row>
    <row r="119" spans="1:3" x14ac:dyDescent="0.2">
      <c r="A119" t="s">
        <v>393</v>
      </c>
      <c r="B119">
        <v>5</v>
      </c>
      <c r="C119" s="43" t="s">
        <v>404</v>
      </c>
    </row>
    <row r="120" spans="1:3" x14ac:dyDescent="0.2">
      <c r="A120" t="s">
        <v>396</v>
      </c>
      <c r="B120">
        <v>1</v>
      </c>
      <c r="C120" s="43" t="s">
        <v>405</v>
      </c>
    </row>
    <row r="121" spans="1:3" x14ac:dyDescent="0.2">
      <c r="A121" t="s">
        <v>396</v>
      </c>
      <c r="B121">
        <v>3</v>
      </c>
      <c r="C121" s="43" t="s">
        <v>406</v>
      </c>
    </row>
    <row r="122" spans="1:3" x14ac:dyDescent="0.2">
      <c r="A122" t="s">
        <v>395</v>
      </c>
      <c r="B122">
        <v>6</v>
      </c>
      <c r="C122" s="43" t="s">
        <v>407</v>
      </c>
    </row>
    <row r="123" spans="1:3" x14ac:dyDescent="0.2">
      <c r="A123" t="s">
        <v>394</v>
      </c>
      <c r="B123">
        <v>3</v>
      </c>
      <c r="C123" s="43" t="s">
        <v>408</v>
      </c>
    </row>
    <row r="124" spans="1:3" x14ac:dyDescent="0.2">
      <c r="A124" t="s">
        <v>396</v>
      </c>
      <c r="B124">
        <v>2</v>
      </c>
      <c r="C124" s="43" t="s">
        <v>409</v>
      </c>
    </row>
    <row r="125" spans="1:3" x14ac:dyDescent="0.2">
      <c r="A125" t="s">
        <v>394</v>
      </c>
      <c r="B125">
        <v>3</v>
      </c>
      <c r="C125" s="43" t="s">
        <v>410</v>
      </c>
    </row>
    <row r="126" spans="1:3" x14ac:dyDescent="0.2">
      <c r="A126" t="s">
        <v>395</v>
      </c>
      <c r="B126">
        <v>5</v>
      </c>
      <c r="C126" s="43" t="s">
        <v>411</v>
      </c>
    </row>
    <row r="127" spans="1:3" x14ac:dyDescent="0.2">
      <c r="A127" t="s">
        <v>396</v>
      </c>
      <c r="B127">
        <v>6</v>
      </c>
      <c r="C127" s="43" t="s">
        <v>412</v>
      </c>
    </row>
    <row r="128" spans="1:3" x14ac:dyDescent="0.2">
      <c r="A128" t="s">
        <v>395</v>
      </c>
      <c r="B128">
        <v>3</v>
      </c>
      <c r="C128" s="43" t="s">
        <v>398</v>
      </c>
    </row>
    <row r="129" spans="1:3" x14ac:dyDescent="0.2">
      <c r="A129" t="s">
        <v>395</v>
      </c>
      <c r="B129">
        <v>4</v>
      </c>
      <c r="C129" s="43" t="s">
        <v>399</v>
      </c>
    </row>
    <row r="130" spans="1:3" x14ac:dyDescent="0.2">
      <c r="A130" t="s">
        <v>396</v>
      </c>
      <c r="B130">
        <v>1</v>
      </c>
      <c r="C130" s="43" t="s">
        <v>400</v>
      </c>
    </row>
    <row r="131" spans="1:3" x14ac:dyDescent="0.2">
      <c r="A131" t="s">
        <v>394</v>
      </c>
      <c r="B131">
        <v>1</v>
      </c>
      <c r="C131" s="43" t="s">
        <v>401</v>
      </c>
    </row>
    <row r="132" spans="1:3" x14ac:dyDescent="0.2">
      <c r="A132" t="s">
        <v>395</v>
      </c>
      <c r="B132">
        <v>2</v>
      </c>
      <c r="C132" s="43" t="s">
        <v>402</v>
      </c>
    </row>
    <row r="133" spans="1:3" x14ac:dyDescent="0.2">
      <c r="A133" t="s">
        <v>396</v>
      </c>
      <c r="B133">
        <v>7</v>
      </c>
      <c r="C133" s="43" t="s">
        <v>403</v>
      </c>
    </row>
    <row r="134" spans="1:3" x14ac:dyDescent="0.2">
      <c r="A134" t="s">
        <v>395</v>
      </c>
      <c r="B134">
        <v>2</v>
      </c>
      <c r="C134" s="43" t="s">
        <v>398</v>
      </c>
    </row>
    <row r="135" spans="1:3" x14ac:dyDescent="0.2">
      <c r="A135" t="s">
        <v>394</v>
      </c>
      <c r="B135">
        <v>4</v>
      </c>
      <c r="C135" s="43" t="s">
        <v>399</v>
      </c>
    </row>
    <row r="136" spans="1:3" x14ac:dyDescent="0.2">
      <c r="A136" t="s">
        <v>396</v>
      </c>
      <c r="B136">
        <v>2</v>
      </c>
      <c r="C136" s="43" t="s">
        <v>400</v>
      </c>
    </row>
    <row r="137" spans="1:3" x14ac:dyDescent="0.2">
      <c r="A137" t="s">
        <v>396</v>
      </c>
      <c r="B137">
        <v>5</v>
      </c>
      <c r="C137" s="43" t="s">
        <v>401</v>
      </c>
    </row>
    <row r="138" spans="1:3" x14ac:dyDescent="0.2">
      <c r="A138" t="s">
        <v>393</v>
      </c>
      <c r="B138">
        <v>1</v>
      </c>
      <c r="C138" s="43" t="s">
        <v>402</v>
      </c>
    </row>
    <row r="139" spans="1:3" x14ac:dyDescent="0.2">
      <c r="A139" t="s">
        <v>395</v>
      </c>
      <c r="B139">
        <v>3</v>
      </c>
      <c r="C139" s="43" t="s">
        <v>403</v>
      </c>
    </row>
    <row r="140" spans="1:3" x14ac:dyDescent="0.2">
      <c r="A140" t="s">
        <v>396</v>
      </c>
      <c r="B140">
        <v>6</v>
      </c>
      <c r="C140" s="43" t="s">
        <v>404</v>
      </c>
    </row>
    <row r="141" spans="1:3" x14ac:dyDescent="0.2">
      <c r="A141" t="s">
        <v>393</v>
      </c>
      <c r="B141">
        <v>3</v>
      </c>
      <c r="C141" s="43" t="s">
        <v>405</v>
      </c>
    </row>
    <row r="142" spans="1:3" x14ac:dyDescent="0.2">
      <c r="A142" t="s">
        <v>394</v>
      </c>
      <c r="B142">
        <v>2</v>
      </c>
      <c r="C142" s="43" t="s">
        <v>406</v>
      </c>
    </row>
    <row r="143" spans="1:3" x14ac:dyDescent="0.2">
      <c r="A143" t="s">
        <v>396</v>
      </c>
      <c r="B143">
        <v>4</v>
      </c>
      <c r="C143" s="43" t="s">
        <v>407</v>
      </c>
    </row>
    <row r="144" spans="1:3" x14ac:dyDescent="0.2">
      <c r="A144" t="s">
        <v>394</v>
      </c>
      <c r="B144">
        <v>2</v>
      </c>
      <c r="C144" s="43" t="s">
        <v>408</v>
      </c>
    </row>
    <row r="145" spans="1:3" x14ac:dyDescent="0.2">
      <c r="A145" t="s">
        <v>395</v>
      </c>
      <c r="B145">
        <v>6</v>
      </c>
      <c r="C145" s="43" t="s">
        <v>409</v>
      </c>
    </row>
    <row r="146" spans="1:3" x14ac:dyDescent="0.2">
      <c r="A146" t="s">
        <v>396</v>
      </c>
      <c r="B146">
        <v>8</v>
      </c>
      <c r="C146" s="43" t="s">
        <v>410</v>
      </c>
    </row>
    <row r="147" spans="1:3" x14ac:dyDescent="0.2">
      <c r="A147" t="s">
        <v>395</v>
      </c>
      <c r="B147">
        <v>5</v>
      </c>
      <c r="C147" s="43" t="s">
        <v>411</v>
      </c>
    </row>
    <row r="148" spans="1:3" x14ac:dyDescent="0.2">
      <c r="A148" t="s">
        <v>394</v>
      </c>
      <c r="B148">
        <v>9</v>
      </c>
      <c r="C148" s="43" t="s">
        <v>398</v>
      </c>
    </row>
    <row r="149" spans="1:3" x14ac:dyDescent="0.2">
      <c r="A149" t="s">
        <v>395</v>
      </c>
      <c r="B149">
        <v>3</v>
      </c>
      <c r="C149" s="43" t="s">
        <v>398</v>
      </c>
    </row>
    <row r="150" spans="1:3" x14ac:dyDescent="0.2">
      <c r="A150" t="s">
        <v>396</v>
      </c>
      <c r="B150">
        <v>9</v>
      </c>
      <c r="C150" s="43" t="s">
        <v>398</v>
      </c>
    </row>
    <row r="151" spans="1:3" x14ac:dyDescent="0.2">
      <c r="A151" t="s">
        <v>395</v>
      </c>
      <c r="B151">
        <v>4</v>
      </c>
      <c r="C151" s="43" t="s">
        <v>398</v>
      </c>
    </row>
    <row r="152" spans="1:3" x14ac:dyDescent="0.2">
      <c r="A152" t="s">
        <v>396</v>
      </c>
      <c r="B152">
        <v>9</v>
      </c>
      <c r="C152" s="43" t="s">
        <v>403</v>
      </c>
    </row>
    <row r="153" spans="1:3" x14ac:dyDescent="0.2">
      <c r="A153" t="s">
        <v>393</v>
      </c>
      <c r="B153">
        <v>8</v>
      </c>
      <c r="C153" s="43" t="s">
        <v>404</v>
      </c>
    </row>
    <row r="154" spans="1:3" x14ac:dyDescent="0.2">
      <c r="A154" t="s">
        <v>395</v>
      </c>
      <c r="B154">
        <v>3</v>
      </c>
      <c r="C154" s="43" t="s">
        <v>405</v>
      </c>
    </row>
    <row r="155" spans="1:3" x14ac:dyDescent="0.2">
      <c r="A155" t="s">
        <v>395</v>
      </c>
      <c r="B155">
        <v>7</v>
      </c>
      <c r="C155" s="43" t="s">
        <v>406</v>
      </c>
    </row>
    <row r="156" spans="1:3" x14ac:dyDescent="0.2">
      <c r="A156" t="s">
        <v>394</v>
      </c>
      <c r="B156">
        <v>2</v>
      </c>
      <c r="C156" s="43" t="s">
        <v>407</v>
      </c>
    </row>
    <row r="157" spans="1:3" x14ac:dyDescent="0.2">
      <c r="A157" t="s">
        <v>395</v>
      </c>
      <c r="B157">
        <v>1</v>
      </c>
      <c r="C157" s="43" t="s">
        <v>408</v>
      </c>
    </row>
    <row r="158" spans="1:3" x14ac:dyDescent="0.2">
      <c r="A158" t="s">
        <v>395</v>
      </c>
      <c r="B158">
        <v>1</v>
      </c>
      <c r="C158" s="43" t="s">
        <v>409</v>
      </c>
    </row>
    <row r="159" spans="1:3" x14ac:dyDescent="0.2">
      <c r="A159" t="s">
        <v>396</v>
      </c>
      <c r="B159">
        <v>9</v>
      </c>
      <c r="C159" s="43" t="s">
        <v>410</v>
      </c>
    </row>
    <row r="160" spans="1:3" x14ac:dyDescent="0.2">
      <c r="A160" t="s">
        <v>394</v>
      </c>
      <c r="B160">
        <v>8</v>
      </c>
      <c r="C160" s="43" t="s">
        <v>411</v>
      </c>
    </row>
    <row r="161" spans="1:3" x14ac:dyDescent="0.2">
      <c r="A161" t="s">
        <v>393</v>
      </c>
      <c r="B161">
        <v>7</v>
      </c>
      <c r="C161" s="43" t="s">
        <v>398</v>
      </c>
    </row>
    <row r="162" spans="1:3" x14ac:dyDescent="0.2">
      <c r="A162" t="s">
        <v>395</v>
      </c>
      <c r="B162">
        <v>2</v>
      </c>
      <c r="C162" s="43" t="s">
        <v>398</v>
      </c>
    </row>
    <row r="163" spans="1:3" x14ac:dyDescent="0.2">
      <c r="A163" t="s">
        <v>396</v>
      </c>
      <c r="B163">
        <v>4</v>
      </c>
      <c r="C163" s="43" t="s">
        <v>403</v>
      </c>
    </row>
    <row r="164" spans="1:3" x14ac:dyDescent="0.2">
      <c r="A164" t="s">
        <v>396</v>
      </c>
      <c r="B164">
        <v>2</v>
      </c>
      <c r="C164" s="43" t="s">
        <v>404</v>
      </c>
    </row>
    <row r="165" spans="1:3" x14ac:dyDescent="0.2">
      <c r="A165" t="s">
        <v>394</v>
      </c>
      <c r="B165">
        <v>5</v>
      </c>
      <c r="C165" s="43" t="s">
        <v>405</v>
      </c>
    </row>
    <row r="166" spans="1:3" x14ac:dyDescent="0.2">
      <c r="A166" t="s">
        <v>395</v>
      </c>
      <c r="B166">
        <v>1</v>
      </c>
      <c r="C166" s="43" t="s">
        <v>406</v>
      </c>
    </row>
    <row r="167" spans="1:3" x14ac:dyDescent="0.2">
      <c r="A167" t="s">
        <v>394</v>
      </c>
      <c r="B167">
        <v>3</v>
      </c>
      <c r="C167" s="43" t="s">
        <v>407</v>
      </c>
    </row>
    <row r="168" spans="1:3" x14ac:dyDescent="0.2">
      <c r="A168" t="s">
        <v>395</v>
      </c>
      <c r="B168">
        <v>6</v>
      </c>
      <c r="C168" s="43" t="s">
        <v>408</v>
      </c>
    </row>
    <row r="169" spans="1:3" x14ac:dyDescent="0.2">
      <c r="A169" t="s">
        <v>393</v>
      </c>
      <c r="B169">
        <v>3</v>
      </c>
      <c r="C169" s="43" t="s">
        <v>409</v>
      </c>
    </row>
    <row r="170" spans="1:3" x14ac:dyDescent="0.2">
      <c r="A170" t="s">
        <v>394</v>
      </c>
      <c r="B170">
        <v>2</v>
      </c>
      <c r="C170" s="43" t="s">
        <v>410</v>
      </c>
    </row>
    <row r="171" spans="1:3" x14ac:dyDescent="0.2">
      <c r="A171" t="s">
        <v>393</v>
      </c>
      <c r="B171">
        <v>3</v>
      </c>
      <c r="C171" s="43" t="s">
        <v>411</v>
      </c>
    </row>
    <row r="172" spans="1:3" x14ac:dyDescent="0.2">
      <c r="A172" t="s">
        <v>396</v>
      </c>
      <c r="B172">
        <v>5</v>
      </c>
      <c r="C172" s="43" t="s">
        <v>398</v>
      </c>
    </row>
    <row r="173" spans="1:3" x14ac:dyDescent="0.2">
      <c r="A173" t="s">
        <v>396</v>
      </c>
      <c r="B173">
        <v>6</v>
      </c>
      <c r="C173" s="43" t="s">
        <v>398</v>
      </c>
    </row>
    <row r="174" spans="1:3" x14ac:dyDescent="0.2">
      <c r="A174" t="s">
        <v>394</v>
      </c>
      <c r="B174">
        <v>3</v>
      </c>
      <c r="C174" s="43" t="s">
        <v>398</v>
      </c>
    </row>
    <row r="175" spans="1:3" x14ac:dyDescent="0.2">
      <c r="A175" t="s">
        <v>395</v>
      </c>
      <c r="B175">
        <v>4</v>
      </c>
      <c r="C175" s="43" t="s">
        <v>399</v>
      </c>
    </row>
    <row r="176" spans="1:3" x14ac:dyDescent="0.2">
      <c r="A176" t="s">
        <v>394</v>
      </c>
      <c r="B176">
        <v>1</v>
      </c>
      <c r="C176" s="43" t="s">
        <v>400</v>
      </c>
    </row>
    <row r="177" spans="1:3" x14ac:dyDescent="0.2">
      <c r="A177" t="s">
        <v>396</v>
      </c>
      <c r="B177">
        <v>1</v>
      </c>
      <c r="C177" s="43" t="s">
        <v>401</v>
      </c>
    </row>
    <row r="178" spans="1:3" x14ac:dyDescent="0.2">
      <c r="A178" t="s">
        <v>395</v>
      </c>
      <c r="B178">
        <v>2</v>
      </c>
      <c r="C178" s="43" t="s">
        <v>402</v>
      </c>
    </row>
    <row r="179" spans="1:3" x14ac:dyDescent="0.2">
      <c r="A179" t="s">
        <v>396</v>
      </c>
      <c r="B179">
        <v>4</v>
      </c>
      <c r="C179" s="43" t="s">
        <v>403</v>
      </c>
    </row>
    <row r="180" spans="1:3" x14ac:dyDescent="0.2">
      <c r="A180" t="s">
        <v>395</v>
      </c>
      <c r="B180">
        <v>7</v>
      </c>
      <c r="C180" s="43" t="s">
        <v>404</v>
      </c>
    </row>
    <row r="181" spans="1:3" x14ac:dyDescent="0.2">
      <c r="A181" t="s">
        <v>396</v>
      </c>
      <c r="B181">
        <v>9</v>
      </c>
      <c r="C181" s="43" t="s">
        <v>405</v>
      </c>
    </row>
    <row r="182" spans="1:3" x14ac:dyDescent="0.2">
      <c r="A182" t="s">
        <v>395</v>
      </c>
      <c r="B182">
        <v>5</v>
      </c>
      <c r="C182" s="43" t="s">
        <v>406</v>
      </c>
    </row>
    <row r="183" spans="1:3" x14ac:dyDescent="0.2">
      <c r="A183" t="s">
        <v>394</v>
      </c>
      <c r="B183">
        <v>4</v>
      </c>
      <c r="C183" s="43" t="s">
        <v>407</v>
      </c>
    </row>
    <row r="184" spans="1:3" x14ac:dyDescent="0.2">
      <c r="A184" t="s">
        <v>393</v>
      </c>
      <c r="B184">
        <v>3</v>
      </c>
      <c r="C184" s="43" t="s">
        <v>408</v>
      </c>
    </row>
    <row r="185" spans="1:3" x14ac:dyDescent="0.2">
      <c r="A185" t="s">
        <v>396</v>
      </c>
      <c r="B185">
        <v>1</v>
      </c>
      <c r="C185" s="43" t="s">
        <v>409</v>
      </c>
    </row>
    <row r="186" spans="1:3" x14ac:dyDescent="0.2">
      <c r="A186" t="s">
        <v>393</v>
      </c>
      <c r="B186">
        <v>8</v>
      </c>
      <c r="C186" s="43" t="s">
        <v>410</v>
      </c>
    </row>
    <row r="187" spans="1:3" x14ac:dyDescent="0.2">
      <c r="A187" t="s">
        <v>396</v>
      </c>
      <c r="B187">
        <v>4</v>
      </c>
      <c r="C187" s="43" t="s">
        <v>411</v>
      </c>
    </row>
    <row r="188" spans="1:3" x14ac:dyDescent="0.2">
      <c r="A188" t="s">
        <v>395</v>
      </c>
      <c r="B188">
        <v>8</v>
      </c>
      <c r="C188" s="43" t="s">
        <v>412</v>
      </c>
    </row>
    <row r="189" spans="1:3" x14ac:dyDescent="0.2">
      <c r="A189" t="s">
        <v>394</v>
      </c>
      <c r="B189">
        <v>3</v>
      </c>
      <c r="C189" s="43" t="s">
        <v>398</v>
      </c>
    </row>
    <row r="190" spans="1:3" x14ac:dyDescent="0.2">
      <c r="A190" t="s">
        <v>396</v>
      </c>
      <c r="B190">
        <v>1</v>
      </c>
      <c r="C190" s="43" t="s">
        <v>399</v>
      </c>
    </row>
    <row r="191" spans="1:3" x14ac:dyDescent="0.2">
      <c r="A191" t="s">
        <v>395</v>
      </c>
      <c r="B191">
        <v>5</v>
      </c>
      <c r="C191" s="43" t="s">
        <v>400</v>
      </c>
    </row>
    <row r="192" spans="1:3" x14ac:dyDescent="0.2">
      <c r="A192" t="s">
        <v>394</v>
      </c>
      <c r="B192">
        <v>2</v>
      </c>
      <c r="C192" s="43" t="s">
        <v>401</v>
      </c>
    </row>
    <row r="193" spans="1:3" x14ac:dyDescent="0.2">
      <c r="A193" t="s">
        <v>396</v>
      </c>
      <c r="B193">
        <v>5</v>
      </c>
      <c r="C193" s="43" t="s">
        <v>402</v>
      </c>
    </row>
    <row r="194" spans="1:3" x14ac:dyDescent="0.2">
      <c r="A194" t="s">
        <v>393</v>
      </c>
      <c r="B194">
        <v>3</v>
      </c>
      <c r="C194" s="43" t="s">
        <v>403</v>
      </c>
    </row>
    <row r="195" spans="1:3" x14ac:dyDescent="0.2">
      <c r="A195" t="s">
        <v>393</v>
      </c>
      <c r="B195">
        <v>7</v>
      </c>
      <c r="C195" s="43" t="s">
        <v>404</v>
      </c>
    </row>
    <row r="196" spans="1:3" x14ac:dyDescent="0.2">
      <c r="A196" t="s">
        <v>395</v>
      </c>
      <c r="B196">
        <v>3</v>
      </c>
      <c r="C196" s="43" t="s">
        <v>405</v>
      </c>
    </row>
    <row r="197" spans="1:3" x14ac:dyDescent="0.2">
      <c r="A197" t="s">
        <v>394</v>
      </c>
      <c r="B197">
        <v>9</v>
      </c>
      <c r="C197" s="43" t="s">
        <v>406</v>
      </c>
    </row>
    <row r="198" spans="1:3" x14ac:dyDescent="0.2">
      <c r="A198" t="s">
        <v>396</v>
      </c>
      <c r="B198">
        <v>4</v>
      </c>
      <c r="C198" s="43" t="s">
        <v>407</v>
      </c>
    </row>
    <row r="199" spans="1:3" x14ac:dyDescent="0.2">
      <c r="A199" t="s">
        <v>396</v>
      </c>
      <c r="B199">
        <v>6</v>
      </c>
      <c r="C199" s="43" t="s">
        <v>408</v>
      </c>
    </row>
    <row r="200" spans="1:3" x14ac:dyDescent="0.2">
      <c r="A200" t="s">
        <v>394</v>
      </c>
      <c r="B200">
        <v>3</v>
      </c>
      <c r="C200" s="43" t="s">
        <v>409</v>
      </c>
    </row>
    <row r="201" spans="1:3" x14ac:dyDescent="0.2">
      <c r="A201" t="s">
        <v>395</v>
      </c>
      <c r="B201">
        <v>8</v>
      </c>
      <c r="C201" s="43" t="s">
        <v>410</v>
      </c>
    </row>
    <row r="202" spans="1:3" x14ac:dyDescent="0.2">
      <c r="A202" t="s">
        <v>393</v>
      </c>
      <c r="B202">
        <v>3</v>
      </c>
      <c r="C202" s="43" t="s">
        <v>411</v>
      </c>
    </row>
    <row r="203" spans="1:3" x14ac:dyDescent="0.2">
      <c r="A203" t="s">
        <v>396</v>
      </c>
      <c r="B203">
        <v>9</v>
      </c>
      <c r="C203" s="43" t="s">
        <v>412</v>
      </c>
    </row>
  </sheetData>
  <mergeCells count="2">
    <mergeCell ref="L4:M9"/>
    <mergeCell ref="L11:M1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Fórmulas</vt:lpstr>
      <vt:lpstr>pauta1</vt:lpstr>
      <vt:lpstr>Funciones</vt:lpstr>
      <vt:lpstr>pauta2</vt:lpstr>
      <vt:lpstr>Condicionales</vt:lpstr>
      <vt:lpstr>pauta3</vt:lpstr>
      <vt:lpstr>Busqueda</vt:lpstr>
      <vt:lpstr>pauta4</vt:lpstr>
      <vt:lpstr>Graficos y TD</vt:lpstr>
      <vt:lpstr>pauta5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bañados pangue</dc:creator>
  <cp:lastModifiedBy>Cai Guajardo</cp:lastModifiedBy>
  <dcterms:created xsi:type="dcterms:W3CDTF">2023-04-14T04:45:19Z</dcterms:created>
  <dcterms:modified xsi:type="dcterms:W3CDTF">2023-04-16T21:28:43Z</dcterms:modified>
</cp:coreProperties>
</file>