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lassicRaid\RaidTimeDistribution\data\"/>
    </mc:Choice>
  </mc:AlternateContent>
  <xr:revisionPtr revIDLastSave="0" documentId="13_ncr:1_{FF4F9D9C-A72B-4345-921B-466995F33F92}" xr6:coauthVersionLast="47" xr6:coauthVersionMax="47" xr10:uidLastSave="{00000000-0000-0000-0000-000000000000}"/>
  <bookViews>
    <workbookView xWindow="58560" yWindow="1890" windowWidth="17610" windowHeight="11655" activeTab="2" xr2:uid="{B7E60F17-E698-433F-A7F3-23BB19A857FA}"/>
  </bookViews>
  <sheets>
    <sheet name="data entry" sheetId="1" r:id="rId1"/>
    <sheet name="data" sheetId="2" r:id="rId2"/>
    <sheet name="proportions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E16" i="3"/>
  <c r="B16" i="3"/>
  <c r="G3" i="3"/>
  <c r="G4" i="3"/>
  <c r="G5" i="3"/>
  <c r="G7" i="3"/>
  <c r="G8" i="3"/>
  <c r="G9" i="3"/>
  <c r="G10" i="3"/>
  <c r="G11" i="3"/>
  <c r="G12" i="3"/>
  <c r="G1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D3" i="3"/>
  <c r="D4" i="3"/>
  <c r="D5" i="3"/>
  <c r="D7" i="3"/>
  <c r="D8" i="3"/>
  <c r="D9" i="3"/>
  <c r="D11" i="3"/>
  <c r="D12" i="3"/>
  <c r="D13" i="3"/>
  <c r="D14" i="3"/>
  <c r="D2" i="3"/>
  <c r="C3" i="3"/>
  <c r="C4" i="3"/>
  <c r="C5" i="3"/>
  <c r="C7" i="3"/>
  <c r="C8" i="3"/>
  <c r="C9" i="3"/>
  <c r="C11" i="3"/>
  <c r="C12" i="3"/>
  <c r="C13" i="3"/>
  <c r="C14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E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C3" i="2"/>
  <c r="C4" i="2"/>
  <c r="C5" i="2"/>
  <c r="C6" i="2"/>
  <c r="D6" i="3" s="1"/>
  <c r="C7" i="2"/>
  <c r="C8" i="2"/>
  <c r="C9" i="2"/>
  <c r="C10" i="2"/>
  <c r="D10" i="3" s="1"/>
  <c r="C11" i="2"/>
  <c r="C12" i="2"/>
  <c r="C13" i="2"/>
  <c r="C14" i="2"/>
  <c r="G14" i="3" s="1"/>
  <c r="C15" i="2"/>
  <c r="C15" i="3" s="1"/>
  <c r="C2" i="2"/>
  <c r="B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D15" i="3" l="1"/>
  <c r="G15" i="3"/>
  <c r="C16" i="2"/>
  <c r="G16" i="3" s="1"/>
  <c r="C10" i="3"/>
  <c r="G6" i="3"/>
  <c r="C6" i="3"/>
  <c r="D16" i="3" l="1"/>
  <c r="C16" i="3"/>
</calcChain>
</file>

<file path=xl/sharedStrings.xml><?xml version="1.0" encoding="utf-8"?>
<sst xmlns="http://schemas.openxmlformats.org/spreadsheetml/2006/main" count="83" uniqueCount="52">
  <si>
    <t>Boss</t>
  </si>
  <si>
    <t>Start (military)</t>
  </si>
  <si>
    <t>End (military)</t>
  </si>
  <si>
    <t>Total Attempts</t>
  </si>
  <si>
    <t>Time offset (min)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</si>
  <si>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</si>
  <si>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</si>
  <si>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</si>
  <si>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</si>
  <si>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</si>
  <si>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</si>
  <si>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</si>
  <si>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</si>
  <si>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</si>
  <si>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</si>
  <si>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Attempt 11</t>
  </si>
  <si>
    <t>Flame leviathan</t>
  </si>
  <si>
    <t>Ignis</t>
  </si>
  <si>
    <t>Razor</t>
  </si>
  <si>
    <t>XT</t>
  </si>
  <si>
    <t>Iron Council</t>
  </si>
  <si>
    <t>Kologram</t>
  </si>
  <si>
    <t>Alalon</t>
  </si>
  <si>
    <t>Auriaya</t>
  </si>
  <si>
    <t>Hodir</t>
  </si>
  <si>
    <t>Thorim</t>
  </si>
  <si>
    <t>Freya</t>
  </si>
  <si>
    <t>Mimiron</t>
  </si>
  <si>
    <t>General Vez</t>
  </si>
  <si>
    <t>Yogg</t>
  </si>
  <si>
    <t>total time</t>
  </si>
  <si>
    <t>attempts</t>
  </si>
  <si>
    <t>time in pull (min)</t>
  </si>
  <si>
    <t>time buff/lecture/etc</t>
  </si>
  <si>
    <t>Total</t>
  </si>
  <si>
    <t>total loot</t>
  </si>
  <si>
    <t>trash total</t>
  </si>
  <si>
    <t>break</t>
  </si>
  <si>
    <t>item count</t>
  </si>
  <si>
    <t>loot/trash time</t>
  </si>
  <si>
    <t>buff/lecture per pull time</t>
  </si>
  <si>
    <t>buff time per attempt</t>
  </si>
  <si>
    <t>fight time per attempt</t>
  </si>
  <si>
    <t>fight time per total</t>
  </si>
  <si>
    <t>buff/lecture time per total</t>
  </si>
  <si>
    <t>total time per attempt</t>
  </si>
  <si>
    <t>Date</t>
  </si>
  <si>
    <t>ID</t>
  </si>
  <si>
    <t>start</t>
  </si>
  <si>
    <t>end</t>
  </si>
  <si>
    <t>kill order</t>
  </si>
  <si>
    <t>[Flame Leviathan, Ignis, XT, Kologram,Auriaya,Thorim]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</si>
</sst>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B5394"/>
      <name val="Arial"/>
      <family val="2"/>
    </font>
    <font>
      <b/>
      <sz val="10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4F5C-15E5-45CE-AE38-488031A456DE}">
  <dimension ref="A1:P19"/>
  <sheetViews>
    <sheetView workbookViewId="0">
      <selection activeCell="F17" sqref="F17"/>
    </sheetView>
  </sheetViews>
  <sheetFormatPr defaultRowHeight="15" x14ac:dyDescent="0.25"/>
  <cols>
    <col min="1" max="1" width="19" customWidth="1"/>
    <col min="2" max="2" width="10.7109375" customWidth="1"/>
    <col min="3" max="3" width="11.5703125" customWidth="1"/>
    <col min="6" max="6" width="11.85546875" customWidth="1"/>
    <col min="7" max="8" width="12.5703125" customWidth="1"/>
    <col min="9" max="9" width="11.85546875" customWidth="1"/>
    <col min="10" max="10" width="11.28515625" customWidth="1"/>
    <col min="11" max="11" width="10.7109375" customWidth="1"/>
    <col min="12" max="13" width="9.85546875" customWidth="1"/>
    <col min="14" max="14" width="10.85546875" customWidth="1"/>
    <col min="15" max="15" width="10.7109375" customWidth="1"/>
    <col min="16" max="16" width="10.42578125" customWidth="1"/>
  </cols>
  <sheetData>
    <row r="1" spans="1:16" ht="39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thickBot="1" x14ac:dyDescent="0.3">
      <c r="A2" s="2" t="s">
        <v>16</v>
      </c>
      <c r="B2" s="3">
        <v>18.533300000000001</v>
      </c>
      <c r="C2" s="3">
        <v>18.7667</v>
      </c>
      <c r="D2" s="3">
        <v>1</v>
      </c>
      <c r="E2" s="3">
        <v>0</v>
      </c>
      <c r="F2" s="3">
        <v>3.6333000000000002</v>
      </c>
      <c r="G2" s="3"/>
      <c r="H2" s="3"/>
      <c r="I2" s="4"/>
      <c r="J2" s="4"/>
      <c r="K2" s="4"/>
      <c r="L2" s="4"/>
      <c r="M2" s="4"/>
      <c r="N2" s="4"/>
      <c r="O2" s="4"/>
      <c r="P2" s="4"/>
    </row>
    <row r="3" spans="1:16" ht="15.75" thickBot="1" x14ac:dyDescent="0.3">
      <c r="A3" s="1" t="s">
        <v>17</v>
      </c>
      <c r="B3" s="5">
        <v>18.816700000000001</v>
      </c>
      <c r="C3" s="5">
        <v>18.933299999999999</v>
      </c>
      <c r="D3" s="5">
        <v>1</v>
      </c>
      <c r="E3" s="5">
        <v>0</v>
      </c>
      <c r="F3" s="5">
        <v>3.05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15.75" thickBot="1" x14ac:dyDescent="0.3">
      <c r="A4" s="2" t="s">
        <v>18</v>
      </c>
      <c r="B4" s="3">
        <v>21.632999999999999</v>
      </c>
      <c r="C4" s="3">
        <v>21.7333</v>
      </c>
      <c r="D4" s="3">
        <v>1</v>
      </c>
      <c r="E4" s="3">
        <v>0</v>
      </c>
      <c r="F4" s="3">
        <v>3.7166999999999999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5.75" thickBot="1" x14ac:dyDescent="0.3">
      <c r="A5" s="1" t="s">
        <v>19</v>
      </c>
      <c r="B5" s="5">
        <v>18.966699999999999</v>
      </c>
      <c r="C5" s="5">
        <v>19.399999999999999</v>
      </c>
      <c r="D5" s="5">
        <v>3</v>
      </c>
      <c r="E5" s="5">
        <v>0</v>
      </c>
      <c r="F5" s="5">
        <v>5.3</v>
      </c>
      <c r="G5" s="5">
        <v>2.4329999999999998</v>
      </c>
      <c r="H5" s="5">
        <v>6.2169999999999996</v>
      </c>
      <c r="I5" s="5"/>
      <c r="J5" s="5"/>
      <c r="K5" s="6"/>
      <c r="L5" s="6"/>
      <c r="M5" s="6"/>
      <c r="N5" s="6"/>
      <c r="O5" s="6"/>
      <c r="P5" s="6"/>
    </row>
    <row r="6" spans="1:16" ht="15.75" thickBot="1" x14ac:dyDescent="0.3">
      <c r="A6" s="2" t="s">
        <v>20</v>
      </c>
      <c r="B6" s="3"/>
      <c r="C6" s="3"/>
      <c r="D6" s="3">
        <v>0</v>
      </c>
      <c r="E6" s="3">
        <v>0</v>
      </c>
      <c r="F6" s="3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15.75" thickBot="1" x14ac:dyDescent="0.3">
      <c r="A7" s="1" t="s">
        <v>21</v>
      </c>
      <c r="B7" s="5">
        <v>20.216999999999999</v>
      </c>
      <c r="C7" s="5">
        <v>20.3</v>
      </c>
      <c r="D7" s="5">
        <v>1</v>
      </c>
      <c r="E7" s="5">
        <v>0</v>
      </c>
      <c r="F7" s="5">
        <v>2.0670000000000002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15.75" thickBot="1" x14ac:dyDescent="0.3">
      <c r="A8" s="2" t="s">
        <v>22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15.75" thickBot="1" x14ac:dyDescent="0.3">
      <c r="A9" s="1" t="s">
        <v>23</v>
      </c>
      <c r="B9" s="5">
        <v>19.55</v>
      </c>
      <c r="C9" s="5">
        <v>19.633299999999998</v>
      </c>
      <c r="D9" s="5">
        <v>1</v>
      </c>
      <c r="E9" s="5">
        <v>0</v>
      </c>
      <c r="F9" s="5">
        <v>3.1829999999999998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ht="15.75" thickBot="1" x14ac:dyDescent="0.3">
      <c r="A10" s="2" t="s">
        <v>24</v>
      </c>
      <c r="B10" s="3"/>
      <c r="C10" s="3"/>
      <c r="D10" s="3">
        <v>0</v>
      </c>
      <c r="E10" s="3">
        <v>0</v>
      </c>
      <c r="F10" s="3"/>
      <c r="G10" s="3"/>
      <c r="H10" s="3"/>
      <c r="I10" s="3"/>
      <c r="J10" s="3"/>
      <c r="K10" s="3"/>
      <c r="L10" s="3"/>
      <c r="M10" s="3"/>
      <c r="N10" s="4"/>
      <c r="O10" s="4"/>
      <c r="P10" s="4"/>
    </row>
    <row r="11" spans="1:16" ht="15.75" thickBot="1" x14ac:dyDescent="0.3">
      <c r="A11" s="1" t="s">
        <v>25</v>
      </c>
      <c r="B11" s="5">
        <v>19.683299999999999</v>
      </c>
      <c r="C11" s="5">
        <v>20.216699999999999</v>
      </c>
      <c r="D11" s="5">
        <v>2</v>
      </c>
      <c r="E11" s="5">
        <v>-10</v>
      </c>
      <c r="F11" s="5">
        <v>5.95</v>
      </c>
      <c r="G11" s="5">
        <v>5.35</v>
      </c>
      <c r="H11" s="5"/>
      <c r="I11" s="6"/>
      <c r="J11" s="6"/>
      <c r="K11" s="6"/>
      <c r="L11" s="6"/>
      <c r="M11" s="6"/>
      <c r="N11" s="6"/>
      <c r="O11" s="6"/>
      <c r="P11" s="6"/>
    </row>
    <row r="12" spans="1:16" ht="15.75" thickBot="1" x14ac:dyDescent="0.3">
      <c r="A12" s="2" t="s">
        <v>26</v>
      </c>
      <c r="B12" s="3">
        <v>20.2333</v>
      </c>
      <c r="C12" s="3">
        <v>20.916699999999999</v>
      </c>
      <c r="D12" s="3">
        <v>5</v>
      </c>
      <c r="E12" s="3">
        <v>-5</v>
      </c>
      <c r="F12" s="3">
        <v>4.55</v>
      </c>
      <c r="G12" s="4">
        <v>5.65</v>
      </c>
      <c r="H12" s="4">
        <v>6.8666999999999998</v>
      </c>
      <c r="I12" s="4">
        <v>8.0832999999999995</v>
      </c>
      <c r="J12" s="4">
        <v>9.4329999999999998</v>
      </c>
      <c r="K12" s="4"/>
      <c r="L12" s="4"/>
      <c r="M12" s="4"/>
      <c r="N12" s="4"/>
      <c r="O12" s="4"/>
      <c r="P12" s="4"/>
    </row>
    <row r="13" spans="1:16" ht="15.75" thickBot="1" x14ac:dyDescent="0.3">
      <c r="A13" s="1" t="s">
        <v>27</v>
      </c>
      <c r="B13" s="5">
        <v>20.916699999999999</v>
      </c>
      <c r="C13" s="5">
        <v>21.632999999999999</v>
      </c>
      <c r="D13" s="5">
        <v>6</v>
      </c>
      <c r="E13" s="5">
        <v>0</v>
      </c>
      <c r="F13" s="5">
        <v>3.6669999999999998</v>
      </c>
      <c r="G13" s="5">
        <v>3.516</v>
      </c>
      <c r="H13" s="5"/>
      <c r="I13" s="5"/>
      <c r="J13" s="5"/>
      <c r="K13" s="5"/>
      <c r="L13" s="6"/>
      <c r="M13" s="6"/>
      <c r="N13" s="6"/>
      <c r="O13" s="6"/>
      <c r="P13" s="6"/>
    </row>
    <row r="14" spans="1:16" ht="15.75" thickBot="1" x14ac:dyDescent="0.3">
      <c r="A14" s="2" t="s">
        <v>28</v>
      </c>
      <c r="B14" s="3"/>
      <c r="C14" s="3"/>
      <c r="D14" s="3">
        <v>0</v>
      </c>
      <c r="E14" s="3">
        <v>0</v>
      </c>
      <c r="F14" s="3"/>
      <c r="G14" s="3"/>
      <c r="H14" s="3"/>
      <c r="I14" s="4"/>
      <c r="J14" s="4"/>
      <c r="K14" s="4"/>
      <c r="L14" s="4"/>
      <c r="M14" s="4"/>
      <c r="N14" s="4"/>
      <c r="O14" s="4"/>
      <c r="P14" s="4"/>
    </row>
    <row r="15" spans="1:16" ht="15.75" thickBot="1" x14ac:dyDescent="0.3">
      <c r="A15" s="1" t="s">
        <v>29</v>
      </c>
      <c r="B15" s="6"/>
      <c r="C15" s="5"/>
      <c r="D15" s="5">
        <v>0</v>
      </c>
      <c r="E15" s="5">
        <v>0</v>
      </c>
      <c r="F15" s="5"/>
      <c r="G15" s="6"/>
      <c r="H15" s="6"/>
      <c r="I15" s="6"/>
      <c r="J15" s="6"/>
      <c r="K15" s="6"/>
      <c r="L15" s="6"/>
      <c r="M15" s="6"/>
      <c r="N15" s="6"/>
      <c r="O15" s="6"/>
      <c r="P15" s="6"/>
    </row>
    <row r="19" spans="1:2" x14ac:dyDescent="0.25">
      <c r="A19" t="s">
        <v>50</v>
      </c>
      <c r="B19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3B0E-8D97-41E5-B8B2-237449DBF710}">
  <dimension ref="A1:O23"/>
  <sheetViews>
    <sheetView workbookViewId="0">
      <selection activeCell="E18" sqref="E18"/>
    </sheetView>
  </sheetViews>
  <sheetFormatPr defaultRowHeight="15" x14ac:dyDescent="0.25"/>
  <cols>
    <col min="1" max="1" width="16" customWidth="1"/>
    <col min="2" max="2" width="10.85546875" customWidth="1"/>
    <col min="3" max="3" width="10.28515625" customWidth="1"/>
    <col min="4" max="4" width="13.7109375" customWidth="1"/>
    <col min="5" max="5" width="16.42578125" customWidth="1"/>
  </cols>
  <sheetData>
    <row r="1" spans="1:15" ht="27" thickBot="1" x14ac:dyDescent="0.3">
      <c r="A1" s="7" t="s">
        <v>0</v>
      </c>
      <c r="B1" s="7" t="s">
        <v>30</v>
      </c>
      <c r="C1" s="7" t="s">
        <v>31</v>
      </c>
      <c r="D1" s="7" t="s">
        <v>32</v>
      </c>
      <c r="E1" s="7" t="s">
        <v>33</v>
      </c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15.75" thickBot="1" x14ac:dyDescent="0.3">
      <c r="A2" s="2" t="s">
        <v>16</v>
      </c>
      <c r="B2" s="8">
        <f>('data entry'!C2-'data entry'!B2)*60 + 'data entry'!E2</f>
        <v>14.003999999999976</v>
      </c>
      <c r="C2" s="8">
        <f>'data entry'!D2</f>
        <v>1</v>
      </c>
      <c r="D2" s="8">
        <f>SUM('data entry'!F2:T2)</f>
        <v>3.6333000000000002</v>
      </c>
      <c r="E2" s="8">
        <f>B2-D2</f>
        <v>10.370699999999976</v>
      </c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s="20" customFormat="1" ht="15.75" thickBot="1" x14ac:dyDescent="0.3">
      <c r="A3" s="17" t="s">
        <v>17</v>
      </c>
      <c r="B3" s="18">
        <f>('data entry'!C3-'data entry'!B3)*60 + 'data entry'!E3</f>
        <v>6.9959999999998956</v>
      </c>
      <c r="C3" s="18">
        <f>'data entry'!D3</f>
        <v>1</v>
      </c>
      <c r="D3" s="18">
        <f>SUM('data entry'!F3:T3)</f>
        <v>3.05</v>
      </c>
      <c r="E3" s="18">
        <f t="shared" ref="E3:E15" si="0">B3-D3</f>
        <v>3.9459999999998958</v>
      </c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15.75" thickBot="1" x14ac:dyDescent="0.3">
      <c r="A4" s="2" t="s">
        <v>18</v>
      </c>
      <c r="B4" s="8">
        <f>('data entry'!C4-'data entry'!B4)*60 + 'data entry'!E4</f>
        <v>6.0180000000000433</v>
      </c>
      <c r="C4" s="8">
        <f>'data entry'!D4</f>
        <v>1</v>
      </c>
      <c r="D4" s="8">
        <f>SUM('data entry'!F4:T4)</f>
        <v>3.7166999999999999</v>
      </c>
      <c r="E4" s="8">
        <f t="shared" si="0"/>
        <v>2.3013000000000434</v>
      </c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s="20" customFormat="1" ht="15.75" thickBot="1" x14ac:dyDescent="0.3">
      <c r="A5" s="17" t="s">
        <v>19</v>
      </c>
      <c r="B5" s="18">
        <f>('data entry'!C5-'data entry'!B5)*60 + 'data entry'!E5</f>
        <v>25.997999999999948</v>
      </c>
      <c r="C5" s="18">
        <f>'data entry'!D5</f>
        <v>3</v>
      </c>
      <c r="D5" s="18">
        <f>SUM('data entry'!F5:T5)</f>
        <v>13.95</v>
      </c>
      <c r="E5" s="18">
        <f t="shared" si="0"/>
        <v>12.047999999999949</v>
      </c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5" ht="15.75" thickBot="1" x14ac:dyDescent="0.3">
      <c r="A6" s="2" t="s">
        <v>20</v>
      </c>
      <c r="B6" s="8">
        <f>('data entry'!C6-'data entry'!B6)*60 + 'data entry'!E6</f>
        <v>0</v>
      </c>
      <c r="C6" s="8">
        <f>'data entry'!D6</f>
        <v>0</v>
      </c>
      <c r="D6" s="8">
        <f>SUM('data entry'!F6:T6)</f>
        <v>0</v>
      </c>
      <c r="E6" s="8">
        <f t="shared" si="0"/>
        <v>0</v>
      </c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s="20" customFormat="1" ht="15.75" thickBot="1" x14ac:dyDescent="0.3">
      <c r="A7" s="17" t="s">
        <v>21</v>
      </c>
      <c r="B7" s="18">
        <f>('data entry'!C7-'data entry'!B7)*60 + 'data entry'!E7</f>
        <v>4.9800000000001177</v>
      </c>
      <c r="C7" s="18">
        <f>'data entry'!D7</f>
        <v>1</v>
      </c>
      <c r="D7" s="18">
        <f>SUM('data entry'!F7:T7)</f>
        <v>2.0670000000000002</v>
      </c>
      <c r="E7" s="18">
        <f t="shared" si="0"/>
        <v>2.9130000000001175</v>
      </c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ht="15.75" thickBot="1" x14ac:dyDescent="0.3">
      <c r="A8" s="2" t="s">
        <v>22</v>
      </c>
      <c r="B8" s="8">
        <f>('data entry'!C8-'data entry'!B8)*60 + 'data entry'!E8</f>
        <v>0</v>
      </c>
      <c r="C8" s="8">
        <f>'data entry'!D8</f>
        <v>0</v>
      </c>
      <c r="D8" s="8">
        <f>SUM('data entry'!F8:T8)</f>
        <v>0</v>
      </c>
      <c r="E8" s="8">
        <f t="shared" si="0"/>
        <v>0</v>
      </c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s="20" customFormat="1" ht="15.75" thickBot="1" x14ac:dyDescent="0.3">
      <c r="A9" s="17" t="s">
        <v>23</v>
      </c>
      <c r="B9" s="18">
        <f>('data entry'!C9-'data entry'!B9)*60 + 'data entry'!E9</f>
        <v>4.9979999999998626</v>
      </c>
      <c r="C9" s="18">
        <f>'data entry'!D9</f>
        <v>1</v>
      </c>
      <c r="D9" s="18">
        <f>SUM('data entry'!F9:T9)</f>
        <v>3.1829999999999998</v>
      </c>
      <c r="E9" s="18">
        <f t="shared" si="0"/>
        <v>1.8149999999998627</v>
      </c>
      <c r="F9" s="19"/>
      <c r="G9" s="19"/>
      <c r="H9" s="19"/>
      <c r="I9" s="19"/>
      <c r="J9" s="19"/>
      <c r="K9" s="19"/>
      <c r="L9" s="19"/>
      <c r="M9" s="19"/>
      <c r="N9" s="19"/>
      <c r="O9" s="19"/>
    </row>
    <row r="10" spans="1:15" ht="15.75" thickBot="1" x14ac:dyDescent="0.3">
      <c r="A10" s="2" t="s">
        <v>24</v>
      </c>
      <c r="B10" s="8">
        <f>('data entry'!C10-'data entry'!B10)*60 + 'data entry'!E10</f>
        <v>0</v>
      </c>
      <c r="C10" s="8">
        <f>'data entry'!D10</f>
        <v>0</v>
      </c>
      <c r="D10" s="8">
        <f>SUM('data entry'!F10:T10)</f>
        <v>0</v>
      </c>
      <c r="E10" s="8">
        <f t="shared" si="0"/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s="20" customFormat="1" ht="15.75" thickBot="1" x14ac:dyDescent="0.3">
      <c r="A11" s="17" t="s">
        <v>25</v>
      </c>
      <c r="B11" s="18">
        <f>('data entry'!C11-'data entry'!B11)*60 + 'data entry'!E11</f>
        <v>22.004000000000019</v>
      </c>
      <c r="C11" s="18">
        <f>'data entry'!D11</f>
        <v>2</v>
      </c>
      <c r="D11" s="18">
        <f>SUM('data entry'!F11:T11)</f>
        <v>11.3</v>
      </c>
      <c r="E11" s="18">
        <f t="shared" si="0"/>
        <v>10.704000000000018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5" ht="15.75" thickBot="1" x14ac:dyDescent="0.3">
      <c r="A12" s="2" t="s">
        <v>26</v>
      </c>
      <c r="B12" s="8">
        <f>('data entry'!C12-'data entry'!B12)*60 + 'data entry'!E12</f>
        <v>36.003999999999934</v>
      </c>
      <c r="C12" s="8">
        <f>'data entry'!D12</f>
        <v>5</v>
      </c>
      <c r="D12" s="8">
        <f>SUM('data entry'!F12:T12)</f>
        <v>34.582999999999998</v>
      </c>
      <c r="E12" s="8">
        <f t="shared" si="0"/>
        <v>1.4209999999999354</v>
      </c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s="20" customFormat="1" ht="15.75" thickBot="1" x14ac:dyDescent="0.3">
      <c r="A13" s="17" t="s">
        <v>27</v>
      </c>
      <c r="B13" s="18">
        <f>('data entry'!C13-'data entry'!B13)*60 + 'data entry'!E13</f>
        <v>42.978000000000023</v>
      </c>
      <c r="C13" s="18">
        <f>'data entry'!D13</f>
        <v>6</v>
      </c>
      <c r="D13" s="18">
        <f>SUM('data entry'!F13:T13)</f>
        <v>7.1829999999999998</v>
      </c>
      <c r="E13" s="18">
        <f t="shared" si="0"/>
        <v>35.795000000000023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5" ht="15.75" thickBot="1" x14ac:dyDescent="0.3">
      <c r="A14" s="2" t="s">
        <v>28</v>
      </c>
      <c r="B14" s="8">
        <f>('data entry'!C14-'data entry'!B14)*60 + 'data entry'!E14</f>
        <v>0</v>
      </c>
      <c r="C14" s="8">
        <f>'data entry'!D14</f>
        <v>0</v>
      </c>
      <c r="D14" s="8">
        <f>SUM('data entry'!F14:T14)</f>
        <v>0</v>
      </c>
      <c r="E14" s="8">
        <f t="shared" si="0"/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s="20" customFormat="1" ht="15.75" thickBot="1" x14ac:dyDescent="0.3">
      <c r="A15" s="17" t="s">
        <v>29</v>
      </c>
      <c r="B15" s="18">
        <f>('data entry'!C15-'data entry'!B15)*60 + 'data entry'!E15</f>
        <v>0</v>
      </c>
      <c r="C15" s="18">
        <f>'data entry'!D15</f>
        <v>0</v>
      </c>
      <c r="D15" s="18">
        <f>SUM('data entry'!F15:T15)</f>
        <v>0</v>
      </c>
      <c r="E15" s="18">
        <f t="shared" si="0"/>
        <v>0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1:15" ht="15.75" thickBot="1" x14ac:dyDescent="0.3">
      <c r="A16" s="9" t="s">
        <v>34</v>
      </c>
      <c r="B16" s="8">
        <f>SUM(B2:B15)</f>
        <v>163.97999999999982</v>
      </c>
      <c r="C16" s="10">
        <f>SUM(C2:C15)</f>
        <v>21</v>
      </c>
      <c r="D16" s="10">
        <f>SUM(D2:D15)</f>
        <v>82.665999999999997</v>
      </c>
      <c r="E16" s="10">
        <f>SUM(E2:E15)</f>
        <v>81.313999999999822</v>
      </c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0" ht="15.75" thickBo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Bot="1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spans="1:10" ht="15.75" thickBot="1" x14ac:dyDescent="0.3">
      <c r="A19" s="12" t="s">
        <v>35</v>
      </c>
      <c r="B19" s="13">
        <v>6</v>
      </c>
      <c r="C19" s="11"/>
      <c r="D19" s="11"/>
      <c r="E19" s="11"/>
      <c r="F19" s="11"/>
      <c r="G19" s="11"/>
      <c r="H19" s="11"/>
      <c r="I19" s="11"/>
      <c r="J19" s="11"/>
    </row>
    <row r="20" spans="1:10" ht="27" thickBot="1" x14ac:dyDescent="0.3">
      <c r="A20" s="12" t="s">
        <v>36</v>
      </c>
      <c r="B20" s="13">
        <v>21</v>
      </c>
      <c r="C20" s="11"/>
      <c r="D20" s="11"/>
      <c r="E20" s="11"/>
      <c r="F20" s="11"/>
      <c r="G20" s="11"/>
      <c r="H20" s="11"/>
      <c r="I20" s="11"/>
      <c r="J20" s="11"/>
    </row>
    <row r="21" spans="1:10" ht="15.75" thickBot="1" x14ac:dyDescent="0.3">
      <c r="A21" s="12" t="s">
        <v>37</v>
      </c>
      <c r="B21" s="13">
        <v>5</v>
      </c>
      <c r="C21" s="11"/>
      <c r="D21" s="11"/>
      <c r="E21" s="11"/>
      <c r="F21" s="11"/>
      <c r="G21" s="11"/>
      <c r="H21" s="11"/>
      <c r="I21" s="11"/>
      <c r="J21" s="11"/>
    </row>
    <row r="22" spans="1:10" ht="15.75" thickBot="1" x14ac:dyDescent="0.3">
      <c r="A22" s="12" t="s">
        <v>38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15.75" thickBot="1" x14ac:dyDescent="0.3">
      <c r="A23" s="11" t="s">
        <v>39</v>
      </c>
      <c r="B23" s="11"/>
      <c r="C23" s="11"/>
      <c r="D23" s="11"/>
      <c r="E23" s="11"/>
      <c r="F23" s="11"/>
      <c r="G23" s="11"/>
      <c r="H23" s="11"/>
      <c r="I23" s="11"/>
      <c r="J23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5B7D6-A2F1-42EA-9BF9-847ED5378198}">
  <dimension ref="A1:S16"/>
  <sheetViews>
    <sheetView tabSelected="1" workbookViewId="0">
      <selection activeCell="E18" sqref="E18"/>
    </sheetView>
  </sheetViews>
  <sheetFormatPr defaultRowHeight="15" x14ac:dyDescent="0.25"/>
  <cols>
    <col min="1" max="1" width="17.140625" customWidth="1"/>
    <col min="2" max="2" width="15.140625" customWidth="1"/>
    <col min="3" max="3" width="13.42578125" customWidth="1"/>
    <col min="4" max="4" width="15.42578125" customWidth="1"/>
    <col min="5" max="5" width="13.42578125" customWidth="1"/>
    <col min="6" max="6" width="14.5703125" customWidth="1"/>
    <col min="7" max="7" width="14.85546875" customWidth="1"/>
  </cols>
  <sheetData>
    <row r="1" spans="1:19" ht="27" thickBot="1" x14ac:dyDescent="0.3">
      <c r="A1" s="7" t="s">
        <v>0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5.75" thickBot="1" x14ac:dyDescent="0.3">
      <c r="A2" s="2" t="s">
        <v>16</v>
      </c>
      <c r="B2" s="8">
        <f>data!E2/data!D2</f>
        <v>2.8543472875897877</v>
      </c>
      <c r="C2" s="8">
        <f>data!E2/data!C2</f>
        <v>10.370699999999976</v>
      </c>
      <c r="D2" s="8">
        <f>data!D2/data!C2</f>
        <v>3.6333000000000002</v>
      </c>
      <c r="E2" s="8">
        <f>data!D2/data!B2</f>
        <v>0.2594473007712087</v>
      </c>
      <c r="F2" s="8">
        <f>data!E2/data!B2</f>
        <v>0.7405526992287913</v>
      </c>
      <c r="G2" s="8">
        <f>data!B2/data!C2</f>
        <v>14.003999999999976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20" customFormat="1" ht="15.75" thickBot="1" x14ac:dyDescent="0.3">
      <c r="A3" s="17" t="s">
        <v>17</v>
      </c>
      <c r="B3" s="18">
        <f>data!E3/data!D3</f>
        <v>1.2937704918032447</v>
      </c>
      <c r="C3" s="18">
        <f>data!E3/data!C3</f>
        <v>3.9459999999998958</v>
      </c>
      <c r="D3" s="18">
        <f>data!D3/data!C3</f>
        <v>3.05</v>
      </c>
      <c r="E3" s="18">
        <f>data!D3/data!B3</f>
        <v>0.43596340766152736</v>
      </c>
      <c r="F3" s="18">
        <f>data!E3/data!B3</f>
        <v>0.5640365923384727</v>
      </c>
      <c r="G3" s="18">
        <f>data!B3/data!C3</f>
        <v>6.9959999999998956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ht="15.75" thickBot="1" x14ac:dyDescent="0.3">
      <c r="A4" s="2" t="s">
        <v>18</v>
      </c>
      <c r="B4" s="8">
        <f>data!E4/data!D4</f>
        <v>0.61917830333361412</v>
      </c>
      <c r="C4" s="8">
        <f>data!E4/data!C4</f>
        <v>2.3013000000000434</v>
      </c>
      <c r="D4" s="8">
        <f>data!D4/data!C4</f>
        <v>3.7166999999999999</v>
      </c>
      <c r="E4" s="8">
        <f>data!D4/data!B4</f>
        <v>0.61759720837487087</v>
      </c>
      <c r="F4" s="8">
        <f>data!E4/data!B4</f>
        <v>0.38240279162512908</v>
      </c>
      <c r="G4" s="8">
        <f>data!B4/data!C4</f>
        <v>6.0180000000000433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s="20" customFormat="1" ht="15.75" thickBot="1" x14ac:dyDescent="0.3">
      <c r="A5" s="17" t="s">
        <v>19</v>
      </c>
      <c r="B5" s="18">
        <f>data!E5/data!D5</f>
        <v>0.86365591397849095</v>
      </c>
      <c r="C5" s="18">
        <f>data!E5/data!C5</f>
        <v>4.0159999999999831</v>
      </c>
      <c r="D5" s="18">
        <f>data!D5/data!C5</f>
        <v>4.6499999999999995</v>
      </c>
      <c r="E5" s="18">
        <f>data!D5/data!B5</f>
        <v>0.53657973690283978</v>
      </c>
      <c r="F5" s="18">
        <f>data!E5/data!B5</f>
        <v>0.46342026309716028</v>
      </c>
      <c r="G5" s="18">
        <f>data!B5/data!C5</f>
        <v>8.6659999999999826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ht="15.75" thickBot="1" x14ac:dyDescent="0.3">
      <c r="A6" s="2" t="s">
        <v>20</v>
      </c>
      <c r="B6" s="8" t="e">
        <f>data!E6/data!D6</f>
        <v>#DIV/0!</v>
      </c>
      <c r="C6" s="8" t="e">
        <f>data!E6/data!C6</f>
        <v>#DIV/0!</v>
      </c>
      <c r="D6" s="8" t="e">
        <f>data!D6/data!C6</f>
        <v>#DIV/0!</v>
      </c>
      <c r="E6" s="8" t="e">
        <f>data!D6/data!B6</f>
        <v>#DIV/0!</v>
      </c>
      <c r="F6" s="8" t="e">
        <f>data!E6/data!B6</f>
        <v>#DIV/0!</v>
      </c>
      <c r="G6" s="8" t="e">
        <f>data!B6/data!C6</f>
        <v>#DIV/0!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20" customFormat="1" ht="15.75" thickBot="1" x14ac:dyDescent="0.3">
      <c r="A7" s="17" t="s">
        <v>21</v>
      </c>
      <c r="B7" s="18">
        <f>data!E7/data!D7</f>
        <v>1.4092888243832207</v>
      </c>
      <c r="C7" s="18">
        <f>data!E7/data!C7</f>
        <v>2.9130000000001175</v>
      </c>
      <c r="D7" s="18">
        <f>data!D7/data!C7</f>
        <v>2.0670000000000002</v>
      </c>
      <c r="E7" s="18">
        <f>data!D7/data!B7</f>
        <v>0.41506024096384564</v>
      </c>
      <c r="F7" s="18">
        <f>data!E7/data!B7</f>
        <v>0.58493975903615436</v>
      </c>
      <c r="G7" s="18">
        <f>data!B7/data!C7</f>
        <v>4.9800000000001177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ht="15.75" thickBot="1" x14ac:dyDescent="0.3">
      <c r="A8" s="2" t="s">
        <v>22</v>
      </c>
      <c r="B8" s="8" t="e">
        <f>data!E8/data!D8</f>
        <v>#DIV/0!</v>
      </c>
      <c r="C8" s="8" t="e">
        <f>data!E8/data!C8</f>
        <v>#DIV/0!</v>
      </c>
      <c r="D8" s="8" t="e">
        <f>data!D8/data!C8</f>
        <v>#DIV/0!</v>
      </c>
      <c r="E8" s="8" t="e">
        <f>data!D8/data!B8</f>
        <v>#DIV/0!</v>
      </c>
      <c r="F8" s="8" t="e">
        <f>data!E8/data!B8</f>
        <v>#DIV/0!</v>
      </c>
      <c r="G8" s="8" t="e">
        <f>data!B8/data!C8</f>
        <v>#DIV/0!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20" customFormat="1" ht="15.75" thickBot="1" x14ac:dyDescent="0.3">
      <c r="A9" s="17" t="s">
        <v>23</v>
      </c>
      <c r="B9" s="18">
        <f>data!E9/data!D9</f>
        <v>0.57021677662578163</v>
      </c>
      <c r="C9" s="18">
        <f>data!E9/data!C9</f>
        <v>1.8149999999998627</v>
      </c>
      <c r="D9" s="18">
        <f>data!D9/data!C9</f>
        <v>3.1829999999999998</v>
      </c>
      <c r="E9" s="18">
        <f>data!D9/data!B9</f>
        <v>0.63685474189677616</v>
      </c>
      <c r="F9" s="18">
        <f>data!E9/data!B9</f>
        <v>0.36314525810322379</v>
      </c>
      <c r="G9" s="18">
        <f>data!B9/data!C9</f>
        <v>4.9979999999998626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5.75" thickBot="1" x14ac:dyDescent="0.3">
      <c r="A10" s="2" t="s">
        <v>24</v>
      </c>
      <c r="B10" s="8" t="e">
        <f>data!E10/data!D10</f>
        <v>#DIV/0!</v>
      </c>
      <c r="C10" s="8" t="e">
        <f>data!E10/data!C10</f>
        <v>#DIV/0!</v>
      </c>
      <c r="D10" s="8" t="e">
        <f>data!D10/data!C10</f>
        <v>#DIV/0!</v>
      </c>
      <c r="E10" s="8" t="e">
        <f>data!D10/data!B10</f>
        <v>#DIV/0!</v>
      </c>
      <c r="F10" s="8" t="e">
        <f>data!E10/data!B10</f>
        <v>#DIV/0!</v>
      </c>
      <c r="G10" s="8" t="e">
        <f>data!B10/data!C10</f>
        <v>#DIV/0!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20" customFormat="1" ht="15.75" thickBot="1" x14ac:dyDescent="0.3">
      <c r="A11" s="17" t="s">
        <v>25</v>
      </c>
      <c r="B11" s="18">
        <f>data!E11/data!D11</f>
        <v>0.94725663716814312</v>
      </c>
      <c r="C11" s="18">
        <f>data!E11/data!C11</f>
        <v>5.3520000000000092</v>
      </c>
      <c r="D11" s="18">
        <f>data!D11/data!C11</f>
        <v>5.65</v>
      </c>
      <c r="E11" s="18">
        <f>data!D11/data!B11</f>
        <v>0.51354299218323896</v>
      </c>
      <c r="F11" s="18">
        <f>data!E11/data!B11</f>
        <v>0.48645700781676099</v>
      </c>
      <c r="G11" s="18">
        <f>data!B11/data!C11</f>
        <v>11.00200000000001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ht="15.75" thickBot="1" x14ac:dyDescent="0.3">
      <c r="A12" s="2" t="s">
        <v>26</v>
      </c>
      <c r="B12" s="8">
        <f>data!E12/data!D12</f>
        <v>4.1089552670385318E-2</v>
      </c>
      <c r="C12" s="8">
        <f>data!E12/data!C12</f>
        <v>0.28419999999998707</v>
      </c>
      <c r="D12" s="8">
        <f>data!D12/data!C12</f>
        <v>6.9165999999999999</v>
      </c>
      <c r="E12" s="8">
        <f>data!D12/data!B12</f>
        <v>0.96053216309299139</v>
      </c>
      <c r="F12" s="8">
        <f>data!E12/data!B12</f>
        <v>3.9467836907008613E-2</v>
      </c>
      <c r="G12" s="8">
        <f>data!B12/data!C12</f>
        <v>7.2007999999999868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20" customFormat="1" ht="15.75" thickBot="1" x14ac:dyDescent="0.3">
      <c r="A13" s="17" t="s">
        <v>27</v>
      </c>
      <c r="B13" s="18">
        <f>data!E13/data!D13</f>
        <v>4.9832938883474904</v>
      </c>
      <c r="C13" s="18">
        <f>data!E13/data!C13</f>
        <v>5.9658333333333369</v>
      </c>
      <c r="D13" s="18">
        <f>data!D13/data!C13</f>
        <v>1.1971666666666667</v>
      </c>
      <c r="E13" s="18">
        <f>data!D13/data!B13</f>
        <v>0.16713202103401731</v>
      </c>
      <c r="F13" s="18">
        <f>data!E13/data!B13</f>
        <v>0.83286797896598264</v>
      </c>
      <c r="G13" s="18">
        <f>data!B13/data!C13</f>
        <v>7.1630000000000038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19" ht="15.75" thickBot="1" x14ac:dyDescent="0.3">
      <c r="A14" s="2" t="s">
        <v>28</v>
      </c>
      <c r="B14" s="8" t="e">
        <f>data!E14/data!D14</f>
        <v>#DIV/0!</v>
      </c>
      <c r="C14" s="8" t="e">
        <f>data!E14/data!C14</f>
        <v>#DIV/0!</v>
      </c>
      <c r="D14" s="8" t="e">
        <f>data!D14/data!C14</f>
        <v>#DIV/0!</v>
      </c>
      <c r="E14" s="8" t="e">
        <f>data!D14/data!B14</f>
        <v>#DIV/0!</v>
      </c>
      <c r="F14" s="8" t="e">
        <f>data!E14/data!B14</f>
        <v>#DIV/0!</v>
      </c>
      <c r="G14" s="8" t="e">
        <f>data!B14/data!C14</f>
        <v>#DIV/0!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s="20" customFormat="1" ht="15.75" thickBot="1" x14ac:dyDescent="0.3">
      <c r="A15" s="17" t="s">
        <v>29</v>
      </c>
      <c r="B15" s="18" t="e">
        <f>data!E15/data!D15</f>
        <v>#DIV/0!</v>
      </c>
      <c r="C15" s="18" t="e">
        <f>data!E15/data!C15</f>
        <v>#DIV/0!</v>
      </c>
      <c r="D15" s="18" t="e">
        <f>data!D15/data!C15</f>
        <v>#DIV/0!</v>
      </c>
      <c r="E15" s="18" t="e">
        <f>data!D15/data!B15</f>
        <v>#DIV/0!</v>
      </c>
      <c r="F15" s="18" t="e">
        <f>data!E15/data!B15</f>
        <v>#DIV/0!</v>
      </c>
      <c r="G15" s="18" t="e">
        <f>data!B15/data!C15</f>
        <v>#DIV/0!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ht="15.75" thickBot="1" x14ac:dyDescent="0.3">
      <c r="A16" s="9" t="s">
        <v>34</v>
      </c>
      <c r="B16" s="10">
        <f>data!E16/data!D16</f>
        <v>0.98364502939539622</v>
      </c>
      <c r="C16" s="10">
        <f>data!E16/data!C16</f>
        <v>3.8720952380952296</v>
      </c>
      <c r="D16" s="14">
        <f>data!D16/data!C16</f>
        <v>3.9364761904761902</v>
      </c>
      <c r="E16" s="10">
        <f>data!D16/data!B16</f>
        <v>0.50412245395780031</v>
      </c>
      <c r="F16" s="10">
        <f>data!E16/data!B16</f>
        <v>0.49587754604219975</v>
      </c>
      <c r="G16" s="10">
        <f>data!B16/data!C16</f>
        <v>7.8085714285714198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9FC3-6FA9-4FB2-858D-F8600F4FABCF}">
  <dimension ref="A1:C3"/>
  <sheetViews>
    <sheetView workbookViewId="0">
      <selection activeCell="B4" sqref="B4"/>
    </sheetView>
  </sheetViews>
  <sheetFormatPr defaultRowHeight="15" x14ac:dyDescent="0.25"/>
  <cols>
    <col min="2" max="2" width="11.5703125" customWidth="1"/>
    <col min="3" max="3" width="10" customWidth="1"/>
  </cols>
  <sheetData>
    <row r="1" spans="1:3" x14ac:dyDescent="0.25">
      <c r="B1" s="16" t="s">
        <v>48</v>
      </c>
      <c r="C1" s="16" t="s">
        <v>49</v>
      </c>
    </row>
    <row r="2" spans="1:3" x14ac:dyDescent="0.25">
      <c r="A2" s="16" t="s">
        <v>46</v>
      </c>
      <c r="B2" s="15">
        <v>44964</v>
      </c>
      <c r="C2" s="15">
        <v>44971</v>
      </c>
    </row>
    <row r="3" spans="1:3" x14ac:dyDescent="0.25">
      <c r="A3" s="16" t="s">
        <v>47</v>
      </c>
      <c r="B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entry</vt:lpstr>
      <vt:lpstr>data</vt:lpstr>
      <vt:lpstr>proportions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Caige Middaugh</dc:creator>
  <cp:lastModifiedBy>Caige Middaugh</cp:lastModifiedBy>
  <dcterms:created xsi:type="dcterms:W3CDTF">2023-02-03T20:15:46Z</dcterms:created>
  <dcterms:modified xsi:type="dcterms:W3CDTF">2023-02-08T04:12:07Z</dcterms:modified>
</cp:coreProperties>
</file>