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defaultThemeVersion="124226"/>
  <workbookProtection workbookPassword="C63E" lockStructure="1"/>
  <bookViews>
    <workbookView xWindow="10455" yWindow="15" windowWidth="4845" windowHeight="9825"/>
  </bookViews>
  <sheets>
    <sheet name="Peer Review, CG (Spring 2017)" sheetId="12" r:id="rId1"/>
    <sheet name="student" sheetId="13" state="hidden" r:id="rId2"/>
    <sheet name="team" sheetId="14" state="hidden" r:id="rId3"/>
  </sheets>
  <definedNames>
    <definedName name="Hw_1得分">#REF!</definedName>
    <definedName name="Hw_1权重">#REF!</definedName>
    <definedName name="Hw_2得分">#REF!</definedName>
    <definedName name="Hw_2权重">#REF!</definedName>
    <definedName name="Hw_3得分">#REF!</definedName>
    <definedName name="Hw_3权重">#REF!</definedName>
    <definedName name="Hw_4得分">#REF!</definedName>
    <definedName name="Hw_4权重">#REF!</definedName>
    <definedName name="Hw_5得分">#REF!</definedName>
    <definedName name="Hw_5权重">#REF!</definedName>
    <definedName name="Hw_6得分">#REF!</definedName>
    <definedName name="Hw_6权重">#REF!</definedName>
    <definedName name="_xlnm.Print_Titles" localSheetId="0">'Peer Review, CG (Spring 2017)'!$A:$B,'Peer Review, CG (Spring 2017)'!$1:$5</definedName>
    <definedName name="Quiz_1得分">#REF!</definedName>
    <definedName name="Quiz_1权重">#REF!</definedName>
    <definedName name="Quiz_2得分">#REF!</definedName>
    <definedName name="Quiz_2权重">#REF!</definedName>
    <definedName name="Quiz_3得分">#REF!</definedName>
    <definedName name="Quiz_3权重">#REF!</definedName>
    <definedName name="Quiz_4得分">#REF!</definedName>
    <definedName name="Quiz_4权重">#REF!</definedName>
    <definedName name="Quiz_5得分">#REF!</definedName>
    <definedName name="Quiz_5权重">#REF!</definedName>
    <definedName name="Students">#REF!</definedName>
    <definedName name="班级">#REF!</definedName>
    <definedName name="备注">#REF!</definedName>
    <definedName name="登分区">#REF!,#REF!,#REF!,#REF!,#REF!,#REF!,#REF!,#REF!,#REF!,#REF!,#REF!,#REF!</definedName>
    <definedName name="登分区表头">#REF!,#REF!,#REF!,#REF!,#REF!,#REF!,#REF!,#REF!,#REF!,#REF!,#REF!</definedName>
    <definedName name="加分得分">#REF!</definedName>
    <definedName name="加分权重">#REF!</definedName>
    <definedName name="课堂参与得分">#REF!</definedName>
    <definedName name="课堂参与权重">#REF!</definedName>
    <definedName name="课堂测验得分">#REF!</definedName>
    <definedName name="课堂测验权重">#REF!</definedName>
    <definedName name="课堂课后参与权重">#REF!</definedName>
    <definedName name="实验选题">#REF!</definedName>
    <definedName name="姓名">#REF!</definedName>
    <definedName name="学号">#REF!</definedName>
    <definedName name="总成绩">#REF!</definedName>
    <definedName name="作业得分">#REF!</definedName>
    <definedName name="作业权重">#REF!</definedName>
  </definedNames>
  <calcPr calcId="144525"/>
</workbook>
</file>

<file path=xl/calcChain.xml><?xml version="1.0" encoding="utf-8"?>
<calcChain xmlns="http://schemas.openxmlformats.org/spreadsheetml/2006/main">
  <c r="B7" i="12" l="1"/>
  <c r="B8" i="12"/>
  <c r="B9" i="12"/>
  <c r="B10" i="12"/>
  <c r="B11" i="12"/>
  <c r="B12" i="12"/>
  <c r="B13" i="12"/>
  <c r="B14" i="12"/>
  <c r="B6" i="12"/>
  <c r="D14" i="12"/>
  <c r="D13" i="12"/>
  <c r="D12" i="12"/>
  <c r="D11" i="13"/>
  <c r="D3" i="13"/>
  <c r="D4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2" i="13"/>
  <c r="H2" i="12" l="1"/>
  <c r="D10" i="12" l="1"/>
  <c r="D11" i="12"/>
  <c r="H3" i="12"/>
  <c r="L3" i="12" s="1"/>
  <c r="C2" i="12" l="1"/>
  <c r="C3" i="12" s="1"/>
  <c r="D7" i="12"/>
  <c r="D8" i="12"/>
  <c r="D9" i="12"/>
  <c r="D6" i="12"/>
  <c r="C4" i="12"/>
  <c r="C1" i="12"/>
  <c r="D2" i="12" l="1"/>
  <c r="D3" i="12" s="1"/>
  <c r="D1" i="12"/>
  <c r="D4" i="12"/>
</calcChain>
</file>

<file path=xl/comments1.xml><?xml version="1.0" encoding="utf-8"?>
<comments xmlns="http://schemas.openxmlformats.org/spreadsheetml/2006/main">
  <authors>
    <author>Junhui DENG</author>
    <author>M$</author>
  </authors>
  <commentList>
    <comment ref="C5" authorId="0">
      <text>
        <r>
          <rPr>
            <b/>
            <sz val="9"/>
            <color indexed="81"/>
            <rFont val="宋体"/>
            <charset val="134"/>
          </rPr>
          <t>百分制
对自己所在的分组也要给出评分
可依照右侧的各分项评分及“参考评分”，也可直接打分</t>
        </r>
      </text>
    </comment>
    <comment ref="D5" authorId="0">
      <text>
        <r>
          <rPr>
            <b/>
            <sz val="9"/>
            <color indexed="81"/>
            <rFont val="宋体"/>
            <charset val="134"/>
          </rPr>
          <t>根据右侧各分项成绩自动统计
仅供参考，你最终的评分可以不同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对所采用算法，理解是否透彻、到位</t>
        </r>
      </text>
    </comment>
    <comment ref="G5" authorId="0">
      <text>
        <r>
          <rPr>
            <b/>
            <sz val="9"/>
            <color indexed="81"/>
            <rFont val="宋体"/>
            <charset val="134"/>
          </rPr>
          <t>选用的数据结构是否合理
独立完成数据结构的设计与实现情况</t>
        </r>
      </text>
    </comment>
    <comment ref="H5" authorId="0">
      <text>
        <r>
          <rPr>
            <b/>
            <sz val="9"/>
            <color indexed="81"/>
            <rFont val="宋体"/>
            <charset val="134"/>
          </rPr>
          <t>模块划分合理性
代码可读性
用户界面友好性
数据操作的便捷性
同组成员之间的分工、配合</t>
        </r>
      </text>
    </comment>
    <comment ref="I5" authorId="0">
      <text>
        <r>
          <rPr>
            <b/>
            <sz val="9"/>
            <color indexed="81"/>
            <rFont val="宋体"/>
            <charset val="134"/>
          </rPr>
          <t>边界及退化情况的覆盖与处理能力</t>
        </r>
      </text>
    </comment>
    <comment ref="J5" authorId="0">
      <text>
        <r>
          <rPr>
            <b/>
            <sz val="9"/>
            <color indexed="81"/>
            <rFont val="宋体"/>
            <charset val="134"/>
          </rPr>
          <t>最大支持的数据规模、计算平台的规模等</t>
        </r>
      </text>
    </comment>
    <comment ref="K5" authorId="0">
      <text>
        <r>
          <rPr>
            <b/>
            <sz val="9"/>
            <color indexed="81"/>
            <rFont val="宋体"/>
            <charset val="134"/>
          </rPr>
          <t>条理清楚
全面与简洁兼顾
自我测试的广度与深度
与相关工作的对比充分，分析结论中肯可信</t>
        </r>
      </text>
    </comment>
    <comment ref="L5" authorId="1">
      <text>
        <r>
          <rPr>
            <b/>
            <sz val="9"/>
            <color indexed="81"/>
            <rFont val="宋体"/>
            <family val="3"/>
            <charset val="134"/>
          </rPr>
          <t>测试用例及输出截图之类，可作附件一并打包提交至网络学堂</t>
        </r>
      </text>
    </comment>
  </commentList>
</comments>
</file>

<file path=xl/sharedStrings.xml><?xml version="1.0" encoding="utf-8"?>
<sst xmlns="http://schemas.openxmlformats.org/spreadsheetml/2006/main" count="206" uniqueCount="85">
  <si>
    <t>组号</t>
  </si>
  <si>
    <t>评分</t>
  </si>
  <si>
    <t>max</t>
  </si>
  <si>
    <t>mean</t>
  </si>
  <si>
    <t>min</t>
  </si>
  <si>
    <t>难度</t>
  </si>
  <si>
    <t>数据结构</t>
  </si>
  <si>
    <t>实验报告</t>
  </si>
  <si>
    <t>算法</t>
  </si>
  <si>
    <t>排名</t>
  </si>
  <si>
    <t>学号</t>
  </si>
  <si>
    <t>姓名</t>
  </si>
  <si>
    <t>参考
评分</t>
  </si>
  <si>
    <t>A</t>
  </si>
  <si>
    <t>B</t>
  </si>
  <si>
    <t>C</t>
  </si>
  <si>
    <t>D</t>
  </si>
  <si>
    <t>E</t>
  </si>
  <si>
    <t>单位</t>
  </si>
  <si>
    <t>鲁棒性与
精度控制</t>
  </si>
  <si>
    <t>吞吐能力
扩充能力</t>
  </si>
  <si>
    <t>stdev</t>
    <phoneticPr fontId="2" type="noConversion"/>
  </si>
  <si>
    <t>软件学院</t>
  </si>
  <si>
    <t>B</t>
    <phoneticPr fontId="5" type="noConversion"/>
  </si>
  <si>
    <t>C</t>
    <phoneticPr fontId="5" type="noConversion"/>
  </si>
  <si>
    <t>成员1</t>
    <phoneticPr fontId="5" type="noConversion"/>
  </si>
  <si>
    <t>成员2</t>
    <phoneticPr fontId="5" type="noConversion"/>
  </si>
  <si>
    <t>成员3</t>
    <phoneticPr fontId="5" type="noConversion"/>
  </si>
  <si>
    <t xml:space="preserve">成员4 </t>
    <phoneticPr fontId="5" type="noConversion"/>
  </si>
  <si>
    <t>选题</t>
    <phoneticPr fontId="5" type="noConversion"/>
  </si>
  <si>
    <t>分组</t>
    <phoneticPr fontId="2" type="noConversion"/>
  </si>
  <si>
    <t>分组：</t>
    <phoneticPr fontId="2" type="noConversion"/>
  </si>
  <si>
    <t>姓名：</t>
    <phoneticPr fontId="2" type="noConversion"/>
  </si>
  <si>
    <t>学号：</t>
    <phoneticPr fontId="2" type="noConversion"/>
  </si>
  <si>
    <t>评阅人</t>
    <phoneticPr fontId="2" type="noConversion"/>
  </si>
  <si>
    <t>F</t>
    <phoneticPr fontId="2" type="noConversion"/>
  </si>
  <si>
    <t>评语 &amp; 备注</t>
    <phoneticPr fontId="2" type="noConversion"/>
  </si>
  <si>
    <t>系统界面</t>
    <phoneticPr fontId="2" type="noConversion"/>
  </si>
  <si>
    <t>F</t>
  </si>
  <si>
    <t>G</t>
  </si>
  <si>
    <t>肖慎柯</t>
  </si>
  <si>
    <t>交叉信息院</t>
  </si>
  <si>
    <t>汤慧赟</t>
  </si>
  <si>
    <t>计算机系</t>
  </si>
  <si>
    <t>夏武</t>
  </si>
  <si>
    <t>欧阳雯琪</t>
  </si>
  <si>
    <t>李瑞龙</t>
  </si>
  <si>
    <t>袁泰凌</t>
  </si>
  <si>
    <t>董欣</t>
  </si>
  <si>
    <t>宋正阳</t>
  </si>
  <si>
    <t>王晗</t>
  </si>
  <si>
    <t>曾华</t>
  </si>
  <si>
    <t>周伯威</t>
  </si>
  <si>
    <t>肖剑楠</t>
  </si>
  <si>
    <t>孙培文</t>
  </si>
  <si>
    <t>朱翼</t>
  </si>
  <si>
    <t>刘聪颖</t>
  </si>
  <si>
    <t>张亚娴</t>
  </si>
  <si>
    <t>刘英杰</t>
  </si>
  <si>
    <t>周琳钧</t>
  </si>
  <si>
    <t>鲁逸沁</t>
  </si>
  <si>
    <t>梁盾</t>
  </si>
  <si>
    <t>卢嘉铭</t>
  </si>
  <si>
    <t>荆明轩</t>
  </si>
  <si>
    <t>史佳欣</t>
  </si>
  <si>
    <t>郭碧川</t>
  </si>
  <si>
    <t>李国豪</t>
  </si>
  <si>
    <t>潘毅铃</t>
  </si>
  <si>
    <t>姜流</t>
  </si>
  <si>
    <t>P16206025</t>
  </si>
  <si>
    <t>孙禹楠</t>
  </si>
  <si>
    <t>教务处</t>
  </si>
  <si>
    <t>基于⾦字塔技术的k最近邻搜索算法</t>
  </si>
  <si>
    <t>H</t>
  </si>
  <si>
    <t>I</t>
  </si>
  <si>
    <t>J</t>
  </si>
  <si>
    <t>简单多边形凸包算法实现及演示</t>
  </si>
  <si>
    <t>伪正交区域的凸四边形分解算法的实现与可视化</t>
  </si>
  <si>
    <t>最大空元凸子集</t>
  </si>
  <si>
    <t>三维点集中的最大空心球及其可视化</t>
  </si>
  <si>
    <t>水果忍者</t>
  </si>
  <si>
    <t>平面2-CENTER_PROBLEM</t>
  </si>
  <si>
    <t>二维及三维 Voronoi 图的三维解释</t>
  </si>
  <si>
    <t>分组编号</t>
  </si>
  <si>
    <t>复杂多边形渐变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</si>
</sst>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000000000"/>
  </numFmts>
  <fonts count="11">
    <font>
      <sz val="11"/>
      <name val="华文仿宋"/>
      <charset val="134"/>
    </font>
    <font>
      <sz val="11"/>
      <color theme="1"/>
      <name val="Consolas"/>
      <family val="2"/>
      <charset val="134"/>
    </font>
    <font>
      <sz val="8"/>
      <name val="华文仿宋"/>
      <charset val="134"/>
    </font>
    <font>
      <b/>
      <sz val="9"/>
      <color indexed="81"/>
      <name val="宋体"/>
      <charset val="134"/>
    </font>
    <font>
      <sz val="11"/>
      <name val="微软雅黑"/>
      <family val="2"/>
      <charset val="134"/>
    </font>
    <font>
      <sz val="9"/>
      <name val="华文仿宋"/>
      <charset val="134"/>
    </font>
    <font>
      <b/>
      <sz val="9"/>
      <color indexed="81"/>
      <name val="宋体"/>
      <family val="3"/>
      <charset val="134"/>
    </font>
    <font>
      <b/>
      <sz val="14"/>
      <color theme="2" tint="-0.749992370372631"/>
      <name val="微软雅黑"/>
      <family val="2"/>
      <charset val="134"/>
    </font>
    <font>
      <b/>
      <sz val="14"/>
      <color theme="2"/>
      <name val="微软雅黑"/>
      <family val="2"/>
      <charset val="134"/>
    </font>
    <font>
      <i/>
      <sz val="11"/>
      <color theme="2" tint="-0.749992370372631"/>
      <name val="微软雅黑"/>
      <family val="2"/>
      <charset val="134"/>
    </font>
    <font>
      <sz val="11"/>
      <color theme="2" tint="-0.74999237037263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double">
        <color theme="2" tint="-0.749961851863155"/>
      </left>
      <right style="double">
        <color theme="2" tint="-0.749961851863155"/>
      </right>
      <top style="double">
        <color theme="2" tint="-0.749961851863155"/>
      </top>
      <bottom style="double">
        <color theme="2" tint="-0.749961851863155"/>
      </bottom>
      <diagonal/>
    </border>
    <border>
      <left style="double">
        <color theme="2" tint="-0.749961851863155"/>
      </left>
      <right style="thin">
        <color theme="2" tint="-0.749961851863155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2" tint="-0.749961851863155"/>
      </left>
      <right style="double">
        <color theme="2" tint="-0.749961851863155"/>
      </right>
      <top style="double">
        <color theme="2" tint="-0.749961851863155"/>
      </top>
      <bottom style="double">
        <color theme="2" tint="-0.749961851863155"/>
      </bottom>
      <diagonal/>
    </border>
    <border>
      <left style="double">
        <color theme="2" tint="-0.749961851863155"/>
      </left>
      <right style="thin">
        <color theme="2" tint="-0.749961851863155"/>
      </right>
      <top style="double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double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double">
        <color theme="2" tint="-0.749961851863155"/>
      </right>
      <top style="double">
        <color theme="2" tint="-0.749961851863155"/>
      </top>
      <bottom style="thin">
        <color theme="2" tint="-0.749961851863155"/>
      </bottom>
      <diagonal/>
    </border>
    <border>
      <left style="double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double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double">
        <color theme="2" tint="-0.749961851863155"/>
      </left>
      <right style="thin">
        <color theme="2" tint="-0.749961851863155"/>
      </right>
      <top style="thin">
        <color theme="2" tint="-0.749961851863155"/>
      </top>
      <bottom style="double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double">
        <color theme="2" tint="-0.749961851863155"/>
      </bottom>
      <diagonal/>
    </border>
    <border>
      <left style="thin">
        <color theme="2" tint="-0.749961851863155"/>
      </left>
      <right style="double">
        <color theme="2" tint="-0.749961851863155"/>
      </right>
      <top style="thin">
        <color theme="2" tint="-0.749961851863155"/>
      </top>
      <bottom style="double">
        <color theme="2" tint="-0.749961851863155"/>
      </bottom>
      <diagonal/>
    </border>
    <border>
      <left style="double">
        <color theme="2" tint="-0.749961851863155"/>
      </left>
      <right style="double">
        <color theme="2" tint="-0.749961851863155"/>
      </right>
      <top style="double">
        <color theme="2" tint="-0.749961851863155"/>
      </top>
      <bottom style="thin">
        <color theme="2" tint="-0.749961851863155"/>
      </bottom>
      <diagonal/>
    </border>
    <border>
      <left style="double">
        <color theme="2" tint="-0.749961851863155"/>
      </left>
      <right style="double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double">
        <color theme="2" tint="-0.749961851863155"/>
      </left>
      <right style="double">
        <color theme="2" tint="-0.749961851863155"/>
      </right>
      <top style="thin">
        <color theme="2" tint="-0.749961851863155"/>
      </top>
      <bottom style="double">
        <color theme="2" tint="-0.749961851863155"/>
      </bottom>
      <diagonal/>
    </border>
    <border>
      <left style="double">
        <color theme="2" tint="-0.749961851863155"/>
      </left>
      <right/>
      <top style="double">
        <color theme="2" tint="-0.749961851863155"/>
      </top>
      <bottom style="double">
        <color theme="2" tint="-0.749961851863155"/>
      </bottom>
      <diagonal/>
    </border>
    <border>
      <left/>
      <right/>
      <top style="double">
        <color theme="2" tint="-0.749961851863155"/>
      </top>
      <bottom style="double">
        <color theme="2" tint="-0.749961851863155"/>
      </bottom>
      <diagonal/>
    </border>
    <border>
      <left/>
      <right style="double">
        <color theme="2" tint="-0.749961851863155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double">
        <color theme="2" tint="-0.749961851863155"/>
      </top>
      <bottom style="thin">
        <color theme="2" tint="-0.24994659260841701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24994659260841701"/>
      </top>
      <bottom style="double">
        <color theme="2" tint="-0.749961851863155"/>
      </bottom>
      <diagonal/>
    </border>
    <border>
      <left style="thin">
        <color theme="2" tint="-0.749961851863155"/>
      </left>
      <right style="thin">
        <color theme="2" tint="-0.24994659260841701"/>
      </right>
      <top style="double">
        <color theme="2" tint="-0.749961851863155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double">
        <color theme="2" tint="-0.749961851863155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749961851863155"/>
      </right>
      <top style="double">
        <color theme="2" tint="-0.749961851863155"/>
      </top>
      <bottom style="thin">
        <color theme="2" tint="-0.24994659260841701"/>
      </bottom>
      <diagonal/>
    </border>
    <border>
      <left style="thin">
        <color theme="2" tint="-0.749961851863155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749961851863155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749961851863155"/>
      </left>
      <right style="thin">
        <color theme="2" tint="-0.24994659260841701"/>
      </right>
      <top style="thin">
        <color theme="2" tint="-0.24994659260841701"/>
      </top>
      <bottom style="double">
        <color theme="2" tint="-0.74996185186315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double">
        <color theme="2" tint="-0.749961851863155"/>
      </bottom>
      <diagonal/>
    </border>
    <border>
      <left style="thin">
        <color theme="2" tint="-0.24994659260841701"/>
      </left>
      <right style="thin">
        <color theme="2" tint="-0.749961851863155"/>
      </right>
      <top style="thin">
        <color theme="2" tint="-0.24994659260841701"/>
      </top>
      <bottom style="double">
        <color theme="2" tint="-0.749961851863155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1" fillId="0" borderId="0" xfId="1"/>
    <xf numFmtId="0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textRotation="255" shrinkToFit="1"/>
    </xf>
    <xf numFmtId="0" fontId="7" fillId="0" borderId="3" xfId="0" applyFont="1" applyFill="1" applyBorder="1" applyAlignment="1">
      <alignment horizontal="center" vertical="center" textRotation="255" wrapText="1" shrinkToFit="1"/>
    </xf>
    <xf numFmtId="0" fontId="7" fillId="0" borderId="4" xfId="0" applyFont="1" applyFill="1" applyBorder="1" applyAlignment="1">
      <alignment horizontal="center" vertical="center" wrapText="1" shrinkToFit="1"/>
    </xf>
    <xf numFmtId="0" fontId="7" fillId="0" borderId="5" xfId="0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 shrinkToFit="1"/>
    </xf>
    <xf numFmtId="0" fontId="7" fillId="2" borderId="7" xfId="0" applyFont="1" applyFill="1" applyBorder="1" applyAlignment="1" applyProtection="1">
      <alignment horizontal="center" vertical="center" shrinkToFit="1"/>
      <protection locked="0"/>
    </xf>
    <xf numFmtId="0" fontId="7" fillId="0" borderId="8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 shrinkToFit="1"/>
    </xf>
    <xf numFmtId="0" fontId="7" fillId="2" borderId="10" xfId="0" applyFont="1" applyFill="1" applyBorder="1" applyAlignment="1" applyProtection="1">
      <alignment horizontal="center" vertical="center" shrinkToFit="1"/>
      <protection locked="0"/>
    </xf>
    <xf numFmtId="0" fontId="7" fillId="0" borderId="11" xfId="0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  <protection locked="0"/>
    </xf>
    <xf numFmtId="165" fontId="7" fillId="0" borderId="7" xfId="0" applyNumberFormat="1" applyFont="1" applyBorder="1" applyAlignment="1">
      <alignment horizontal="center" vertical="center" shrinkToFit="1"/>
    </xf>
    <xf numFmtId="165" fontId="7" fillId="0" borderId="10" xfId="0" applyNumberFormat="1" applyFont="1" applyBorder="1" applyAlignment="1">
      <alignment horizontal="center" vertical="center" shrinkToFit="1"/>
    </xf>
    <xf numFmtId="164" fontId="7" fillId="0" borderId="9" xfId="0" applyNumberFormat="1" applyFont="1" applyBorder="1" applyAlignment="1">
      <alignment horizontal="center" vertical="center" shrinkToFit="1"/>
    </xf>
    <xf numFmtId="164" fontId="7" fillId="0" borderId="10" xfId="0" applyNumberFormat="1" applyFont="1" applyBorder="1" applyAlignment="1">
      <alignment horizontal="center" vertical="center" shrinkToFit="1"/>
    </xf>
    <xf numFmtId="165" fontId="7" fillId="0" borderId="13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7" xfId="0" applyFont="1" applyBorder="1" applyAlignment="1">
      <alignment vertical="center"/>
    </xf>
    <xf numFmtId="165" fontId="8" fillId="3" borderId="20" xfId="0" applyNumberFormat="1" applyFont="1" applyFill="1" applyBorder="1" applyAlignment="1" applyProtection="1">
      <alignment horizontal="center" vertical="center" shrinkToFit="1"/>
      <protection locked="0"/>
    </xf>
    <xf numFmtId="165" fontId="8" fillId="3" borderId="21" xfId="0" applyNumberFormat="1" applyFont="1" applyFill="1" applyBorder="1" applyAlignment="1" applyProtection="1">
      <alignment horizontal="center" vertical="center" shrinkToFit="1"/>
      <protection locked="0"/>
    </xf>
    <xf numFmtId="165" fontId="8" fillId="3" borderId="22" xfId="0" applyNumberFormat="1" applyFont="1" applyFill="1" applyBorder="1" applyAlignment="1" applyProtection="1">
      <alignment horizontal="center" vertical="center" shrinkToFit="1"/>
      <protection locked="0"/>
    </xf>
    <xf numFmtId="165" fontId="8" fillId="3" borderId="23" xfId="0" applyNumberFormat="1" applyFont="1" applyFill="1" applyBorder="1" applyAlignment="1" applyProtection="1">
      <alignment horizontal="center" vertical="center"/>
      <protection locked="0"/>
    </xf>
    <xf numFmtId="165" fontId="8" fillId="3" borderId="24" xfId="0" applyNumberFormat="1" applyFont="1" applyFill="1" applyBorder="1" applyAlignment="1" applyProtection="1">
      <alignment horizontal="center" vertical="center"/>
      <protection locked="0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165" fontId="8" fillId="3" borderId="26" xfId="0" applyNumberFormat="1" applyFont="1" applyFill="1" applyBorder="1" applyAlignment="1" applyProtection="1">
      <alignment horizontal="center" vertical="center"/>
      <protection locked="0"/>
    </xf>
    <xf numFmtId="165" fontId="8" fillId="3" borderId="27" xfId="0" applyNumberFormat="1" applyFont="1" applyFill="1" applyBorder="1" applyAlignment="1" applyProtection="1">
      <alignment horizontal="center" vertical="center"/>
      <protection locked="0"/>
    </xf>
    <xf numFmtId="165" fontId="8" fillId="3" borderId="28" xfId="0" applyNumberFormat="1" applyFont="1" applyFill="1" applyBorder="1" applyAlignment="1" applyProtection="1">
      <alignment horizontal="center" vertical="center"/>
      <protection locked="0"/>
    </xf>
    <xf numFmtId="165" fontId="8" fillId="3" borderId="29" xfId="0" applyNumberFormat="1" applyFont="1" applyFill="1" applyBorder="1" applyAlignment="1" applyProtection="1">
      <alignment horizontal="center" vertical="center"/>
      <protection locked="0"/>
    </xf>
    <xf numFmtId="165" fontId="8" fillId="3" borderId="30" xfId="0" applyNumberFormat="1" applyFont="1" applyFill="1" applyBorder="1" applyAlignment="1" applyProtection="1">
      <alignment horizontal="center" vertical="center"/>
      <protection locked="0"/>
    </xf>
    <xf numFmtId="165" fontId="8" fillId="3" borderId="31" xfId="0" applyNumberFormat="1" applyFont="1" applyFill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 shrinkToFit="1"/>
    </xf>
    <xf numFmtId="165" fontId="9" fillId="0" borderId="9" xfId="0" applyNumberFormat="1" applyFont="1" applyBorder="1" applyAlignment="1">
      <alignment horizontal="center" vertical="center" shrinkToFit="1"/>
    </xf>
    <xf numFmtId="165" fontId="9" fillId="0" borderId="12" xfId="0" applyNumberFormat="1" applyFont="1" applyBorder="1" applyAlignment="1">
      <alignment horizontal="center" vertical="center" shrinkToFit="1"/>
    </xf>
    <xf numFmtId="166" fontId="8" fillId="3" borderId="18" xfId="0" applyNumberFormat="1" applyFont="1" applyFill="1" applyBorder="1" applyAlignment="1" applyProtection="1">
      <alignment horizontal="center" vertical="center"/>
      <protection locked="0"/>
    </xf>
    <xf numFmtId="166" fontId="8" fillId="3" borderId="19" xfId="0" applyNumberFormat="1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textRotation="255"/>
    </xf>
    <xf numFmtId="0" fontId="7" fillId="0" borderId="15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theme="0"/>
      </font>
      <fill>
        <patternFill>
          <bgColor theme="7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L15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" sqref="H1:K1"/>
    </sheetView>
  </sheetViews>
  <sheetFormatPr defaultColWidth="9.140625" defaultRowHeight="24" customHeight="1"/>
  <cols>
    <col min="1" max="2" width="8.7109375" style="6" customWidth="1"/>
    <col min="3" max="4" width="8.7109375" style="9" customWidth="1"/>
    <col min="5" max="11" width="8.7109375" style="10" customWidth="1"/>
    <col min="12" max="12" width="80.7109375" style="6" customWidth="1"/>
    <col min="13" max="16384" width="9.140625" style="6"/>
  </cols>
  <sheetData>
    <row r="1" spans="1:12" ht="24" customHeight="1" thickTop="1" thickBot="1">
      <c r="A1" s="60" t="s">
        <v>2</v>
      </c>
      <c r="B1" s="61"/>
      <c r="C1" s="18">
        <f>MAX(C6:C14)</f>
        <v>0</v>
      </c>
      <c r="D1" s="26">
        <f>MAX(D6:D14)</f>
        <v>85.714285714285708</v>
      </c>
      <c r="E1" s="4"/>
      <c r="F1" s="57" t="s">
        <v>34</v>
      </c>
      <c r="G1" s="32" t="s">
        <v>33</v>
      </c>
      <c r="H1" s="51"/>
      <c r="I1" s="51"/>
      <c r="J1" s="51"/>
      <c r="K1" s="52"/>
      <c r="L1" s="5"/>
    </row>
    <row r="2" spans="1:12" ht="24" customHeight="1" thickTop="1" thickBot="1">
      <c r="A2" s="62" t="s">
        <v>3</v>
      </c>
      <c r="B2" s="63"/>
      <c r="C2" s="21" t="str">
        <f>IFERROR(AVERAGE(C6:C14),"")</f>
        <v/>
      </c>
      <c r="D2" s="27">
        <f>AVERAGE(D6:D14)</f>
        <v>85.714285714285694</v>
      </c>
      <c r="E2" s="7"/>
      <c r="F2" s="58"/>
      <c r="G2" s="32" t="s">
        <v>32</v>
      </c>
      <c r="H2" s="53" t="str">
        <f>IF(ISBLANK(H1),"",IFERROR(VLOOKUP(H1,student!A$2:B$34,2,FALSE),"不认识"))</f>
        <v/>
      </c>
      <c r="I2" s="53"/>
      <c r="J2" s="53"/>
      <c r="K2" s="54"/>
      <c r="L2" s="5"/>
    </row>
    <row r="3" spans="1:12" ht="24" customHeight="1" thickTop="1" thickBot="1">
      <c r="A3" s="62" t="s">
        <v>21</v>
      </c>
      <c r="B3" s="63"/>
      <c r="C3" s="28" t="str">
        <f>IFERROR(STDEV(C6:C14)/C2,"")</f>
        <v/>
      </c>
      <c r="D3" s="29">
        <f>STDEV(D6:D14)/D2</f>
        <v>1.7585035537258282E-16</v>
      </c>
      <c r="E3" s="4"/>
      <c r="F3" s="59"/>
      <c r="G3" s="32" t="s">
        <v>31</v>
      </c>
      <c r="H3" s="53" t="str">
        <f>IF(ISBLANK(H1),"",IFERROR(VLOOKUP(H1,student!A:D,4,FALSE),"---"))</f>
        <v/>
      </c>
      <c r="I3" s="53"/>
      <c r="J3" s="53"/>
      <c r="K3" s="54"/>
      <c r="L3" s="31" t="str">
        <f>IF(ISBLANK(H3),"",IFERROR(VLOOKUP(H3,team!E:G,2,FALSE),"---"))</f>
        <v>---</v>
      </c>
    </row>
    <row r="4" spans="1:12" ht="24" customHeight="1" thickTop="1" thickBot="1">
      <c r="A4" s="55" t="s">
        <v>4</v>
      </c>
      <c r="B4" s="56"/>
      <c r="C4" s="24">
        <f>MIN(C6:C14)</f>
        <v>0</v>
      </c>
      <c r="D4" s="30">
        <f>MIN(D6:D14)</f>
        <v>85.714285714285708</v>
      </c>
      <c r="E4" s="4"/>
      <c r="F4" s="4"/>
      <c r="G4" s="4"/>
      <c r="H4" s="4"/>
      <c r="I4" s="4"/>
      <c r="J4" s="4"/>
      <c r="K4" s="4"/>
      <c r="L4" s="5"/>
    </row>
    <row r="5" spans="1:12" s="8" customFormat="1" ht="108" customHeight="1" thickTop="1" thickBot="1">
      <c r="A5" s="11" t="s">
        <v>0</v>
      </c>
      <c r="B5" s="12" t="s">
        <v>9</v>
      </c>
      <c r="C5" s="13" t="s">
        <v>1</v>
      </c>
      <c r="D5" s="13" t="s">
        <v>12</v>
      </c>
      <c r="E5" s="14" t="s">
        <v>5</v>
      </c>
      <c r="F5" s="14" t="s">
        <v>8</v>
      </c>
      <c r="G5" s="15" t="s">
        <v>6</v>
      </c>
      <c r="H5" s="15" t="s">
        <v>37</v>
      </c>
      <c r="I5" s="15" t="s">
        <v>19</v>
      </c>
      <c r="J5" s="15" t="s">
        <v>20</v>
      </c>
      <c r="K5" s="15" t="s">
        <v>7</v>
      </c>
      <c r="L5" s="16" t="s">
        <v>36</v>
      </c>
    </row>
    <row r="6" spans="1:12" ht="24" customHeight="1" thickTop="1">
      <c r="A6" s="17" t="s">
        <v>13</v>
      </c>
      <c r="B6" s="45" t="str">
        <f>IFERROR("No. " &amp; RANK(C6,C$6:C$14,0),"")</f>
        <v/>
      </c>
      <c r="C6" s="33"/>
      <c r="D6" s="48">
        <f>100*(CODE("H")*7-CODE(UPPER(E6))-CODE(UPPER(F6))-CODE(UPPER(G6))-CODE(UPPER(H6))-CODE(UPPER(I6))-CODE(UPPER(J6))-CODE(UPPER(K6)))/7/(CODE("H")-CODE("A"))</f>
        <v>85.714285714285708</v>
      </c>
      <c r="E6" s="36" t="s">
        <v>14</v>
      </c>
      <c r="F6" s="37" t="s">
        <v>14</v>
      </c>
      <c r="G6" s="37" t="s">
        <v>14</v>
      </c>
      <c r="H6" s="37" t="s">
        <v>14</v>
      </c>
      <c r="I6" s="37" t="s">
        <v>14</v>
      </c>
      <c r="J6" s="37" t="s">
        <v>14</v>
      </c>
      <c r="K6" s="38" t="s">
        <v>14</v>
      </c>
      <c r="L6" s="19"/>
    </row>
    <row r="7" spans="1:12" ht="24" customHeight="1">
      <c r="A7" s="20" t="s">
        <v>14</v>
      </c>
      <c r="B7" s="46" t="str">
        <f t="shared" ref="B7:B14" si="0">IFERROR("No. " &amp; RANK(C7,C$6:C$14,0),"")</f>
        <v/>
      </c>
      <c r="C7" s="34"/>
      <c r="D7" s="49">
        <f t="shared" ref="D7:D10" si="1">100*(CODE("H")*7-CODE(UPPER(E7))-CODE(UPPER(F7))-CODE(UPPER(G7))-CODE(UPPER(H7))-CODE(UPPER(I7))-CODE(UPPER(J7))-CODE(UPPER(K7)))/7/(CODE("H")-CODE("A"))</f>
        <v>85.714285714285708</v>
      </c>
      <c r="E7" s="39" t="s">
        <v>14</v>
      </c>
      <c r="F7" s="40" t="s">
        <v>14</v>
      </c>
      <c r="G7" s="40" t="s">
        <v>14</v>
      </c>
      <c r="H7" s="40" t="s">
        <v>14</v>
      </c>
      <c r="I7" s="40" t="s">
        <v>14</v>
      </c>
      <c r="J7" s="40" t="s">
        <v>14</v>
      </c>
      <c r="K7" s="41" t="s">
        <v>14</v>
      </c>
      <c r="L7" s="22"/>
    </row>
    <row r="8" spans="1:12" ht="24" customHeight="1">
      <c r="A8" s="20" t="s">
        <v>15</v>
      </c>
      <c r="B8" s="46" t="str">
        <f t="shared" si="0"/>
        <v/>
      </c>
      <c r="C8" s="34"/>
      <c r="D8" s="49">
        <f t="shared" si="1"/>
        <v>85.714285714285708</v>
      </c>
      <c r="E8" s="39" t="s">
        <v>14</v>
      </c>
      <c r="F8" s="40" t="s">
        <v>14</v>
      </c>
      <c r="G8" s="40" t="s">
        <v>14</v>
      </c>
      <c r="H8" s="40" t="s">
        <v>14</v>
      </c>
      <c r="I8" s="40" t="s">
        <v>14</v>
      </c>
      <c r="J8" s="40" t="s">
        <v>14</v>
      </c>
      <c r="K8" s="41" t="s">
        <v>14</v>
      </c>
      <c r="L8" s="22"/>
    </row>
    <row r="9" spans="1:12" ht="24" customHeight="1">
      <c r="A9" s="20" t="s">
        <v>16</v>
      </c>
      <c r="B9" s="46" t="str">
        <f t="shared" si="0"/>
        <v/>
      </c>
      <c r="C9" s="34"/>
      <c r="D9" s="49">
        <f t="shared" si="1"/>
        <v>85.714285714285708</v>
      </c>
      <c r="E9" s="39" t="s">
        <v>14</v>
      </c>
      <c r="F9" s="40" t="s">
        <v>14</v>
      </c>
      <c r="G9" s="40" t="s">
        <v>14</v>
      </c>
      <c r="H9" s="40" t="s">
        <v>14</v>
      </c>
      <c r="I9" s="40" t="s">
        <v>14</v>
      </c>
      <c r="J9" s="40" t="s">
        <v>14</v>
      </c>
      <c r="K9" s="41" t="s">
        <v>14</v>
      </c>
      <c r="L9" s="22"/>
    </row>
    <row r="10" spans="1:12" ht="24" customHeight="1">
      <c r="A10" s="20" t="s">
        <v>17</v>
      </c>
      <c r="B10" s="46" t="str">
        <f t="shared" si="0"/>
        <v/>
      </c>
      <c r="C10" s="34"/>
      <c r="D10" s="49">
        <f t="shared" si="1"/>
        <v>85.714285714285708</v>
      </c>
      <c r="E10" s="39" t="s">
        <v>14</v>
      </c>
      <c r="F10" s="40" t="s">
        <v>14</v>
      </c>
      <c r="G10" s="40" t="s">
        <v>14</v>
      </c>
      <c r="H10" s="40" t="s">
        <v>14</v>
      </c>
      <c r="I10" s="40" t="s">
        <v>14</v>
      </c>
      <c r="J10" s="40" t="s">
        <v>14</v>
      </c>
      <c r="K10" s="41" t="s">
        <v>14</v>
      </c>
      <c r="L10" s="22"/>
    </row>
    <row r="11" spans="1:12" ht="24" customHeight="1">
      <c r="A11" s="20" t="s">
        <v>35</v>
      </c>
      <c r="B11" s="46" t="str">
        <f t="shared" si="0"/>
        <v/>
      </c>
      <c r="C11" s="34"/>
      <c r="D11" s="49">
        <f t="shared" ref="D11:D13" si="2">100*(CODE("H")*7-CODE(UPPER(E11))-CODE(UPPER(F11))-CODE(UPPER(G11))-CODE(UPPER(H11))-CODE(UPPER(I11))-CODE(UPPER(J11))-CODE(UPPER(K11)))/7/(CODE("H")-CODE("A"))</f>
        <v>85.714285714285708</v>
      </c>
      <c r="E11" s="39" t="s">
        <v>14</v>
      </c>
      <c r="F11" s="40" t="s">
        <v>14</v>
      </c>
      <c r="G11" s="40" t="s">
        <v>14</v>
      </c>
      <c r="H11" s="40" t="s">
        <v>14</v>
      </c>
      <c r="I11" s="40" t="s">
        <v>14</v>
      </c>
      <c r="J11" s="40" t="s">
        <v>14</v>
      </c>
      <c r="K11" s="41" t="s">
        <v>14</v>
      </c>
      <c r="L11" s="22"/>
    </row>
    <row r="12" spans="1:12" ht="24" customHeight="1">
      <c r="A12" s="20" t="s">
        <v>39</v>
      </c>
      <c r="B12" s="46" t="str">
        <f t="shared" si="0"/>
        <v/>
      </c>
      <c r="C12" s="34"/>
      <c r="D12" s="49">
        <f t="shared" si="2"/>
        <v>85.714285714285708</v>
      </c>
      <c r="E12" s="39" t="s">
        <v>14</v>
      </c>
      <c r="F12" s="40" t="s">
        <v>14</v>
      </c>
      <c r="G12" s="40" t="s">
        <v>14</v>
      </c>
      <c r="H12" s="40" t="s">
        <v>14</v>
      </c>
      <c r="I12" s="40" t="s">
        <v>14</v>
      </c>
      <c r="J12" s="40" t="s">
        <v>14</v>
      </c>
      <c r="K12" s="41" t="s">
        <v>14</v>
      </c>
      <c r="L12" s="22"/>
    </row>
    <row r="13" spans="1:12" ht="24" customHeight="1">
      <c r="A13" s="20" t="s">
        <v>73</v>
      </c>
      <c r="B13" s="46" t="str">
        <f t="shared" si="0"/>
        <v/>
      </c>
      <c r="C13" s="34"/>
      <c r="D13" s="49">
        <f t="shared" si="2"/>
        <v>85.714285714285708</v>
      </c>
      <c r="E13" s="39" t="s">
        <v>14</v>
      </c>
      <c r="F13" s="40" t="s">
        <v>14</v>
      </c>
      <c r="G13" s="40" t="s">
        <v>14</v>
      </c>
      <c r="H13" s="40" t="s">
        <v>14</v>
      </c>
      <c r="I13" s="40" t="s">
        <v>14</v>
      </c>
      <c r="J13" s="40" t="s">
        <v>14</v>
      </c>
      <c r="K13" s="41" t="s">
        <v>14</v>
      </c>
      <c r="L13" s="22"/>
    </row>
    <row r="14" spans="1:12" ht="24" customHeight="1" thickBot="1">
      <c r="A14" s="23" t="s">
        <v>74</v>
      </c>
      <c r="B14" s="47" t="str">
        <f t="shared" si="0"/>
        <v/>
      </c>
      <c r="C14" s="35"/>
      <c r="D14" s="50">
        <f t="shared" ref="D14" si="3">100*(CODE("H")*7-CODE(UPPER(E14))-CODE(UPPER(F14))-CODE(UPPER(G14))-CODE(UPPER(H14))-CODE(UPPER(I14))-CODE(UPPER(J14))-CODE(UPPER(K14)))/7/(CODE("H")-CODE("A"))</f>
        <v>85.714285714285708</v>
      </c>
      <c r="E14" s="42" t="s">
        <v>14</v>
      </c>
      <c r="F14" s="43" t="s">
        <v>14</v>
      </c>
      <c r="G14" s="43" t="s">
        <v>14</v>
      </c>
      <c r="H14" s="43" t="s">
        <v>14</v>
      </c>
      <c r="I14" s="43" t="s">
        <v>14</v>
      </c>
      <c r="J14" s="43" t="s">
        <v>14</v>
      </c>
      <c r="K14" s="44" t="s">
        <v>14</v>
      </c>
      <c r="L14" s="25"/>
    </row>
    <row r="15" spans="1:12" ht="24" customHeight="1" thickTop="1"/>
  </sheetData>
  <sheetProtection password="C63E" sheet="1" objects="1" scenarios="1" selectLockedCells="1"/>
  <protectedRanges>
    <protectedRange sqref="H1:I3 E6:L14 C6:C14" name="填报区域"/>
  </protectedRanges>
  <mergeCells count="8">
    <mergeCell ref="H1:K1"/>
    <mergeCell ref="H2:K2"/>
    <mergeCell ref="H3:K3"/>
    <mergeCell ref="A4:B4"/>
    <mergeCell ref="F1:F3"/>
    <mergeCell ref="A1:B1"/>
    <mergeCell ref="A2:B2"/>
    <mergeCell ref="A3:B3"/>
  </mergeCells>
  <phoneticPr fontId="2" type="noConversion"/>
  <conditionalFormatting sqref="A6:L14">
    <cfRule type="expression" dxfId="0" priority="2">
      <formula>$A6=$H$3</formula>
    </cfRule>
  </conditionalFormatting>
  <dataValidations count="2">
    <dataValidation type="decimal" allowBlank="1" showInputMessage="1" showErrorMessage="1" errorTitle="输入有误" error="评分区间应为[0, 100]_x000a_回车后请重新输入" sqref="C6:C14">
      <formula1>0</formula1>
      <formula2>100</formula2>
    </dataValidation>
    <dataValidation type="list" allowBlank="1" showInputMessage="1" showErrorMessage="1" error="请统一以A至H划分评分等级_x000a_回车后请重新输入" sqref="E6:K14">
      <formula1>"A,B,C,D,E,F,G,H,a,b,c,d,e,f,g,h"</formula1>
    </dataValidation>
  </dataValidations>
  <pageMargins left="0.75" right="0.75" top="1" bottom="1" header="0.5" footer="0.5"/>
  <pageSetup paperSize="9" orientation="landscape" errors="dash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ySplit="1" topLeftCell="A4" activePane="bottomLeft" state="frozen"/>
      <selection pane="bottomLeft"/>
    </sheetView>
  </sheetViews>
  <sheetFormatPr defaultRowHeight="16.5"/>
  <cols>
    <col min="1" max="1" width="12.85546875" style="1" customWidth="1"/>
    <col min="2" max="2" width="9.85546875" style="1" bestFit="1" customWidth="1"/>
    <col min="3" max="3" width="12" style="2" bestFit="1" customWidth="1"/>
    <col min="4" max="4" width="6.85546875" style="1" bestFit="1" customWidth="1"/>
    <col min="5" max="5" width="9.140625" style="1"/>
    <col min="6" max="6" width="15.5703125" style="1" bestFit="1" customWidth="1"/>
    <col min="7" max="16384" width="9.140625" style="1"/>
  </cols>
  <sheetData>
    <row r="1" spans="1:4">
      <c r="A1" s="1" t="s">
        <v>10</v>
      </c>
      <c r="B1" s="1" t="s">
        <v>11</v>
      </c>
      <c r="C1" s="2" t="s">
        <v>18</v>
      </c>
      <c r="D1" s="1" t="s">
        <v>30</v>
      </c>
    </row>
    <row r="2" spans="1:4">
      <c r="A2" s="3">
        <v>2015311444</v>
      </c>
      <c r="B2" s="1" t="s">
        <v>40</v>
      </c>
      <c r="C2" s="2" t="s">
        <v>41</v>
      </c>
      <c r="D2" s="1" t="str">
        <f>IFERROR(VLOOKUP(B2,team!A:E,5,FALSE),"") &amp; IFERROR(VLOOKUP(B2,team!B:E,4,FALSE),"") &amp; IFERROR(VLOOKUP(B2,team!C:E,3,FALSE),"") &amp; IFERROR(VLOOKUP(B2,team!D:E,2,FALSE),"")</f>
        <v>E</v>
      </c>
    </row>
    <row r="3" spans="1:4">
      <c r="A3" s="3">
        <v>2016210941</v>
      </c>
      <c r="B3" s="1" t="s">
        <v>42</v>
      </c>
      <c r="C3" s="2" t="s">
        <v>43</v>
      </c>
      <c r="D3" s="1" t="str">
        <f>IFERROR(VLOOKUP(B3,team!A:E,5,FALSE),"") &amp; IFERROR(VLOOKUP(B3,team!B:E,4,FALSE),"") &amp; IFERROR(VLOOKUP(B3,team!C:E,3,FALSE),"") &amp; IFERROR(VLOOKUP(B3,team!D:E,2,FALSE),"")</f>
        <v>H</v>
      </c>
    </row>
    <row r="4" spans="1:4">
      <c r="A4" s="3">
        <v>2016210943</v>
      </c>
      <c r="B4" s="1" t="s">
        <v>44</v>
      </c>
      <c r="C4" s="2" t="s">
        <v>43</v>
      </c>
      <c r="D4" s="1" t="str">
        <f>IFERROR(VLOOKUP(B4,team!A:E,5,FALSE),"") &amp; IFERROR(VLOOKUP(B4,team!B:E,4,FALSE),"") &amp; IFERROR(VLOOKUP(B4,team!C:E,3,FALSE),"") &amp; IFERROR(VLOOKUP(B4,team!D:E,2,FALSE),"")</f>
        <v>A</v>
      </c>
    </row>
    <row r="5" spans="1:4">
      <c r="A5" s="3">
        <v>2016211002</v>
      </c>
      <c r="B5" s="1" t="s">
        <v>45</v>
      </c>
      <c r="C5" s="2" t="s">
        <v>43</v>
      </c>
      <c r="D5" s="1" t="str">
        <f>IFERROR(VLOOKUP(B5,team!A:E,5,FALSE),"") &amp; IFERROR(VLOOKUP(B5,team!B:E,4,FALSE),"") &amp; IFERROR(VLOOKUP(B5,team!C:E,3,FALSE),"") &amp; IFERROR(VLOOKUP(B5,team!D:E,2,FALSE),"")</f>
        <v>B</v>
      </c>
    </row>
    <row r="6" spans="1:4">
      <c r="A6" s="3">
        <v>2016211003</v>
      </c>
      <c r="B6" s="1" t="s">
        <v>46</v>
      </c>
      <c r="C6" s="2" t="s">
        <v>43</v>
      </c>
      <c r="D6" s="1" t="str">
        <f>IFERROR(VLOOKUP(B6,team!A:E,5,FALSE),"") &amp; IFERROR(VLOOKUP(B6,team!B:E,4,FALSE),"") &amp; IFERROR(VLOOKUP(B6,team!C:E,3,FALSE),"") &amp; IFERROR(VLOOKUP(B6,team!D:E,2,FALSE),"")</f>
        <v>B</v>
      </c>
    </row>
    <row r="7" spans="1:4">
      <c r="A7" s="3">
        <v>2016211005</v>
      </c>
      <c r="B7" s="1" t="s">
        <v>47</v>
      </c>
      <c r="C7" s="2" t="s">
        <v>43</v>
      </c>
      <c r="D7" s="1" t="str">
        <f>IFERROR(VLOOKUP(B7,team!A:E,5,FALSE),"") &amp; IFERROR(VLOOKUP(B7,team!B:E,4,FALSE),"") &amp; IFERROR(VLOOKUP(B7,team!C:E,3,FALSE),"") &amp; IFERROR(VLOOKUP(B7,team!D:E,2,FALSE),"")</f>
        <v>G</v>
      </c>
    </row>
    <row r="8" spans="1:4">
      <c r="A8" s="3">
        <v>2016211011</v>
      </c>
      <c r="B8" s="1" t="s">
        <v>48</v>
      </c>
      <c r="C8" s="2" t="s">
        <v>43</v>
      </c>
      <c r="D8" s="1" t="str">
        <f>IFERROR(VLOOKUP(B8,team!A:E,5,FALSE),"") &amp; IFERROR(VLOOKUP(B8,team!B:E,4,FALSE),"") &amp; IFERROR(VLOOKUP(B8,team!C:E,3,FALSE),"") &amp; IFERROR(VLOOKUP(B8,team!D:E,2,FALSE),"")</f>
        <v>B</v>
      </c>
    </row>
    <row r="9" spans="1:4">
      <c r="A9" s="3">
        <v>2016211701</v>
      </c>
      <c r="B9" s="1" t="s">
        <v>49</v>
      </c>
      <c r="C9" s="2" t="s">
        <v>41</v>
      </c>
      <c r="D9" s="1" t="str">
        <f>IFERROR(VLOOKUP(B9,team!A:E,5,FALSE),"") &amp; IFERROR(VLOOKUP(B9,team!B:E,4,FALSE),"") &amp; IFERROR(VLOOKUP(B9,team!C:E,3,FALSE),"") &amp; IFERROR(VLOOKUP(B9,team!D:E,2,FALSE),"")</f>
        <v>C</v>
      </c>
    </row>
    <row r="10" spans="1:4">
      <c r="A10" s="3">
        <v>2016213574</v>
      </c>
      <c r="B10" s="1" t="s">
        <v>50</v>
      </c>
      <c r="C10" s="2" t="s">
        <v>22</v>
      </c>
      <c r="D10" s="1" t="str">
        <f>IFERROR(VLOOKUP(B10,team!A:E,5,FALSE),"") &amp; IFERROR(VLOOKUP(B10,team!B:E,4,FALSE),"") &amp; IFERROR(VLOOKUP(B10,team!C:E,3,FALSE),"") &amp; IFERROR(VLOOKUP(B10,team!D:E,2,FALSE),"")</f>
        <v>F</v>
      </c>
    </row>
    <row r="11" spans="1:4">
      <c r="A11" s="3">
        <v>2016213578</v>
      </c>
      <c r="B11" s="1" t="s">
        <v>51</v>
      </c>
      <c r="C11" s="2" t="s">
        <v>22</v>
      </c>
      <c r="D11" s="1" t="str">
        <f>IFERROR(VLOOKUP(B11,team!A:E,5,FALSE),"") &amp; IFERROR(VLOOKUP(B11,team!B:E,4,FALSE),"") &amp; IFERROR(VLOOKUP(B11,team!C:E,3,FALSE),"") &amp; IFERROR(VLOOKUP(B11,team!D:E,2,FALSE),"")</f>
        <v>A</v>
      </c>
    </row>
    <row r="12" spans="1:4">
      <c r="A12" s="3">
        <v>2016213588</v>
      </c>
      <c r="B12" s="1" t="s">
        <v>52</v>
      </c>
      <c r="C12" s="2" t="s">
        <v>22</v>
      </c>
      <c r="D12" s="1" t="str">
        <f>IFERROR(VLOOKUP(B12,team!A:E,5,FALSE),"") &amp; IFERROR(VLOOKUP(B12,team!B:E,4,FALSE),"") &amp; IFERROR(VLOOKUP(B12,team!C:E,3,FALSE),"") &amp; IFERROR(VLOOKUP(B12,team!D:E,2,FALSE),"")</f>
        <v>D</v>
      </c>
    </row>
    <row r="13" spans="1:4">
      <c r="A13" s="3">
        <v>2016213589</v>
      </c>
      <c r="B13" s="1" t="s">
        <v>53</v>
      </c>
      <c r="C13" s="2" t="s">
        <v>22</v>
      </c>
      <c r="D13" s="1" t="str">
        <f>IFERROR(VLOOKUP(B13,team!A:E,5,FALSE),"") &amp; IFERROR(VLOOKUP(B13,team!B:E,4,FALSE),"") &amp; IFERROR(VLOOKUP(B13,team!C:E,3,FALSE),"") &amp; IFERROR(VLOOKUP(B13,team!D:E,2,FALSE),"")</f>
        <v>D</v>
      </c>
    </row>
    <row r="14" spans="1:4">
      <c r="A14" s="3">
        <v>2016213590</v>
      </c>
      <c r="B14" s="1" t="s">
        <v>54</v>
      </c>
      <c r="C14" s="2" t="s">
        <v>22</v>
      </c>
      <c r="D14" s="1" t="str">
        <f>IFERROR(VLOOKUP(B14,team!A:E,5,FALSE),"") &amp; IFERROR(VLOOKUP(B14,team!B:E,4,FALSE),"") &amp; IFERROR(VLOOKUP(B14,team!C:E,3,FALSE),"") &amp; IFERROR(VLOOKUP(B14,team!D:E,2,FALSE),"")</f>
        <v>E</v>
      </c>
    </row>
    <row r="15" spans="1:4">
      <c r="A15" s="3">
        <v>2016213629</v>
      </c>
      <c r="B15" s="1" t="s">
        <v>55</v>
      </c>
      <c r="C15" s="2" t="s">
        <v>22</v>
      </c>
      <c r="D15" s="1" t="str">
        <f>IFERROR(VLOOKUP(B15,team!A:E,5,FALSE),"") &amp; IFERROR(VLOOKUP(B15,team!B:E,4,FALSE),"") &amp; IFERROR(VLOOKUP(B15,team!C:E,3,FALSE),"") &amp; IFERROR(VLOOKUP(B15,team!D:E,2,FALSE),"")</f>
        <v>E</v>
      </c>
    </row>
    <row r="16" spans="1:4">
      <c r="A16" s="3">
        <v>2016213637</v>
      </c>
      <c r="B16" s="1" t="s">
        <v>56</v>
      </c>
      <c r="C16" s="2" t="s">
        <v>22</v>
      </c>
      <c r="D16" s="1" t="str">
        <f>IFERROR(VLOOKUP(B16,team!A:E,5,FALSE),"") &amp; IFERROR(VLOOKUP(B16,team!B:E,4,FALSE),"") &amp; IFERROR(VLOOKUP(B16,team!C:E,3,FALSE),"") &amp; IFERROR(VLOOKUP(B16,team!D:E,2,FALSE),"")</f>
        <v>C</v>
      </c>
    </row>
    <row r="17" spans="1:4">
      <c r="A17" s="3">
        <v>2016213643</v>
      </c>
      <c r="B17" s="1" t="s">
        <v>57</v>
      </c>
      <c r="C17" s="2" t="s">
        <v>22</v>
      </c>
      <c r="D17" s="1" t="str">
        <f>IFERROR(VLOOKUP(B17,team!A:E,5,FALSE),"") &amp; IFERROR(VLOOKUP(B17,team!B:E,4,FALSE),"") &amp; IFERROR(VLOOKUP(B17,team!C:E,3,FALSE),"") &amp; IFERROR(VLOOKUP(B17,team!D:E,2,FALSE),"")</f>
        <v>C</v>
      </c>
    </row>
    <row r="18" spans="1:4">
      <c r="A18" s="3">
        <v>2016213644</v>
      </c>
      <c r="B18" s="1" t="s">
        <v>58</v>
      </c>
      <c r="C18" s="2" t="s">
        <v>22</v>
      </c>
      <c r="D18" s="1" t="str">
        <f>IFERROR(VLOOKUP(B18,team!A:E,5,FALSE),"") &amp; IFERROR(VLOOKUP(B18,team!B:E,4,FALSE),"") &amp; IFERROR(VLOOKUP(B18,team!C:E,3,FALSE),"") &amp; IFERROR(VLOOKUP(B18,team!D:E,2,FALSE),"")</f>
        <v>F</v>
      </c>
    </row>
    <row r="19" spans="1:4">
      <c r="A19" s="3">
        <v>2016310576</v>
      </c>
      <c r="B19" s="1" t="s">
        <v>59</v>
      </c>
      <c r="C19" s="2" t="s">
        <v>43</v>
      </c>
      <c r="D19" s="1" t="str">
        <f>IFERROR(VLOOKUP(B19,team!A:E,5,FALSE),"") &amp; IFERROR(VLOOKUP(B19,team!B:E,4,FALSE),"") &amp; IFERROR(VLOOKUP(B19,team!C:E,3,FALSE),"") &amp; IFERROR(VLOOKUP(B19,team!D:E,2,FALSE),"")</f>
        <v>I</v>
      </c>
    </row>
    <row r="20" spans="1:4">
      <c r="A20" s="3">
        <v>2016310587</v>
      </c>
      <c r="B20" s="1" t="s">
        <v>60</v>
      </c>
      <c r="C20" s="2" t="s">
        <v>43</v>
      </c>
      <c r="D20" s="1" t="str">
        <f>IFERROR(VLOOKUP(B20,team!A:E,5,FALSE),"") &amp; IFERROR(VLOOKUP(B20,team!B:E,4,FALSE),"") &amp; IFERROR(VLOOKUP(B20,team!C:E,3,FALSE),"") &amp; IFERROR(VLOOKUP(B20,team!D:E,2,FALSE),"")</f>
        <v>I</v>
      </c>
    </row>
    <row r="21" spans="1:4">
      <c r="A21" s="3">
        <v>2016310591</v>
      </c>
      <c r="B21" s="1" t="s">
        <v>61</v>
      </c>
      <c r="C21" s="2" t="s">
        <v>43</v>
      </c>
      <c r="D21" s="1" t="str">
        <f>IFERROR(VLOOKUP(B21,team!A:E,5,FALSE),"") &amp; IFERROR(VLOOKUP(B21,team!B:E,4,FALSE),"") &amp; IFERROR(VLOOKUP(B21,team!C:E,3,FALSE),"") &amp; IFERROR(VLOOKUP(B21,team!D:E,2,FALSE),"")</f>
        <v>G</v>
      </c>
    </row>
    <row r="22" spans="1:4">
      <c r="A22" s="3">
        <v>2016310592</v>
      </c>
      <c r="B22" s="1" t="s">
        <v>62</v>
      </c>
      <c r="C22" s="2" t="s">
        <v>43</v>
      </c>
      <c r="D22" s="1" t="str">
        <f>IFERROR(VLOOKUP(B22,team!A:E,5,FALSE),"") &amp; IFERROR(VLOOKUP(B22,team!B:E,4,FALSE),"") &amp; IFERROR(VLOOKUP(B22,team!C:E,3,FALSE),"") &amp; IFERROR(VLOOKUP(B22,team!D:E,2,FALSE),"")</f>
        <v>G</v>
      </c>
    </row>
    <row r="23" spans="1:4">
      <c r="A23" s="3">
        <v>2016310603</v>
      </c>
      <c r="B23" s="1" t="s">
        <v>63</v>
      </c>
      <c r="C23" s="2" t="s">
        <v>43</v>
      </c>
      <c r="D23" s="1" t="str">
        <f>IFERROR(VLOOKUP(B23,team!A:E,5,FALSE),"") &amp; IFERROR(VLOOKUP(B23,team!B:E,4,FALSE),"") &amp; IFERROR(VLOOKUP(B23,team!C:E,3,FALSE),"") &amp; IFERROR(VLOOKUP(B23,team!D:E,2,FALSE),"")</f>
        <v>H</v>
      </c>
    </row>
    <row r="24" spans="1:4">
      <c r="A24" s="3">
        <v>2016310610</v>
      </c>
      <c r="B24" s="1" t="s">
        <v>64</v>
      </c>
      <c r="C24" s="2" t="s">
        <v>43</v>
      </c>
      <c r="D24" s="1" t="str">
        <f>IFERROR(VLOOKUP(B24,team!A:E,5,FALSE),"") &amp; IFERROR(VLOOKUP(B24,team!B:E,4,FALSE),"") &amp; IFERROR(VLOOKUP(B24,team!C:E,3,FALSE),"") &amp; IFERROR(VLOOKUP(B24,team!D:E,2,FALSE),"")</f>
        <v>I</v>
      </c>
    </row>
    <row r="25" spans="1:4">
      <c r="A25" s="3">
        <v>2016310628</v>
      </c>
      <c r="B25" s="1" t="s">
        <v>65</v>
      </c>
      <c r="C25" s="2" t="s">
        <v>43</v>
      </c>
      <c r="D25" s="1" t="str">
        <f>IFERROR(VLOOKUP(B25,team!A:E,5,FALSE),"") &amp; IFERROR(VLOOKUP(B25,team!B:E,4,FALSE),"") &amp; IFERROR(VLOOKUP(B25,team!C:E,3,FALSE),"") &amp; IFERROR(VLOOKUP(B25,team!D:E,2,FALSE),"")</f>
        <v>H</v>
      </c>
    </row>
    <row r="26" spans="1:4">
      <c r="A26" s="3">
        <v>2016310644</v>
      </c>
      <c r="B26" s="1" t="s">
        <v>66</v>
      </c>
      <c r="C26" s="2" t="s">
        <v>43</v>
      </c>
      <c r="D26" s="1" t="str">
        <f>IFERROR(VLOOKUP(B26,team!A:E,5,FALSE),"") &amp; IFERROR(VLOOKUP(B26,team!B:E,4,FALSE),"") &amp; IFERROR(VLOOKUP(B26,team!C:E,3,FALSE),"") &amp; IFERROR(VLOOKUP(B26,team!D:E,2,FALSE),"")</f>
        <v>I</v>
      </c>
    </row>
    <row r="27" spans="1:4">
      <c r="A27" s="3">
        <v>2016311947</v>
      </c>
      <c r="B27" s="1" t="s">
        <v>67</v>
      </c>
      <c r="C27" s="2" t="s">
        <v>22</v>
      </c>
      <c r="D27" s="1" t="str">
        <f>IFERROR(VLOOKUP(B27,team!A:E,5,FALSE),"") &amp; IFERROR(VLOOKUP(B27,team!B:E,4,FALSE),"") &amp; IFERROR(VLOOKUP(B27,team!C:E,3,FALSE),"") &amp; IFERROR(VLOOKUP(B27,team!D:E,2,FALSE),"")</f>
        <v>D</v>
      </c>
    </row>
    <row r="28" spans="1:4">
      <c r="A28" s="3">
        <v>2016311961</v>
      </c>
      <c r="B28" s="1" t="s">
        <v>68</v>
      </c>
      <c r="C28" s="2" t="s">
        <v>22</v>
      </c>
      <c r="D28" s="1" t="str">
        <f>IFERROR(VLOOKUP(B28,team!A:E,5,FALSE),"") &amp; IFERROR(VLOOKUP(B28,team!B:E,4,FALSE),"") &amp; IFERROR(VLOOKUP(B28,team!C:E,3,FALSE),"") &amp; IFERROR(VLOOKUP(B28,team!D:E,2,FALSE),"")</f>
        <v>F</v>
      </c>
    </row>
    <row r="29" spans="1:4">
      <c r="A29" s="3" t="s">
        <v>69</v>
      </c>
      <c r="B29" s="1" t="s">
        <v>70</v>
      </c>
      <c r="C29" s="2" t="s">
        <v>71</v>
      </c>
      <c r="D29" s="1" t="str">
        <f>IFERROR(VLOOKUP(B29,team!A:E,5,FALSE),"") &amp; IFERROR(VLOOKUP(B29,team!B:E,4,FALSE),"") &amp; IFERROR(VLOOKUP(B29,team!C:E,3,FALSE),"") &amp; IFERROR(VLOOKUP(B29,team!D:E,2,FALSE),"")</f>
        <v>A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F11" sqref="F11"/>
    </sheetView>
  </sheetViews>
  <sheetFormatPr defaultColWidth="9.140625" defaultRowHeight="16.5"/>
  <cols>
    <col min="1" max="2" width="7.7109375" style="1" bestFit="1" customWidth="1"/>
    <col min="3" max="3" width="9.85546875" style="1" bestFit="1" customWidth="1"/>
    <col min="4" max="4" width="7.7109375" style="1" bestFit="1" customWidth="1"/>
    <col min="5" max="5" width="9.85546875" style="1" bestFit="1" customWidth="1"/>
    <col min="6" max="6" width="47.5703125" style="2" bestFit="1" customWidth="1"/>
    <col min="7" max="16384" width="9.140625" style="1"/>
  </cols>
  <sheetData>
    <row r="1" spans="1:6">
      <c r="A1" s="1" t="s">
        <v>25</v>
      </c>
      <c r="B1" s="1" t="s">
        <v>26</v>
      </c>
      <c r="C1" s="1" t="s">
        <v>27</v>
      </c>
      <c r="D1" s="1" t="s">
        <v>28</v>
      </c>
      <c r="E1" s="1" t="s">
        <v>83</v>
      </c>
      <c r="F1" s="2" t="s">
        <v>29</v>
      </c>
    </row>
    <row r="2" spans="1:6">
      <c r="A2" s="1" t="s">
        <v>44</v>
      </c>
      <c r="B2" s="1" t="s">
        <v>70</v>
      </c>
      <c r="C2" s="1" t="s">
        <v>51</v>
      </c>
      <c r="E2" s="1" t="s">
        <v>13</v>
      </c>
      <c r="F2" s="2" t="s">
        <v>72</v>
      </c>
    </row>
    <row r="3" spans="1:6">
      <c r="A3" s="1" t="s">
        <v>46</v>
      </c>
      <c r="B3" s="1" t="s">
        <v>48</v>
      </c>
      <c r="C3" s="1" t="s">
        <v>45</v>
      </c>
      <c r="E3" s="1" t="s">
        <v>23</v>
      </c>
      <c r="F3" s="2" t="s">
        <v>79</v>
      </c>
    </row>
    <row r="4" spans="1:6">
      <c r="A4" s="1" t="s">
        <v>57</v>
      </c>
      <c r="B4" s="1" t="s">
        <v>56</v>
      </c>
      <c r="C4" s="1" t="s">
        <v>49</v>
      </c>
      <c r="E4" s="1" t="s">
        <v>24</v>
      </c>
      <c r="F4" s="2" t="s">
        <v>78</v>
      </c>
    </row>
    <row r="5" spans="1:6">
      <c r="A5" s="1" t="s">
        <v>53</v>
      </c>
      <c r="B5" s="1" t="s">
        <v>67</v>
      </c>
      <c r="C5" s="1" t="s">
        <v>52</v>
      </c>
      <c r="E5" s="1" t="s">
        <v>16</v>
      </c>
      <c r="F5" s="2" t="s">
        <v>77</v>
      </c>
    </row>
    <row r="6" spans="1:6">
      <c r="A6" s="1" t="s">
        <v>54</v>
      </c>
      <c r="B6" s="1" t="s">
        <v>40</v>
      </c>
      <c r="C6" s="1" t="s">
        <v>55</v>
      </c>
      <c r="E6" s="1" t="s">
        <v>17</v>
      </c>
      <c r="F6" s="2" t="s">
        <v>76</v>
      </c>
    </row>
    <row r="7" spans="1:6">
      <c r="A7" s="1" t="s">
        <v>50</v>
      </c>
      <c r="B7" s="1" t="s">
        <v>68</v>
      </c>
      <c r="C7" s="1" t="s">
        <v>58</v>
      </c>
      <c r="E7" s="1" t="s">
        <v>38</v>
      </c>
      <c r="F7" s="2" t="s">
        <v>80</v>
      </c>
    </row>
    <row r="8" spans="1:6">
      <c r="A8" s="1" t="s">
        <v>47</v>
      </c>
      <c r="B8" s="1" t="s">
        <v>62</v>
      </c>
      <c r="C8" s="1" t="s">
        <v>61</v>
      </c>
      <c r="E8" s="1" t="s">
        <v>39</v>
      </c>
      <c r="F8" s="2" t="s">
        <v>81</v>
      </c>
    </row>
    <row r="9" spans="1:6">
      <c r="A9" s="1" t="s">
        <v>42</v>
      </c>
      <c r="B9" s="1" t="s">
        <v>63</v>
      </c>
      <c r="C9" s="1" t="s">
        <v>65</v>
      </c>
      <c r="E9" s="1" t="s">
        <v>73</v>
      </c>
      <c r="F9" s="2" t="s">
        <v>82</v>
      </c>
    </row>
    <row r="10" spans="1:6">
      <c r="A10" s="1" t="s">
        <v>60</v>
      </c>
      <c r="B10" s="1" t="s">
        <v>66</v>
      </c>
      <c r="C10" s="1" t="s">
        <v>64</v>
      </c>
      <c r="D10" s="1" t="s">
        <v>59</v>
      </c>
      <c r="E10" s="1" t="s">
        <v>74</v>
      </c>
      <c r="F10" s="2" t="s">
        <v>84</v>
      </c>
    </row>
    <row r="11" spans="1:6">
      <c r="E11" s="1" t="s">
        <v>75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Peer Review, CG (Spring 2017)</vt:lpstr>
      <vt:lpstr>student</vt:lpstr>
      <vt:lpstr>team</vt:lpstr>
      <vt:lpstr>'Peer Review, CG (Spring 2017)'!Print_Titles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Computational Geometry, Fall 2010</dc:title>
  <dc:subject>Peer-to-peer evaluation of programming project</dc:subject>
  <dc:creator>Jordan</dc:creator>
  <cp:lastModifiedBy>ThinkPad</cp:lastModifiedBy>
  <cp:lastPrinted>2010-12-15T13:43:23Z</cp:lastPrinted>
  <dcterms:created xsi:type="dcterms:W3CDTF">2006-04-29T09:11:34Z</dcterms:created>
  <dcterms:modified xsi:type="dcterms:W3CDTF">2017-05-09T02:13:12Z</dcterms:modified>
</cp:coreProperties>
</file>