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xr:revisionPtr revIDLastSave="2" documentId="11_CD9E15AA3FD81976DE4AF92EE808A3ABA48C44DD" xr6:coauthVersionLast="47" xr6:coauthVersionMax="47" xr10:uidLastSave="{3A1C2754-B294-4565-AC1E-5C808B38A870}"/>
  <bookViews>
    <workbookView xWindow="0" yWindow="0" windowWidth="0" windowHeight="0" activeTab="5" xr2:uid="{00000000-000D-0000-FFFF-FFFF00000000}"/>
  </bookViews>
  <sheets>
    <sheet name="Instruçoes" sheetId="1" r:id="rId1"/>
    <sheet name="1.Premissas Receitas" sheetId="2" r:id="rId2"/>
    <sheet name="2.Folha de Pagamentos" sheetId="3" r:id="rId3"/>
    <sheet name="3.Premissas de Despesas" sheetId="4" r:id="rId4"/>
    <sheet name="4.Premissas de Investimento" sheetId="5" r:id="rId5"/>
    <sheet name="5.Projeção Financeira" sheetId="6" r:id="rId6"/>
    <sheet name="Resum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zojCu26IOECo/YNBI3PDcz2gFBsQHaDRAeUbwi+/5A="/>
    </ext>
  </extLst>
</workbook>
</file>

<file path=xl/calcChain.xml><?xml version="1.0" encoding="utf-8"?>
<calcChain xmlns="http://schemas.openxmlformats.org/spreadsheetml/2006/main">
  <c r="H125" i="6" l="1"/>
  <c r="H124" i="6"/>
  <c r="H123" i="6"/>
  <c r="H119" i="6"/>
  <c r="H118" i="6"/>
  <c r="H117" i="6"/>
  <c r="H116" i="6"/>
  <c r="BR115" i="6"/>
  <c r="AG115" i="6"/>
  <c r="U115" i="6"/>
  <c r="BR114" i="6"/>
  <c r="AG114" i="6"/>
  <c r="U114" i="6"/>
  <c r="H113" i="6"/>
  <c r="H112" i="6"/>
  <c r="BR111" i="6"/>
  <c r="AG111" i="6"/>
  <c r="U111" i="6"/>
  <c r="BR110" i="6"/>
  <c r="AG110" i="6"/>
  <c r="U110" i="6"/>
  <c r="H109" i="6"/>
  <c r="H108" i="6"/>
  <c r="H100" i="6"/>
  <c r="H99" i="6"/>
  <c r="H98" i="6"/>
  <c r="H97" i="6"/>
  <c r="H96" i="6"/>
  <c r="H95" i="6"/>
  <c r="H94" i="6"/>
  <c r="H93" i="6"/>
  <c r="H91" i="6"/>
  <c r="H90" i="6"/>
  <c r="H89" i="6"/>
  <c r="H88" i="6"/>
  <c r="H87" i="6"/>
  <c r="H84" i="6"/>
  <c r="H83" i="6"/>
  <c r="BR82" i="6"/>
  <c r="I82" i="6"/>
  <c r="H71" i="6"/>
  <c r="H70" i="6"/>
  <c r="H69" i="6"/>
  <c r="H68" i="6"/>
  <c r="H67" i="6"/>
  <c r="H66" i="6"/>
  <c r="H61" i="6"/>
  <c r="H60" i="6"/>
  <c r="H59" i="6"/>
  <c r="H58" i="6"/>
  <c r="H57" i="6"/>
  <c r="H56" i="6"/>
  <c r="H55" i="6"/>
  <c r="H54" i="6"/>
  <c r="H52" i="6"/>
  <c r="H51" i="6"/>
  <c r="H50" i="6"/>
  <c r="H49" i="6"/>
  <c r="H48" i="6"/>
  <c r="H47" i="6"/>
  <c r="H46" i="6"/>
  <c r="H45" i="6"/>
  <c r="H44" i="6"/>
  <c r="BR43" i="6"/>
  <c r="I43" i="6"/>
  <c r="BP37" i="6"/>
  <c r="BP65" i="6" s="1"/>
  <c r="I37" i="6"/>
  <c r="I65" i="6" s="1"/>
  <c r="E27" i="6"/>
  <c r="E26" i="6"/>
  <c r="E25" i="6"/>
  <c r="E24" i="6"/>
  <c r="E58" i="6" s="1"/>
  <c r="E97" i="6" s="1"/>
  <c r="E23" i="6"/>
  <c r="E57" i="6" s="1"/>
  <c r="E96" i="6" s="1"/>
  <c r="E22" i="6"/>
  <c r="E56" i="6" s="1"/>
  <c r="E95" i="6" s="1"/>
  <c r="E21" i="6"/>
  <c r="E55" i="6" s="1"/>
  <c r="E94" i="6" s="1"/>
  <c r="E20" i="6"/>
  <c r="E54" i="6" s="1"/>
  <c r="E93" i="6" s="1"/>
  <c r="E19" i="6"/>
  <c r="E53" i="6" s="1"/>
  <c r="E92" i="6" s="1"/>
  <c r="E18" i="6"/>
  <c r="E52" i="6" s="1"/>
  <c r="E91" i="6" s="1"/>
  <c r="E17" i="6"/>
  <c r="E51" i="6" s="1"/>
  <c r="E90" i="6" s="1"/>
  <c r="E16" i="6"/>
  <c r="E50" i="6" s="1"/>
  <c r="E89" i="6" s="1"/>
  <c r="E15" i="6"/>
  <c r="E49" i="6" s="1"/>
  <c r="E88" i="6" s="1"/>
  <c r="E14" i="6"/>
  <c r="E48" i="6" s="1"/>
  <c r="E87" i="6" s="1"/>
  <c r="E13" i="6"/>
  <c r="E47" i="6" s="1"/>
  <c r="E86" i="6" s="1"/>
  <c r="E12" i="6"/>
  <c r="E11" i="6"/>
  <c r="E10" i="6"/>
  <c r="I4" i="6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13" i="5"/>
  <c r="B7" i="5"/>
  <c r="B3" i="5"/>
  <c r="B1" i="5"/>
  <c r="B29" i="7" s="1"/>
  <c r="C20" i="4"/>
  <c r="C19" i="4"/>
  <c r="C18" i="4"/>
  <c r="C15" i="4"/>
  <c r="C14" i="4"/>
  <c r="C13" i="4"/>
  <c r="C12" i="4"/>
  <c r="C9" i="4"/>
  <c r="C8" i="4"/>
  <c r="C5" i="4"/>
  <c r="C4" i="4"/>
  <c r="F26" i="3"/>
  <c r="F27" i="3" s="1"/>
  <c r="F28" i="3" s="1"/>
  <c r="F29" i="3" s="1"/>
  <c r="F30" i="3" s="1"/>
  <c r="F20" i="3"/>
  <c r="F18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65" i="2"/>
  <c r="E64" i="2"/>
  <c r="E63" i="2"/>
  <c r="E58" i="2"/>
  <c r="E57" i="2"/>
  <c r="E56" i="2"/>
  <c r="E50" i="2"/>
  <c r="E49" i="2"/>
  <c r="D48" i="2"/>
  <c r="C48" i="2"/>
  <c r="H53" i="6" s="1"/>
  <c r="E42" i="2"/>
  <c r="E41" i="2"/>
  <c r="E40" i="2"/>
  <c r="E35" i="2"/>
  <c r="E34" i="2"/>
  <c r="D33" i="2"/>
  <c r="D27" i="2"/>
  <c r="E26" i="2"/>
  <c r="E25" i="2"/>
  <c r="E6" i="2"/>
  <c r="B16" i="2" s="1"/>
  <c r="C16" i="2" s="1"/>
  <c r="C17" i="2" s="1"/>
  <c r="C18" i="2" s="1"/>
  <c r="B67" i="2" l="1"/>
  <c r="B60" i="2"/>
  <c r="B52" i="2"/>
  <c r="B44" i="2"/>
  <c r="B37" i="2"/>
  <c r="B29" i="2"/>
  <c r="H85" i="6"/>
  <c r="E27" i="2"/>
  <c r="H86" i="6"/>
  <c r="E33" i="2"/>
  <c r="H92" i="6"/>
  <c r="E48" i="2"/>
  <c r="E44" i="6"/>
  <c r="E83" i="6" s="1"/>
  <c r="E31" i="6"/>
  <c r="E66" i="6" s="1"/>
  <c r="E45" i="6"/>
  <c r="E84" i="6" s="1"/>
  <c r="E32" i="6"/>
  <c r="E67" i="6" s="1"/>
  <c r="E46" i="6"/>
  <c r="E85" i="6" s="1"/>
  <c r="E33" i="6"/>
  <c r="E68" i="6" s="1"/>
  <c r="E59" i="6"/>
  <c r="E98" i="6" s="1"/>
  <c r="E34" i="6"/>
  <c r="E69" i="6" s="1"/>
  <c r="E60" i="6"/>
  <c r="E99" i="6" s="1"/>
  <c r="E35" i="6"/>
  <c r="E70" i="6" s="1"/>
  <c r="E61" i="6"/>
  <c r="E100" i="6" s="1"/>
  <c r="E36" i="6"/>
  <c r="E71" i="6" s="1"/>
  <c r="BP66" i="6"/>
  <c r="I66" i="6"/>
  <c r="BP67" i="6"/>
  <c r="I67" i="6"/>
  <c r="BP68" i="6"/>
  <c r="I68" i="6"/>
  <c r="BP69" i="6"/>
  <c r="I69" i="6"/>
  <c r="BP70" i="6"/>
  <c r="I70" i="6"/>
  <c r="BP71" i="6"/>
  <c r="I71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U109" i="6"/>
  <c r="T109" i="6"/>
  <c r="AG109" i="6" s="1"/>
  <c r="S109" i="6"/>
  <c r="R109" i="6"/>
  <c r="Q109" i="6"/>
  <c r="P109" i="6"/>
  <c r="O109" i="6"/>
  <c r="N109" i="6"/>
  <c r="M109" i="6"/>
  <c r="L109" i="6"/>
  <c r="K109" i="6"/>
  <c r="J109" i="6"/>
  <c r="I109" i="6"/>
  <c r="BR109" i="6" s="1"/>
  <c r="AF110" i="6"/>
  <c r="AS110" i="6" s="1"/>
  <c r="AE110" i="6"/>
  <c r="AD110" i="6"/>
  <c r="AC110" i="6"/>
  <c r="AB110" i="6"/>
  <c r="AA110" i="6"/>
  <c r="Z110" i="6"/>
  <c r="Y110" i="6"/>
  <c r="X110" i="6"/>
  <c r="W110" i="6"/>
  <c r="V110" i="6"/>
  <c r="BS110" i="6" s="1"/>
  <c r="AR110" i="6"/>
  <c r="BE110" i="6" s="1"/>
  <c r="AQ110" i="6"/>
  <c r="AP110" i="6"/>
  <c r="AO110" i="6"/>
  <c r="AN110" i="6"/>
  <c r="AM110" i="6"/>
  <c r="AL110" i="6"/>
  <c r="AK110" i="6"/>
  <c r="AJ110" i="6"/>
  <c r="AI110" i="6"/>
  <c r="AH110" i="6"/>
  <c r="BT110" i="6" s="1"/>
  <c r="AF111" i="6"/>
  <c r="AS111" i="6" s="1"/>
  <c r="AE111" i="6"/>
  <c r="AD111" i="6"/>
  <c r="AC111" i="6"/>
  <c r="AB111" i="6"/>
  <c r="AA111" i="6"/>
  <c r="Z111" i="6"/>
  <c r="Y111" i="6"/>
  <c r="X111" i="6"/>
  <c r="W111" i="6"/>
  <c r="V111" i="6"/>
  <c r="BS111" i="6" s="1"/>
  <c r="AR111" i="6"/>
  <c r="BE111" i="6" s="1"/>
  <c r="AQ111" i="6"/>
  <c r="AP111" i="6"/>
  <c r="AO111" i="6"/>
  <c r="AN111" i="6"/>
  <c r="AM111" i="6"/>
  <c r="AL111" i="6"/>
  <c r="AK111" i="6"/>
  <c r="AJ111" i="6"/>
  <c r="AI111" i="6"/>
  <c r="AH111" i="6"/>
  <c r="BT111" i="6" s="1"/>
  <c r="U112" i="6"/>
  <c r="T112" i="6"/>
  <c r="AG112" i="6" s="1"/>
  <c r="S112" i="6"/>
  <c r="R112" i="6"/>
  <c r="Q112" i="6"/>
  <c r="P112" i="6"/>
  <c r="O112" i="6"/>
  <c r="N112" i="6"/>
  <c r="M112" i="6"/>
  <c r="L112" i="6"/>
  <c r="K112" i="6"/>
  <c r="J112" i="6"/>
  <c r="I112" i="6"/>
  <c r="BR112" i="6" s="1"/>
  <c r="U113" i="6"/>
  <c r="T113" i="6"/>
  <c r="AG113" i="6" s="1"/>
  <c r="S113" i="6"/>
  <c r="R113" i="6"/>
  <c r="Q113" i="6"/>
  <c r="P113" i="6"/>
  <c r="O113" i="6"/>
  <c r="N113" i="6"/>
  <c r="M113" i="6"/>
  <c r="L113" i="6"/>
  <c r="K113" i="6"/>
  <c r="J113" i="6"/>
  <c r="I113" i="6"/>
  <c r="BR113" i="6" s="1"/>
  <c r="AF114" i="6"/>
  <c r="AS114" i="6" s="1"/>
  <c r="AE114" i="6"/>
  <c r="AD114" i="6"/>
  <c r="AC114" i="6"/>
  <c r="AB114" i="6"/>
  <c r="AA114" i="6"/>
  <c r="Z114" i="6"/>
  <c r="Y114" i="6"/>
  <c r="X114" i="6"/>
  <c r="W114" i="6"/>
  <c r="V114" i="6"/>
  <c r="BS114" i="6" s="1"/>
  <c r="AR114" i="6"/>
  <c r="BE114" i="6" s="1"/>
  <c r="AQ114" i="6"/>
  <c r="AP114" i="6"/>
  <c r="AO114" i="6"/>
  <c r="AN114" i="6"/>
  <c r="AM114" i="6"/>
  <c r="AL114" i="6"/>
  <c r="AK114" i="6"/>
  <c r="AJ114" i="6"/>
  <c r="AI114" i="6"/>
  <c r="AH114" i="6"/>
  <c r="BT114" i="6" s="1"/>
  <c r="AF115" i="6"/>
  <c r="AS115" i="6" s="1"/>
  <c r="AE115" i="6"/>
  <c r="AD115" i="6"/>
  <c r="AC115" i="6"/>
  <c r="AB115" i="6"/>
  <c r="AA115" i="6"/>
  <c r="Z115" i="6"/>
  <c r="Y115" i="6"/>
  <c r="X115" i="6"/>
  <c r="W115" i="6"/>
  <c r="V115" i="6"/>
  <c r="BS115" i="6" s="1"/>
  <c r="AR115" i="6"/>
  <c r="BE115" i="6" s="1"/>
  <c r="AQ115" i="6"/>
  <c r="AP115" i="6"/>
  <c r="AO115" i="6"/>
  <c r="AN115" i="6"/>
  <c r="AM115" i="6"/>
  <c r="AL115" i="6"/>
  <c r="AK115" i="6"/>
  <c r="AJ115" i="6"/>
  <c r="AI115" i="6"/>
  <c r="AH115" i="6"/>
  <c r="BT115" i="6" s="1"/>
  <c r="U116" i="6"/>
  <c r="T116" i="6"/>
  <c r="AG116" i="6" s="1"/>
  <c r="S116" i="6"/>
  <c r="R116" i="6"/>
  <c r="Q116" i="6"/>
  <c r="P116" i="6"/>
  <c r="O116" i="6"/>
  <c r="N116" i="6"/>
  <c r="M116" i="6"/>
  <c r="L116" i="6"/>
  <c r="K116" i="6"/>
  <c r="J116" i="6"/>
  <c r="I116" i="6"/>
  <c r="BR116" i="6" s="1"/>
  <c r="U117" i="6"/>
  <c r="T117" i="6"/>
  <c r="AG117" i="6" s="1"/>
  <c r="S117" i="6"/>
  <c r="R117" i="6"/>
  <c r="Q117" i="6"/>
  <c r="P117" i="6"/>
  <c r="O117" i="6"/>
  <c r="N117" i="6"/>
  <c r="M117" i="6"/>
  <c r="L117" i="6"/>
  <c r="K117" i="6"/>
  <c r="J117" i="6"/>
  <c r="I117" i="6"/>
  <c r="BR117" i="6" s="1"/>
  <c r="U118" i="6"/>
  <c r="T118" i="6"/>
  <c r="AG118" i="6" s="1"/>
  <c r="S118" i="6"/>
  <c r="R118" i="6"/>
  <c r="Q118" i="6"/>
  <c r="P118" i="6"/>
  <c r="O118" i="6"/>
  <c r="N118" i="6"/>
  <c r="M118" i="6"/>
  <c r="L118" i="6"/>
  <c r="K118" i="6"/>
  <c r="J118" i="6"/>
  <c r="I118" i="6"/>
  <c r="BR118" i="6" s="1"/>
  <c r="U119" i="6"/>
  <c r="T119" i="6"/>
  <c r="AG119" i="6" s="1"/>
  <c r="S119" i="6"/>
  <c r="R119" i="6"/>
  <c r="Q119" i="6"/>
  <c r="P119" i="6"/>
  <c r="O119" i="6"/>
  <c r="N119" i="6"/>
  <c r="M119" i="6"/>
  <c r="L119" i="6"/>
  <c r="K119" i="6"/>
  <c r="J119" i="6"/>
  <c r="I119" i="6"/>
  <c r="BR119" i="6" s="1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U124" i="6"/>
  <c r="T124" i="6"/>
  <c r="AG124" i="6" s="1"/>
  <c r="S124" i="6"/>
  <c r="R124" i="6"/>
  <c r="Q124" i="6"/>
  <c r="P124" i="6"/>
  <c r="O124" i="6"/>
  <c r="N124" i="6"/>
  <c r="M124" i="6"/>
  <c r="L124" i="6"/>
  <c r="K124" i="6"/>
  <c r="J124" i="6"/>
  <c r="BS124" i="6" s="1"/>
  <c r="I124" i="6"/>
  <c r="BR124" i="6" s="1"/>
  <c r="U125" i="6"/>
  <c r="T125" i="6"/>
  <c r="AG125" i="6" s="1"/>
  <c r="S125" i="6"/>
  <c r="R125" i="6"/>
  <c r="Q125" i="6"/>
  <c r="P125" i="6"/>
  <c r="O125" i="6"/>
  <c r="N125" i="6"/>
  <c r="M125" i="6"/>
  <c r="L125" i="6"/>
  <c r="K125" i="6"/>
  <c r="J125" i="6"/>
  <c r="BS125" i="6" s="1"/>
  <c r="I125" i="6"/>
  <c r="BR125" i="6" s="1"/>
  <c r="AR125" i="6" l="1"/>
  <c r="AQ125" i="6"/>
  <c r="AP125" i="6"/>
  <c r="AO125" i="6"/>
  <c r="AN125" i="6"/>
  <c r="AM125" i="6"/>
  <c r="AL125" i="6"/>
  <c r="AK125" i="6"/>
  <c r="AJ125" i="6"/>
  <c r="AI125" i="6"/>
  <c r="AH125" i="6"/>
  <c r="AF125" i="6"/>
  <c r="AS125" i="6" s="1"/>
  <c r="AE125" i="6"/>
  <c r="AD125" i="6"/>
  <c r="AC125" i="6"/>
  <c r="AB125" i="6"/>
  <c r="AA125" i="6"/>
  <c r="Z125" i="6"/>
  <c r="Y125" i="6"/>
  <c r="X125" i="6"/>
  <c r="W125" i="6"/>
  <c r="V125" i="6"/>
  <c r="AR124" i="6"/>
  <c r="AQ124" i="6"/>
  <c r="AP124" i="6"/>
  <c r="AO124" i="6"/>
  <c r="AN124" i="6"/>
  <c r="AM124" i="6"/>
  <c r="AL124" i="6"/>
  <c r="AK124" i="6"/>
  <c r="AJ124" i="6"/>
  <c r="AI124" i="6"/>
  <c r="AH124" i="6"/>
  <c r="AF124" i="6"/>
  <c r="AS124" i="6" s="1"/>
  <c r="AE124" i="6"/>
  <c r="AD124" i="6"/>
  <c r="AC124" i="6"/>
  <c r="AB124" i="6"/>
  <c r="AA124" i="6"/>
  <c r="Z124" i="6"/>
  <c r="Y124" i="6"/>
  <c r="X124" i="6"/>
  <c r="W124" i="6"/>
  <c r="V124" i="6"/>
  <c r="I126" i="6"/>
  <c r="BR123" i="6"/>
  <c r="BR126" i="6" s="1"/>
  <c r="C10" i="7" s="1"/>
  <c r="J126" i="6"/>
  <c r="BS123" i="6"/>
  <c r="BS126" i="6" s="1"/>
  <c r="D10" i="7" s="1"/>
  <c r="K126" i="6"/>
  <c r="L126" i="6"/>
  <c r="M126" i="6"/>
  <c r="N126" i="6"/>
  <c r="O126" i="6"/>
  <c r="P126" i="6"/>
  <c r="Q126" i="6"/>
  <c r="R126" i="6"/>
  <c r="S126" i="6"/>
  <c r="T126" i="6"/>
  <c r="AG123" i="6"/>
  <c r="U126" i="6"/>
  <c r="AF123" i="6"/>
  <c r="AE123" i="6"/>
  <c r="AE126" i="6" s="1"/>
  <c r="AD123" i="6"/>
  <c r="AD126" i="6" s="1"/>
  <c r="AC123" i="6"/>
  <c r="AC126" i="6" s="1"/>
  <c r="AB123" i="6"/>
  <c r="AB126" i="6" s="1"/>
  <c r="AA123" i="6"/>
  <c r="AA126" i="6" s="1"/>
  <c r="Z123" i="6"/>
  <c r="Z126" i="6" s="1"/>
  <c r="Y123" i="6"/>
  <c r="Y126" i="6" s="1"/>
  <c r="X123" i="6"/>
  <c r="X126" i="6" s="1"/>
  <c r="W123" i="6"/>
  <c r="W126" i="6" s="1"/>
  <c r="V123" i="6"/>
  <c r="AR119" i="6"/>
  <c r="BE119" i="6" s="1"/>
  <c r="AQ119" i="6"/>
  <c r="AP119" i="6"/>
  <c r="AO119" i="6"/>
  <c r="AN119" i="6"/>
  <c r="AM119" i="6"/>
  <c r="AL119" i="6"/>
  <c r="AK119" i="6"/>
  <c r="AJ119" i="6"/>
  <c r="AI119" i="6"/>
  <c r="AH119" i="6"/>
  <c r="BT119" i="6" s="1"/>
  <c r="AF119" i="6"/>
  <c r="AS119" i="6" s="1"/>
  <c r="AE119" i="6"/>
  <c r="AD119" i="6"/>
  <c r="AC119" i="6"/>
  <c r="AB119" i="6"/>
  <c r="AA119" i="6"/>
  <c r="Z119" i="6"/>
  <c r="Y119" i="6"/>
  <c r="X119" i="6"/>
  <c r="W119" i="6"/>
  <c r="V119" i="6"/>
  <c r="BS119" i="6" s="1"/>
  <c r="AR118" i="6"/>
  <c r="BE118" i="6" s="1"/>
  <c r="AQ118" i="6"/>
  <c r="AP118" i="6"/>
  <c r="AO118" i="6"/>
  <c r="AN118" i="6"/>
  <c r="AM118" i="6"/>
  <c r="AL118" i="6"/>
  <c r="AK118" i="6"/>
  <c r="AJ118" i="6"/>
  <c r="AI118" i="6"/>
  <c r="AH118" i="6"/>
  <c r="BT118" i="6" s="1"/>
  <c r="AF118" i="6"/>
  <c r="AS118" i="6" s="1"/>
  <c r="AE118" i="6"/>
  <c r="AD118" i="6"/>
  <c r="AC118" i="6"/>
  <c r="AB118" i="6"/>
  <c r="AA118" i="6"/>
  <c r="Z118" i="6"/>
  <c r="Y118" i="6"/>
  <c r="X118" i="6"/>
  <c r="W118" i="6"/>
  <c r="V118" i="6"/>
  <c r="BS118" i="6" s="1"/>
  <c r="AR117" i="6"/>
  <c r="BE117" i="6" s="1"/>
  <c r="AQ117" i="6"/>
  <c r="AP117" i="6"/>
  <c r="AO117" i="6"/>
  <c r="AN117" i="6"/>
  <c r="AM117" i="6"/>
  <c r="AL117" i="6"/>
  <c r="AK117" i="6"/>
  <c r="AJ117" i="6"/>
  <c r="AI117" i="6"/>
  <c r="AH117" i="6"/>
  <c r="BT117" i="6" s="1"/>
  <c r="AF117" i="6"/>
  <c r="AS117" i="6" s="1"/>
  <c r="AE117" i="6"/>
  <c r="AD117" i="6"/>
  <c r="AC117" i="6"/>
  <c r="AB117" i="6"/>
  <c r="AA117" i="6"/>
  <c r="Z117" i="6"/>
  <c r="Y117" i="6"/>
  <c r="X117" i="6"/>
  <c r="W117" i="6"/>
  <c r="V117" i="6"/>
  <c r="BS117" i="6" s="1"/>
  <c r="AR116" i="6"/>
  <c r="BE116" i="6" s="1"/>
  <c r="AQ116" i="6"/>
  <c r="AP116" i="6"/>
  <c r="AO116" i="6"/>
  <c r="AN116" i="6"/>
  <c r="AM116" i="6"/>
  <c r="AL116" i="6"/>
  <c r="AK116" i="6"/>
  <c r="AJ116" i="6"/>
  <c r="AI116" i="6"/>
  <c r="AH116" i="6"/>
  <c r="BT116" i="6" s="1"/>
  <c r="AF116" i="6"/>
  <c r="AS116" i="6" s="1"/>
  <c r="AE116" i="6"/>
  <c r="AD116" i="6"/>
  <c r="AC116" i="6"/>
  <c r="AB116" i="6"/>
  <c r="AA116" i="6"/>
  <c r="Z116" i="6"/>
  <c r="Y116" i="6"/>
  <c r="X116" i="6"/>
  <c r="W116" i="6"/>
  <c r="V116" i="6"/>
  <c r="BS116" i="6" s="1"/>
  <c r="BP115" i="6"/>
  <c r="BO115" i="6"/>
  <c r="BN115" i="6"/>
  <c r="BM115" i="6"/>
  <c r="BL115" i="6"/>
  <c r="BK115" i="6"/>
  <c r="BJ115" i="6"/>
  <c r="BI115" i="6"/>
  <c r="BH115" i="6"/>
  <c r="BG115" i="6"/>
  <c r="BF115" i="6"/>
  <c r="BV115" i="6" s="1"/>
  <c r="BD115" i="6"/>
  <c r="BC115" i="6"/>
  <c r="BB115" i="6"/>
  <c r="BA115" i="6"/>
  <c r="AZ115" i="6"/>
  <c r="AY115" i="6"/>
  <c r="AX115" i="6"/>
  <c r="AW115" i="6"/>
  <c r="AV115" i="6"/>
  <c r="AU115" i="6"/>
  <c r="AT115" i="6"/>
  <c r="BU115" i="6" s="1"/>
  <c r="BP114" i="6"/>
  <c r="BO114" i="6"/>
  <c r="BN114" i="6"/>
  <c r="BM114" i="6"/>
  <c r="BL114" i="6"/>
  <c r="BK114" i="6"/>
  <c r="BJ114" i="6"/>
  <c r="BI114" i="6"/>
  <c r="BH114" i="6"/>
  <c r="BG114" i="6"/>
  <c r="BF114" i="6"/>
  <c r="BV114" i="6" s="1"/>
  <c r="BD114" i="6"/>
  <c r="BC114" i="6"/>
  <c r="BB114" i="6"/>
  <c r="BA114" i="6"/>
  <c r="AZ114" i="6"/>
  <c r="AY114" i="6"/>
  <c r="AX114" i="6"/>
  <c r="AW114" i="6"/>
  <c r="AV114" i="6"/>
  <c r="AU114" i="6"/>
  <c r="AT114" i="6"/>
  <c r="BU114" i="6" s="1"/>
  <c r="AR113" i="6"/>
  <c r="BE113" i="6" s="1"/>
  <c r="AQ113" i="6"/>
  <c r="AP113" i="6"/>
  <c r="AO113" i="6"/>
  <c r="AN113" i="6"/>
  <c r="AM113" i="6"/>
  <c r="AL113" i="6"/>
  <c r="AK113" i="6"/>
  <c r="AJ113" i="6"/>
  <c r="AI113" i="6"/>
  <c r="AH113" i="6"/>
  <c r="BT113" i="6" s="1"/>
  <c r="AF113" i="6"/>
  <c r="AS113" i="6" s="1"/>
  <c r="AE113" i="6"/>
  <c r="AD113" i="6"/>
  <c r="AC113" i="6"/>
  <c r="AB113" i="6"/>
  <c r="AA113" i="6"/>
  <c r="Z113" i="6"/>
  <c r="Y113" i="6"/>
  <c r="X113" i="6"/>
  <c r="W113" i="6"/>
  <c r="V113" i="6"/>
  <c r="BS113" i="6" s="1"/>
  <c r="AR112" i="6"/>
  <c r="BE112" i="6" s="1"/>
  <c r="AQ112" i="6"/>
  <c r="AP112" i="6"/>
  <c r="AO112" i="6"/>
  <c r="AN112" i="6"/>
  <c r="AM112" i="6"/>
  <c r="AL112" i="6"/>
  <c r="AK112" i="6"/>
  <c r="AJ112" i="6"/>
  <c r="AI112" i="6"/>
  <c r="AH112" i="6"/>
  <c r="BT112" i="6" s="1"/>
  <c r="AF112" i="6"/>
  <c r="AS112" i="6" s="1"/>
  <c r="AE112" i="6"/>
  <c r="AD112" i="6"/>
  <c r="AC112" i="6"/>
  <c r="AB112" i="6"/>
  <c r="AA112" i="6"/>
  <c r="Z112" i="6"/>
  <c r="Y112" i="6"/>
  <c r="X112" i="6"/>
  <c r="W112" i="6"/>
  <c r="V112" i="6"/>
  <c r="BS112" i="6" s="1"/>
  <c r="BP111" i="6"/>
  <c r="BO111" i="6"/>
  <c r="BN111" i="6"/>
  <c r="BM111" i="6"/>
  <c r="BL111" i="6"/>
  <c r="BK111" i="6"/>
  <c r="BJ111" i="6"/>
  <c r="BI111" i="6"/>
  <c r="BH111" i="6"/>
  <c r="BG111" i="6"/>
  <c r="BF111" i="6"/>
  <c r="BV111" i="6" s="1"/>
  <c r="BD111" i="6"/>
  <c r="BC111" i="6"/>
  <c r="BB111" i="6"/>
  <c r="BA111" i="6"/>
  <c r="AZ111" i="6"/>
  <c r="AY111" i="6"/>
  <c r="AX111" i="6"/>
  <c r="AW111" i="6"/>
  <c r="AV111" i="6"/>
  <c r="AU111" i="6"/>
  <c r="AT111" i="6"/>
  <c r="BU111" i="6" s="1"/>
  <c r="BP110" i="6"/>
  <c r="BO110" i="6"/>
  <c r="BN110" i="6"/>
  <c r="BM110" i="6"/>
  <c r="BL110" i="6"/>
  <c r="BK110" i="6"/>
  <c r="BJ110" i="6"/>
  <c r="BI110" i="6"/>
  <c r="BH110" i="6"/>
  <c r="BG110" i="6"/>
  <c r="BF110" i="6"/>
  <c r="BV110" i="6" s="1"/>
  <c r="BD110" i="6"/>
  <c r="BC110" i="6"/>
  <c r="BB110" i="6"/>
  <c r="BA110" i="6"/>
  <c r="AZ110" i="6"/>
  <c r="AY110" i="6"/>
  <c r="AX110" i="6"/>
  <c r="AW110" i="6"/>
  <c r="AV110" i="6"/>
  <c r="AU110" i="6"/>
  <c r="AT110" i="6"/>
  <c r="BU110" i="6" s="1"/>
  <c r="AR109" i="6"/>
  <c r="BE109" i="6" s="1"/>
  <c r="AQ109" i="6"/>
  <c r="AP109" i="6"/>
  <c r="AO109" i="6"/>
  <c r="AN109" i="6"/>
  <c r="AM109" i="6"/>
  <c r="AL109" i="6"/>
  <c r="AK109" i="6"/>
  <c r="AJ109" i="6"/>
  <c r="AI109" i="6"/>
  <c r="AH109" i="6"/>
  <c r="BT109" i="6" s="1"/>
  <c r="AF109" i="6"/>
  <c r="AS109" i="6" s="1"/>
  <c r="AE109" i="6"/>
  <c r="AD109" i="6"/>
  <c r="AC109" i="6"/>
  <c r="AB109" i="6"/>
  <c r="AA109" i="6"/>
  <c r="Z109" i="6"/>
  <c r="Y109" i="6"/>
  <c r="X109" i="6"/>
  <c r="W109" i="6"/>
  <c r="V109" i="6"/>
  <c r="BS109" i="6" s="1"/>
  <c r="I120" i="6"/>
  <c r="BR108" i="6"/>
  <c r="BR120" i="6" s="1"/>
  <c r="C9" i="7" s="1"/>
  <c r="J120" i="6"/>
  <c r="K120" i="6"/>
  <c r="L120" i="6"/>
  <c r="M120" i="6"/>
  <c r="N120" i="6"/>
  <c r="O120" i="6"/>
  <c r="P120" i="6"/>
  <c r="Q120" i="6"/>
  <c r="R120" i="6"/>
  <c r="S120" i="6"/>
  <c r="T120" i="6"/>
  <c r="AG108" i="6"/>
  <c r="U120" i="6"/>
  <c r="AF108" i="6"/>
  <c r="AE108" i="6"/>
  <c r="AE120" i="6" s="1"/>
  <c r="AD108" i="6"/>
  <c r="AD120" i="6" s="1"/>
  <c r="AC108" i="6"/>
  <c r="AC120" i="6" s="1"/>
  <c r="AB108" i="6"/>
  <c r="AB120" i="6" s="1"/>
  <c r="AA108" i="6"/>
  <c r="AA120" i="6" s="1"/>
  <c r="Z108" i="6"/>
  <c r="Z120" i="6" s="1"/>
  <c r="Y108" i="6"/>
  <c r="Y120" i="6" s="1"/>
  <c r="X108" i="6"/>
  <c r="X120" i="6" s="1"/>
  <c r="W108" i="6"/>
  <c r="W120" i="6" s="1"/>
  <c r="V108" i="6"/>
  <c r="I72" i="6"/>
  <c r="BP72" i="6"/>
  <c r="G27" i="2"/>
  <c r="I12" i="6" s="1"/>
  <c r="G26" i="2"/>
  <c r="I11" i="6" s="1"/>
  <c r="G25" i="2"/>
  <c r="I10" i="6" s="1"/>
  <c r="G35" i="2"/>
  <c r="I15" i="6" s="1"/>
  <c r="G34" i="2"/>
  <c r="I14" i="6" s="1"/>
  <c r="G33" i="2"/>
  <c r="I13" i="6" s="1"/>
  <c r="G42" i="2"/>
  <c r="I18" i="6" s="1"/>
  <c r="G41" i="2"/>
  <c r="I17" i="6" s="1"/>
  <c r="G40" i="2"/>
  <c r="I16" i="6" s="1"/>
  <c r="G50" i="2"/>
  <c r="I21" i="6" s="1"/>
  <c r="G49" i="2"/>
  <c r="I20" i="6" s="1"/>
  <c r="G48" i="2"/>
  <c r="I19" i="6" s="1"/>
  <c r="G58" i="2"/>
  <c r="I24" i="6" s="1"/>
  <c r="G57" i="2"/>
  <c r="I23" i="6" s="1"/>
  <c r="G56" i="2"/>
  <c r="I22" i="6" s="1"/>
  <c r="G65" i="2"/>
  <c r="I27" i="6" s="1"/>
  <c r="G64" i="2"/>
  <c r="I26" i="6" s="1"/>
  <c r="G63" i="2"/>
  <c r="I25" i="6" s="1"/>
  <c r="J34" i="6" l="1"/>
  <c r="J25" i="6"/>
  <c r="I59" i="6"/>
  <c r="I98" i="6"/>
  <c r="J35" i="6"/>
  <c r="J26" i="6"/>
  <c r="I60" i="6"/>
  <c r="I99" i="6"/>
  <c r="J36" i="6"/>
  <c r="J27" i="6"/>
  <c r="I61" i="6"/>
  <c r="I100" i="6"/>
  <c r="J22" i="6"/>
  <c r="I56" i="6"/>
  <c r="I95" i="6"/>
  <c r="J23" i="6"/>
  <c r="I57" i="6"/>
  <c r="I96" i="6"/>
  <c r="J24" i="6"/>
  <c r="I58" i="6"/>
  <c r="I97" i="6"/>
  <c r="J19" i="6"/>
  <c r="I53" i="6"/>
  <c r="I92" i="6"/>
  <c r="J20" i="6"/>
  <c r="I54" i="6"/>
  <c r="I93" i="6"/>
  <c r="J21" i="6"/>
  <c r="I55" i="6"/>
  <c r="I94" i="6"/>
  <c r="J16" i="6"/>
  <c r="I50" i="6"/>
  <c r="I89" i="6"/>
  <c r="J17" i="6"/>
  <c r="I51" i="6"/>
  <c r="I90" i="6"/>
  <c r="J18" i="6"/>
  <c r="I52" i="6"/>
  <c r="I91" i="6"/>
  <c r="J13" i="6"/>
  <c r="I47" i="6"/>
  <c r="I86" i="6"/>
  <c r="J14" i="6"/>
  <c r="I48" i="6"/>
  <c r="I87" i="6"/>
  <c r="J15" i="6"/>
  <c r="I49" i="6"/>
  <c r="I88" i="6"/>
  <c r="J31" i="6"/>
  <c r="I28" i="6"/>
  <c r="J10" i="6"/>
  <c r="I44" i="6"/>
  <c r="I83" i="6"/>
  <c r="J32" i="6"/>
  <c r="J11" i="6"/>
  <c r="I45" i="6"/>
  <c r="I84" i="6"/>
  <c r="J33" i="6"/>
  <c r="J12" i="6"/>
  <c r="I46" i="6"/>
  <c r="I85" i="6"/>
  <c r="V120" i="6"/>
  <c r="BS108" i="6"/>
  <c r="BS120" i="6" s="1"/>
  <c r="D9" i="7" s="1"/>
  <c r="AF120" i="6"/>
  <c r="AS108" i="6"/>
  <c r="AG120" i="6"/>
  <c r="AR108" i="6"/>
  <c r="AQ108" i="6"/>
  <c r="AQ120" i="6" s="1"/>
  <c r="AP108" i="6"/>
  <c r="AP120" i="6" s="1"/>
  <c r="AO108" i="6"/>
  <c r="AO120" i="6" s="1"/>
  <c r="AN108" i="6"/>
  <c r="AN120" i="6" s="1"/>
  <c r="AM108" i="6"/>
  <c r="AM120" i="6" s="1"/>
  <c r="AL108" i="6"/>
  <c r="AL120" i="6" s="1"/>
  <c r="AK108" i="6"/>
  <c r="AK120" i="6" s="1"/>
  <c r="AJ108" i="6"/>
  <c r="AJ120" i="6" s="1"/>
  <c r="AI108" i="6"/>
  <c r="AI120" i="6" s="1"/>
  <c r="AH108" i="6"/>
  <c r="BD109" i="6"/>
  <c r="BC109" i="6"/>
  <c r="BB109" i="6"/>
  <c r="BA109" i="6"/>
  <c r="AZ109" i="6"/>
  <c r="AY109" i="6"/>
  <c r="AX109" i="6"/>
  <c r="AW109" i="6"/>
  <c r="AV109" i="6"/>
  <c r="AU109" i="6"/>
  <c r="AT109" i="6"/>
  <c r="BU109" i="6" s="1"/>
  <c r="BP109" i="6"/>
  <c r="BO109" i="6"/>
  <c r="BN109" i="6"/>
  <c r="BM109" i="6"/>
  <c r="BL109" i="6"/>
  <c r="BK109" i="6"/>
  <c r="BJ109" i="6"/>
  <c r="BI109" i="6"/>
  <c r="BH109" i="6"/>
  <c r="BG109" i="6"/>
  <c r="BF109" i="6"/>
  <c r="BV109" i="6" s="1"/>
  <c r="BD112" i="6"/>
  <c r="BC112" i="6"/>
  <c r="BB112" i="6"/>
  <c r="BA112" i="6"/>
  <c r="AZ112" i="6"/>
  <c r="AY112" i="6"/>
  <c r="AX112" i="6"/>
  <c r="AW112" i="6"/>
  <c r="AV112" i="6"/>
  <c r="AU112" i="6"/>
  <c r="AT112" i="6"/>
  <c r="BU112" i="6" s="1"/>
  <c r="BP112" i="6"/>
  <c r="BO112" i="6"/>
  <c r="BN112" i="6"/>
  <c r="BM112" i="6"/>
  <c r="BL112" i="6"/>
  <c r="BK112" i="6"/>
  <c r="BJ112" i="6"/>
  <c r="BI112" i="6"/>
  <c r="BH112" i="6"/>
  <c r="BG112" i="6"/>
  <c r="BF112" i="6"/>
  <c r="BV112" i="6" s="1"/>
  <c r="BD113" i="6"/>
  <c r="BC113" i="6"/>
  <c r="BB113" i="6"/>
  <c r="BA113" i="6"/>
  <c r="AZ113" i="6"/>
  <c r="AY113" i="6"/>
  <c r="AX113" i="6"/>
  <c r="AW113" i="6"/>
  <c r="AV113" i="6"/>
  <c r="AU113" i="6"/>
  <c r="AT113" i="6"/>
  <c r="BU113" i="6" s="1"/>
  <c r="BP113" i="6"/>
  <c r="BO113" i="6"/>
  <c r="BN113" i="6"/>
  <c r="BM113" i="6"/>
  <c r="BL113" i="6"/>
  <c r="BK113" i="6"/>
  <c r="BJ113" i="6"/>
  <c r="BI113" i="6"/>
  <c r="BH113" i="6"/>
  <c r="BG113" i="6"/>
  <c r="BF113" i="6"/>
  <c r="BV113" i="6" s="1"/>
  <c r="BD116" i="6"/>
  <c r="BC116" i="6"/>
  <c r="BB116" i="6"/>
  <c r="BA116" i="6"/>
  <c r="AZ116" i="6"/>
  <c r="AY116" i="6"/>
  <c r="AX116" i="6"/>
  <c r="AW116" i="6"/>
  <c r="AV116" i="6"/>
  <c r="AU116" i="6"/>
  <c r="AT116" i="6"/>
  <c r="BU116" i="6" s="1"/>
  <c r="BP116" i="6"/>
  <c r="BO116" i="6"/>
  <c r="BN116" i="6"/>
  <c r="BM116" i="6"/>
  <c r="BL116" i="6"/>
  <c r="BK116" i="6"/>
  <c r="BJ116" i="6"/>
  <c r="BI116" i="6"/>
  <c r="BH116" i="6"/>
  <c r="BG116" i="6"/>
  <c r="BF116" i="6"/>
  <c r="BV116" i="6" s="1"/>
  <c r="BD117" i="6"/>
  <c r="BC117" i="6"/>
  <c r="BB117" i="6"/>
  <c r="BA117" i="6"/>
  <c r="AZ117" i="6"/>
  <c r="AY117" i="6"/>
  <c r="AX117" i="6"/>
  <c r="AW117" i="6"/>
  <c r="AV117" i="6"/>
  <c r="AU117" i="6"/>
  <c r="AT117" i="6"/>
  <c r="BU117" i="6" s="1"/>
  <c r="BP117" i="6"/>
  <c r="BO117" i="6"/>
  <c r="BN117" i="6"/>
  <c r="BM117" i="6"/>
  <c r="BL117" i="6"/>
  <c r="BK117" i="6"/>
  <c r="BJ117" i="6"/>
  <c r="BI117" i="6"/>
  <c r="BH117" i="6"/>
  <c r="BG117" i="6"/>
  <c r="BF117" i="6"/>
  <c r="BV117" i="6" s="1"/>
  <c r="BD118" i="6"/>
  <c r="BC118" i="6"/>
  <c r="BB118" i="6"/>
  <c r="BA118" i="6"/>
  <c r="AZ118" i="6"/>
  <c r="AY118" i="6"/>
  <c r="AX118" i="6"/>
  <c r="AW118" i="6"/>
  <c r="AV118" i="6"/>
  <c r="AU118" i="6"/>
  <c r="AT118" i="6"/>
  <c r="BU118" i="6" s="1"/>
  <c r="BP118" i="6"/>
  <c r="BO118" i="6"/>
  <c r="BN118" i="6"/>
  <c r="BM118" i="6"/>
  <c r="BL118" i="6"/>
  <c r="BK118" i="6"/>
  <c r="BJ118" i="6"/>
  <c r="BI118" i="6"/>
  <c r="BH118" i="6"/>
  <c r="BG118" i="6"/>
  <c r="BF118" i="6"/>
  <c r="BV118" i="6" s="1"/>
  <c r="BD119" i="6"/>
  <c r="BC119" i="6"/>
  <c r="BB119" i="6"/>
  <c r="BA119" i="6"/>
  <c r="AZ119" i="6"/>
  <c r="AY119" i="6"/>
  <c r="AX119" i="6"/>
  <c r="AW119" i="6"/>
  <c r="AV119" i="6"/>
  <c r="AU119" i="6"/>
  <c r="AT119" i="6"/>
  <c r="BU119" i="6" s="1"/>
  <c r="BP119" i="6"/>
  <c r="BO119" i="6"/>
  <c r="BN119" i="6"/>
  <c r="BM119" i="6"/>
  <c r="BL119" i="6"/>
  <c r="BK119" i="6"/>
  <c r="BJ119" i="6"/>
  <c r="BI119" i="6"/>
  <c r="BH119" i="6"/>
  <c r="BG119" i="6"/>
  <c r="BF119" i="6"/>
  <c r="BV119" i="6" s="1"/>
  <c r="V126" i="6"/>
  <c r="BT123" i="6"/>
  <c r="BU123" i="6"/>
  <c r="BV123" i="6"/>
  <c r="AF126" i="6"/>
  <c r="AS123" i="6"/>
  <c r="AG126" i="6"/>
  <c r="AR123" i="6"/>
  <c r="AR126" i="6" s="1"/>
  <c r="AQ123" i="6"/>
  <c r="AQ126" i="6" s="1"/>
  <c r="AP123" i="6"/>
  <c r="AP126" i="6" s="1"/>
  <c r="AO123" i="6"/>
  <c r="AO126" i="6" s="1"/>
  <c r="AN123" i="6"/>
  <c r="AN126" i="6" s="1"/>
  <c r="AM123" i="6"/>
  <c r="AM126" i="6" s="1"/>
  <c r="AL123" i="6"/>
  <c r="AL126" i="6" s="1"/>
  <c r="AK123" i="6"/>
  <c r="AK126" i="6" s="1"/>
  <c r="AJ123" i="6"/>
  <c r="AJ126" i="6" s="1"/>
  <c r="AI123" i="6"/>
  <c r="AI126" i="6" s="1"/>
  <c r="AH123" i="6"/>
  <c r="AH126" i="6" s="1"/>
  <c r="BT124" i="6"/>
  <c r="BU124" i="6"/>
  <c r="BV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BT125" i="6"/>
  <c r="BU125" i="6"/>
  <c r="BV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6" i="6" l="1"/>
  <c r="BP123" i="6"/>
  <c r="BP126" i="6" s="1"/>
  <c r="BO123" i="6"/>
  <c r="BO126" i="6" s="1"/>
  <c r="BN123" i="6"/>
  <c r="BN126" i="6" s="1"/>
  <c r="BM123" i="6"/>
  <c r="BM126" i="6" s="1"/>
  <c r="BL123" i="6"/>
  <c r="BL126" i="6" s="1"/>
  <c r="BK123" i="6"/>
  <c r="BK126" i="6" s="1"/>
  <c r="BJ123" i="6"/>
  <c r="BJ126" i="6" s="1"/>
  <c r="BI123" i="6"/>
  <c r="BI126" i="6" s="1"/>
  <c r="BH123" i="6"/>
  <c r="BH126" i="6" s="1"/>
  <c r="BG123" i="6"/>
  <c r="BG126" i="6" s="1"/>
  <c r="BF123" i="6"/>
  <c r="BF126" i="6" s="1"/>
  <c r="BE123" i="6"/>
  <c r="BE126" i="6" s="1"/>
  <c r="BD123" i="6"/>
  <c r="BD126" i="6" s="1"/>
  <c r="BC123" i="6"/>
  <c r="BC126" i="6" s="1"/>
  <c r="BB123" i="6"/>
  <c r="BB126" i="6" s="1"/>
  <c r="BA123" i="6"/>
  <c r="BA126" i="6" s="1"/>
  <c r="AZ123" i="6"/>
  <c r="AZ126" i="6" s="1"/>
  <c r="AY123" i="6"/>
  <c r="AY126" i="6" s="1"/>
  <c r="AX123" i="6"/>
  <c r="AX126" i="6" s="1"/>
  <c r="AW123" i="6"/>
  <c r="AW126" i="6" s="1"/>
  <c r="AV123" i="6"/>
  <c r="AV126" i="6" s="1"/>
  <c r="AU123" i="6"/>
  <c r="AU126" i="6" s="1"/>
  <c r="AT123" i="6"/>
  <c r="AT126" i="6" s="1"/>
  <c r="BV126" i="6"/>
  <c r="G10" i="7" s="1"/>
  <c r="BU126" i="6"/>
  <c r="F10" i="7" s="1"/>
  <c r="BT126" i="6"/>
  <c r="E10" i="7" s="1"/>
  <c r="AH120" i="6"/>
  <c r="BT108" i="6"/>
  <c r="BT120" i="6" s="1"/>
  <c r="E9" i="7" s="1"/>
  <c r="AR120" i="6"/>
  <c r="BE108" i="6"/>
  <c r="AS120" i="6"/>
  <c r="BD108" i="6"/>
  <c r="BD120" i="6" s="1"/>
  <c r="BC108" i="6"/>
  <c r="BC120" i="6" s="1"/>
  <c r="BB108" i="6"/>
  <c r="BB120" i="6" s="1"/>
  <c r="BA108" i="6"/>
  <c r="BA120" i="6" s="1"/>
  <c r="AZ108" i="6"/>
  <c r="AZ120" i="6" s="1"/>
  <c r="AY108" i="6"/>
  <c r="AY120" i="6" s="1"/>
  <c r="AX108" i="6"/>
  <c r="AX120" i="6" s="1"/>
  <c r="AW108" i="6"/>
  <c r="AW120" i="6" s="1"/>
  <c r="AV108" i="6"/>
  <c r="AV120" i="6" s="1"/>
  <c r="AU108" i="6"/>
  <c r="AU120" i="6" s="1"/>
  <c r="AT108" i="6"/>
  <c r="K33" i="6"/>
  <c r="K68" i="6" s="1"/>
  <c r="K12" i="6"/>
  <c r="J46" i="6"/>
  <c r="J85" i="6"/>
  <c r="J68" i="6"/>
  <c r="K32" i="6"/>
  <c r="K67" i="6" s="1"/>
  <c r="K11" i="6"/>
  <c r="J45" i="6"/>
  <c r="J84" i="6"/>
  <c r="J67" i="6"/>
  <c r="I101" i="6"/>
  <c r="J82" i="6" s="1"/>
  <c r="J44" i="6"/>
  <c r="I62" i="6"/>
  <c r="K31" i="6"/>
  <c r="J28" i="6"/>
  <c r="K10" i="6"/>
  <c r="J83" i="6"/>
  <c r="J66" i="6"/>
  <c r="J37" i="6"/>
  <c r="J65" i="6" s="1"/>
  <c r="K15" i="6"/>
  <c r="J88" i="6"/>
  <c r="K14" i="6"/>
  <c r="J48" i="6"/>
  <c r="J87" i="6"/>
  <c r="K13" i="6"/>
  <c r="J47" i="6"/>
  <c r="J86" i="6"/>
  <c r="K18" i="6"/>
  <c r="J51" i="6"/>
  <c r="J91" i="6"/>
  <c r="K17" i="6"/>
  <c r="J50" i="6"/>
  <c r="J90" i="6"/>
  <c r="K16" i="6"/>
  <c r="J49" i="6"/>
  <c r="J89" i="6"/>
  <c r="K21" i="6"/>
  <c r="J54" i="6"/>
  <c r="J94" i="6"/>
  <c r="K20" i="6"/>
  <c r="J53" i="6"/>
  <c r="J93" i="6"/>
  <c r="K19" i="6"/>
  <c r="J52" i="6"/>
  <c r="J92" i="6"/>
  <c r="K24" i="6"/>
  <c r="J57" i="6"/>
  <c r="J61" i="6"/>
  <c r="J97" i="6"/>
  <c r="K23" i="6"/>
  <c r="J56" i="6"/>
  <c r="J60" i="6"/>
  <c r="J96" i="6"/>
  <c r="K22" i="6"/>
  <c r="J55" i="6"/>
  <c r="J59" i="6"/>
  <c r="J95" i="6"/>
  <c r="K36" i="6"/>
  <c r="K71" i="6" s="1"/>
  <c r="K27" i="6"/>
  <c r="J100" i="6"/>
  <c r="J71" i="6"/>
  <c r="K35" i="6"/>
  <c r="K70" i="6" s="1"/>
  <c r="K26" i="6"/>
  <c r="J99" i="6"/>
  <c r="J70" i="6"/>
  <c r="K34" i="6"/>
  <c r="K69" i="6" s="1"/>
  <c r="K25" i="6"/>
  <c r="J58" i="6"/>
  <c r="J98" i="6"/>
  <c r="J69" i="6"/>
  <c r="L34" i="6" l="1"/>
  <c r="L25" i="6"/>
  <c r="K59" i="6"/>
  <c r="K98" i="6"/>
  <c r="L35" i="6"/>
  <c r="L26" i="6"/>
  <c r="K60" i="6"/>
  <c r="K99" i="6"/>
  <c r="L36" i="6"/>
  <c r="L27" i="6"/>
  <c r="K61" i="6"/>
  <c r="K100" i="6"/>
  <c r="L22" i="6"/>
  <c r="K56" i="6"/>
  <c r="K95" i="6"/>
  <c r="L23" i="6"/>
  <c r="K57" i="6"/>
  <c r="K96" i="6"/>
  <c r="L24" i="6"/>
  <c r="K58" i="6"/>
  <c r="K97" i="6"/>
  <c r="L19" i="6"/>
  <c r="K53" i="6"/>
  <c r="K92" i="6"/>
  <c r="L20" i="6"/>
  <c r="K54" i="6"/>
  <c r="K93" i="6"/>
  <c r="L21" i="6"/>
  <c r="K55" i="6"/>
  <c r="K94" i="6"/>
  <c r="L16" i="6"/>
  <c r="K50" i="6"/>
  <c r="K89" i="6"/>
  <c r="L17" i="6"/>
  <c r="K51" i="6"/>
  <c r="K90" i="6"/>
  <c r="L18" i="6"/>
  <c r="K52" i="6"/>
  <c r="K91" i="6"/>
  <c r="L13" i="6"/>
  <c r="K47" i="6"/>
  <c r="K86" i="6"/>
  <c r="L14" i="6"/>
  <c r="K48" i="6"/>
  <c r="K87" i="6"/>
  <c r="L15" i="6"/>
  <c r="K49" i="6"/>
  <c r="K88" i="6"/>
  <c r="J72" i="6"/>
  <c r="J101" i="6"/>
  <c r="K82" i="6" s="1"/>
  <c r="L31" i="6"/>
  <c r="K28" i="6"/>
  <c r="L10" i="6"/>
  <c r="K83" i="6"/>
  <c r="K66" i="6"/>
  <c r="K37" i="6"/>
  <c r="K65" i="6" s="1"/>
  <c r="K72" i="6" s="1"/>
  <c r="I78" i="6"/>
  <c r="I74" i="6"/>
  <c r="I63" i="6"/>
  <c r="J43" i="6"/>
  <c r="J62" i="6" s="1"/>
  <c r="K44" i="6"/>
  <c r="L44" i="6" s="1"/>
  <c r="L32" i="6"/>
  <c r="L11" i="6"/>
  <c r="K45" i="6"/>
  <c r="K84" i="6"/>
  <c r="L33" i="6"/>
  <c r="L12" i="6"/>
  <c r="K46" i="6"/>
  <c r="K85" i="6"/>
  <c r="AT120" i="6"/>
  <c r="BU108" i="6"/>
  <c r="BU120" i="6" s="1"/>
  <c r="F9" i="7" s="1"/>
  <c r="BE120" i="6"/>
  <c r="BP108" i="6"/>
  <c r="BP120" i="6" s="1"/>
  <c r="BO108" i="6"/>
  <c r="BO120" i="6" s="1"/>
  <c r="BN108" i="6"/>
  <c r="BN120" i="6" s="1"/>
  <c r="BM108" i="6"/>
  <c r="BM120" i="6" s="1"/>
  <c r="BL108" i="6"/>
  <c r="BL120" i="6" s="1"/>
  <c r="BK108" i="6"/>
  <c r="BK120" i="6" s="1"/>
  <c r="BJ108" i="6"/>
  <c r="BJ120" i="6" s="1"/>
  <c r="BI108" i="6"/>
  <c r="BI120" i="6" s="1"/>
  <c r="BH108" i="6"/>
  <c r="BH120" i="6" s="1"/>
  <c r="BG108" i="6"/>
  <c r="BG120" i="6" s="1"/>
  <c r="BF108" i="6"/>
  <c r="BF120" i="6" l="1"/>
  <c r="BV108" i="6"/>
  <c r="BV120" i="6" s="1"/>
  <c r="G9" i="7" s="1"/>
  <c r="M33" i="6"/>
  <c r="M68" i="6" s="1"/>
  <c r="M12" i="6"/>
  <c r="L46" i="6"/>
  <c r="L85" i="6"/>
  <c r="L68" i="6"/>
  <c r="M32" i="6"/>
  <c r="M67" i="6" s="1"/>
  <c r="M11" i="6"/>
  <c r="L45" i="6"/>
  <c r="L84" i="6"/>
  <c r="L67" i="6"/>
  <c r="J78" i="6"/>
  <c r="J74" i="6"/>
  <c r="J63" i="6"/>
  <c r="K43" i="6"/>
  <c r="K62" i="6" s="1"/>
  <c r="I104" i="6"/>
  <c r="I103" i="6"/>
  <c r="I130" i="6" s="1"/>
  <c r="I131" i="6" s="1"/>
  <c r="K101" i="6"/>
  <c r="L82" i="6" s="1"/>
  <c r="M31" i="6"/>
  <c r="L28" i="6"/>
  <c r="M10" i="6"/>
  <c r="L83" i="6"/>
  <c r="L66" i="6"/>
  <c r="L37" i="6"/>
  <c r="L65" i="6" s="1"/>
  <c r="M15" i="6"/>
  <c r="L49" i="6"/>
  <c r="L88" i="6"/>
  <c r="M14" i="6"/>
  <c r="L48" i="6"/>
  <c r="L87" i="6"/>
  <c r="M13" i="6"/>
  <c r="L47" i="6"/>
  <c r="L86" i="6"/>
  <c r="M18" i="6"/>
  <c r="L52" i="6"/>
  <c r="L91" i="6"/>
  <c r="M17" i="6"/>
  <c r="L51" i="6"/>
  <c r="L90" i="6"/>
  <c r="M16" i="6"/>
  <c r="L50" i="6"/>
  <c r="L89" i="6"/>
  <c r="M21" i="6"/>
  <c r="L55" i="6"/>
  <c r="L94" i="6"/>
  <c r="M20" i="6"/>
  <c r="L54" i="6"/>
  <c r="L93" i="6"/>
  <c r="M19" i="6"/>
  <c r="L53" i="6"/>
  <c r="L92" i="6"/>
  <c r="M24" i="6"/>
  <c r="L58" i="6"/>
  <c r="L97" i="6"/>
  <c r="M23" i="6"/>
  <c r="L57" i="6"/>
  <c r="L96" i="6"/>
  <c r="M22" i="6"/>
  <c r="L56" i="6"/>
  <c r="L95" i="6"/>
  <c r="M36" i="6"/>
  <c r="M71" i="6" s="1"/>
  <c r="M27" i="6"/>
  <c r="L61" i="6"/>
  <c r="L100" i="6"/>
  <c r="L71" i="6"/>
  <c r="M35" i="6"/>
  <c r="M70" i="6" s="1"/>
  <c r="M26" i="6"/>
  <c r="L60" i="6"/>
  <c r="L99" i="6"/>
  <c r="L70" i="6"/>
  <c r="M34" i="6"/>
  <c r="M69" i="6" s="1"/>
  <c r="M25" i="6"/>
  <c r="L59" i="6"/>
  <c r="L98" i="6"/>
  <c r="L69" i="6"/>
  <c r="N34" i="6" l="1"/>
  <c r="N25" i="6"/>
  <c r="M59" i="6"/>
  <c r="M98" i="6"/>
  <c r="N35" i="6"/>
  <c r="N26" i="6"/>
  <c r="M60" i="6"/>
  <c r="M99" i="6"/>
  <c r="N36" i="6"/>
  <c r="N27" i="6"/>
  <c r="M61" i="6"/>
  <c r="M100" i="6"/>
  <c r="N22" i="6"/>
  <c r="M56" i="6"/>
  <c r="M95" i="6"/>
  <c r="N23" i="6"/>
  <c r="M57" i="6"/>
  <c r="M96" i="6"/>
  <c r="N24" i="6"/>
  <c r="M58" i="6"/>
  <c r="M97" i="6"/>
  <c r="N19" i="6"/>
  <c r="M53" i="6"/>
  <c r="M92" i="6"/>
  <c r="N20" i="6"/>
  <c r="M54" i="6"/>
  <c r="M93" i="6"/>
  <c r="N21" i="6"/>
  <c r="M55" i="6"/>
  <c r="M94" i="6"/>
  <c r="N16" i="6"/>
  <c r="M50" i="6"/>
  <c r="M89" i="6"/>
  <c r="N17" i="6"/>
  <c r="M51" i="6"/>
  <c r="M90" i="6"/>
  <c r="N18" i="6"/>
  <c r="M52" i="6"/>
  <c r="M91" i="6"/>
  <c r="N13" i="6"/>
  <c r="M47" i="6"/>
  <c r="M86" i="6"/>
  <c r="N14" i="6"/>
  <c r="M48" i="6"/>
  <c r="M87" i="6"/>
  <c r="N15" i="6"/>
  <c r="M49" i="6"/>
  <c r="M88" i="6"/>
  <c r="L72" i="6"/>
  <c r="L101" i="6"/>
  <c r="M82" i="6" s="1"/>
  <c r="N31" i="6"/>
  <c r="M28" i="6"/>
  <c r="N10" i="6"/>
  <c r="M83" i="6"/>
  <c r="M44" i="6"/>
  <c r="M66" i="6"/>
  <c r="M37" i="6"/>
  <c r="M65" i="6" s="1"/>
  <c r="M72" i="6" s="1"/>
  <c r="K78" i="6"/>
  <c r="K74" i="6"/>
  <c r="K63" i="6"/>
  <c r="L43" i="6"/>
  <c r="L62" i="6" s="1"/>
  <c r="J104" i="6"/>
  <c r="J103" i="6"/>
  <c r="J130" i="6" s="1"/>
  <c r="J131" i="6" s="1"/>
  <c r="N32" i="6"/>
  <c r="N11" i="6"/>
  <c r="M45" i="6"/>
  <c r="M84" i="6"/>
  <c r="N33" i="6"/>
  <c r="N12" i="6"/>
  <c r="M46" i="6"/>
  <c r="M85" i="6"/>
  <c r="O33" i="6" l="1"/>
  <c r="O68" i="6" s="1"/>
  <c r="O12" i="6"/>
  <c r="N46" i="6"/>
  <c r="N85" i="6"/>
  <c r="N68" i="6"/>
  <c r="O32" i="6"/>
  <c r="O67" i="6" s="1"/>
  <c r="O11" i="6"/>
  <c r="N45" i="6"/>
  <c r="N84" i="6"/>
  <c r="N67" i="6"/>
  <c r="L78" i="6"/>
  <c r="L74" i="6"/>
  <c r="L63" i="6"/>
  <c r="M43" i="6"/>
  <c r="M62" i="6" s="1"/>
  <c r="K104" i="6"/>
  <c r="K103" i="6"/>
  <c r="K130" i="6" s="1"/>
  <c r="K131" i="6" s="1"/>
  <c r="N44" i="6"/>
  <c r="M101" i="6"/>
  <c r="N82" i="6" s="1"/>
  <c r="O31" i="6"/>
  <c r="N28" i="6"/>
  <c r="O10" i="6"/>
  <c r="N83" i="6"/>
  <c r="N66" i="6"/>
  <c r="N37" i="6"/>
  <c r="N65" i="6" s="1"/>
  <c r="O15" i="6"/>
  <c r="N49" i="6"/>
  <c r="N88" i="6"/>
  <c r="O14" i="6"/>
  <c r="N48" i="6"/>
  <c r="N87" i="6"/>
  <c r="O13" i="6"/>
  <c r="N47" i="6"/>
  <c r="N86" i="6"/>
  <c r="O18" i="6"/>
  <c r="N52" i="6"/>
  <c r="N91" i="6"/>
  <c r="O17" i="6"/>
  <c r="N51" i="6"/>
  <c r="N90" i="6"/>
  <c r="O16" i="6"/>
  <c r="N50" i="6"/>
  <c r="N89" i="6"/>
  <c r="O21" i="6"/>
  <c r="N55" i="6"/>
  <c r="N94" i="6"/>
  <c r="O20" i="6"/>
  <c r="N54" i="6"/>
  <c r="N93" i="6"/>
  <c r="O19" i="6"/>
  <c r="N53" i="6"/>
  <c r="N92" i="6"/>
  <c r="O24" i="6"/>
  <c r="N58" i="6"/>
  <c r="N97" i="6"/>
  <c r="O23" i="6"/>
  <c r="N57" i="6"/>
  <c r="N96" i="6"/>
  <c r="O22" i="6"/>
  <c r="N56" i="6"/>
  <c r="N95" i="6"/>
  <c r="O36" i="6"/>
  <c r="O71" i="6" s="1"/>
  <c r="O27" i="6"/>
  <c r="N61" i="6"/>
  <c r="N100" i="6"/>
  <c r="N71" i="6"/>
  <c r="O35" i="6"/>
  <c r="O70" i="6" s="1"/>
  <c r="O26" i="6"/>
  <c r="N60" i="6"/>
  <c r="N99" i="6"/>
  <c r="N70" i="6"/>
  <c r="O34" i="6"/>
  <c r="O69" i="6" s="1"/>
  <c r="O25" i="6"/>
  <c r="N59" i="6"/>
  <c r="N98" i="6"/>
  <c r="N69" i="6"/>
  <c r="P34" i="6" l="1"/>
  <c r="P25" i="6"/>
  <c r="O59" i="6"/>
  <c r="O98" i="6"/>
  <c r="P35" i="6"/>
  <c r="P26" i="6"/>
  <c r="O60" i="6"/>
  <c r="O99" i="6"/>
  <c r="P36" i="6"/>
  <c r="P27" i="6"/>
  <c r="O61" i="6"/>
  <c r="O100" i="6"/>
  <c r="P22" i="6"/>
  <c r="O56" i="6"/>
  <c r="O95" i="6"/>
  <c r="P23" i="6"/>
  <c r="O57" i="6"/>
  <c r="O96" i="6"/>
  <c r="P24" i="6"/>
  <c r="O58" i="6"/>
  <c r="O97" i="6"/>
  <c r="P19" i="6"/>
  <c r="O53" i="6"/>
  <c r="O92" i="6"/>
  <c r="P20" i="6"/>
  <c r="O54" i="6"/>
  <c r="O93" i="6"/>
  <c r="P21" i="6"/>
  <c r="O55" i="6"/>
  <c r="O94" i="6"/>
  <c r="P16" i="6"/>
  <c r="O50" i="6"/>
  <c r="O89" i="6"/>
  <c r="P17" i="6"/>
  <c r="O51" i="6"/>
  <c r="O90" i="6"/>
  <c r="P18" i="6"/>
  <c r="O52" i="6"/>
  <c r="O91" i="6"/>
  <c r="P13" i="6"/>
  <c r="O47" i="6"/>
  <c r="O86" i="6"/>
  <c r="P14" i="6"/>
  <c r="O48" i="6"/>
  <c r="O87" i="6"/>
  <c r="P15" i="6"/>
  <c r="O49" i="6"/>
  <c r="O88" i="6"/>
  <c r="N72" i="6"/>
  <c r="N101" i="6"/>
  <c r="O82" i="6" s="1"/>
  <c r="P31" i="6"/>
  <c r="O28" i="6"/>
  <c r="P10" i="6"/>
  <c r="O83" i="6"/>
  <c r="O66" i="6"/>
  <c r="O37" i="6"/>
  <c r="O65" i="6" s="1"/>
  <c r="O72" i="6" s="1"/>
  <c r="O44" i="6"/>
  <c r="M78" i="6"/>
  <c r="M74" i="6"/>
  <c r="M63" i="6"/>
  <c r="N43" i="6"/>
  <c r="N62" i="6" s="1"/>
  <c r="L104" i="6"/>
  <c r="L103" i="6"/>
  <c r="L130" i="6" s="1"/>
  <c r="L131" i="6" s="1"/>
  <c r="P32" i="6"/>
  <c r="P11" i="6"/>
  <c r="O45" i="6"/>
  <c r="O84" i="6"/>
  <c r="P33" i="6"/>
  <c r="P12" i="6"/>
  <c r="O46" i="6"/>
  <c r="O85" i="6"/>
  <c r="Q33" i="6" l="1"/>
  <c r="Q68" i="6" s="1"/>
  <c r="Q12" i="6"/>
  <c r="P46" i="6"/>
  <c r="P85" i="6"/>
  <c r="P68" i="6"/>
  <c r="Q32" i="6"/>
  <c r="Q67" i="6" s="1"/>
  <c r="Q11" i="6"/>
  <c r="P45" i="6"/>
  <c r="P84" i="6"/>
  <c r="P67" i="6"/>
  <c r="N78" i="6"/>
  <c r="N74" i="6"/>
  <c r="N63" i="6"/>
  <c r="O43" i="6"/>
  <c r="O62" i="6" s="1"/>
  <c r="M104" i="6"/>
  <c r="M103" i="6"/>
  <c r="M130" i="6" s="1"/>
  <c r="M131" i="6" s="1"/>
  <c r="P44" i="6"/>
  <c r="O101" i="6"/>
  <c r="P82" i="6" s="1"/>
  <c r="Q31" i="6"/>
  <c r="P28" i="6"/>
  <c r="Q10" i="6"/>
  <c r="P83" i="6"/>
  <c r="P66" i="6"/>
  <c r="P37" i="6"/>
  <c r="P65" i="6" s="1"/>
  <c r="Q15" i="6"/>
  <c r="P49" i="6"/>
  <c r="P88" i="6"/>
  <c r="Q14" i="6"/>
  <c r="P48" i="6"/>
  <c r="P87" i="6"/>
  <c r="Q13" i="6"/>
  <c r="P47" i="6"/>
  <c r="P86" i="6"/>
  <c r="Q18" i="6"/>
  <c r="P52" i="6"/>
  <c r="P91" i="6"/>
  <c r="Q17" i="6"/>
  <c r="P51" i="6"/>
  <c r="P90" i="6"/>
  <c r="Q16" i="6"/>
  <c r="P50" i="6"/>
  <c r="P89" i="6"/>
  <c r="Q21" i="6"/>
  <c r="P55" i="6"/>
  <c r="P94" i="6"/>
  <c r="Q20" i="6"/>
  <c r="P54" i="6"/>
  <c r="P93" i="6"/>
  <c r="Q19" i="6"/>
  <c r="P53" i="6"/>
  <c r="P92" i="6"/>
  <c r="Q24" i="6"/>
  <c r="P58" i="6"/>
  <c r="P97" i="6"/>
  <c r="Q23" i="6"/>
  <c r="P57" i="6"/>
  <c r="P96" i="6"/>
  <c r="Q22" i="6"/>
  <c r="P56" i="6"/>
  <c r="P95" i="6"/>
  <c r="Q36" i="6"/>
  <c r="Q71" i="6" s="1"/>
  <c r="Q27" i="6"/>
  <c r="P61" i="6"/>
  <c r="P100" i="6"/>
  <c r="P71" i="6"/>
  <c r="Q35" i="6"/>
  <c r="Q70" i="6" s="1"/>
  <c r="Q26" i="6"/>
  <c r="P60" i="6"/>
  <c r="P99" i="6"/>
  <c r="P70" i="6"/>
  <c r="Q34" i="6"/>
  <c r="Q69" i="6" s="1"/>
  <c r="Q25" i="6"/>
  <c r="P59" i="6"/>
  <c r="P98" i="6"/>
  <c r="P69" i="6"/>
  <c r="R34" i="6" l="1"/>
  <c r="R25" i="6"/>
  <c r="Q59" i="6"/>
  <c r="Q98" i="6"/>
  <c r="R35" i="6"/>
  <c r="R26" i="6"/>
  <c r="Q60" i="6"/>
  <c r="Q99" i="6"/>
  <c r="R36" i="6"/>
  <c r="R27" i="6"/>
  <c r="Q61" i="6"/>
  <c r="Q100" i="6"/>
  <c r="R22" i="6"/>
  <c r="Q56" i="6"/>
  <c r="Q95" i="6"/>
  <c r="R23" i="6"/>
  <c r="Q57" i="6"/>
  <c r="Q96" i="6"/>
  <c r="R24" i="6"/>
  <c r="Q58" i="6"/>
  <c r="Q97" i="6"/>
  <c r="R19" i="6"/>
  <c r="Q53" i="6"/>
  <c r="Q92" i="6"/>
  <c r="R20" i="6"/>
  <c r="Q54" i="6"/>
  <c r="Q93" i="6"/>
  <c r="R21" i="6"/>
  <c r="Q55" i="6"/>
  <c r="Q94" i="6"/>
  <c r="R16" i="6"/>
  <c r="Q50" i="6"/>
  <c r="Q89" i="6"/>
  <c r="R17" i="6"/>
  <c r="Q51" i="6"/>
  <c r="Q90" i="6"/>
  <c r="R18" i="6"/>
  <c r="Q52" i="6"/>
  <c r="Q91" i="6"/>
  <c r="R13" i="6"/>
  <c r="Q47" i="6"/>
  <c r="Q86" i="6"/>
  <c r="R14" i="6"/>
  <c r="Q48" i="6"/>
  <c r="Q87" i="6"/>
  <c r="R15" i="6"/>
  <c r="Q49" i="6"/>
  <c r="Q88" i="6"/>
  <c r="P72" i="6"/>
  <c r="P101" i="6"/>
  <c r="Q82" i="6" s="1"/>
  <c r="R31" i="6"/>
  <c r="Q28" i="6"/>
  <c r="R10" i="6"/>
  <c r="Q83" i="6"/>
  <c r="Q66" i="6"/>
  <c r="Q37" i="6"/>
  <c r="Q65" i="6" s="1"/>
  <c r="Q72" i="6" s="1"/>
  <c r="Q44" i="6"/>
  <c r="O78" i="6"/>
  <c r="O74" i="6"/>
  <c r="O63" i="6"/>
  <c r="P43" i="6"/>
  <c r="P62" i="6" s="1"/>
  <c r="N104" i="6"/>
  <c r="N103" i="6"/>
  <c r="N130" i="6" s="1"/>
  <c r="N131" i="6" s="1"/>
  <c r="R32" i="6"/>
  <c r="R11" i="6"/>
  <c r="Q45" i="6"/>
  <c r="Q84" i="6"/>
  <c r="R33" i="6"/>
  <c r="R12" i="6"/>
  <c r="Q46" i="6"/>
  <c r="Q85" i="6"/>
  <c r="S33" i="6" l="1"/>
  <c r="S68" i="6" s="1"/>
  <c r="S12" i="6"/>
  <c r="R46" i="6"/>
  <c r="R85" i="6"/>
  <c r="R68" i="6"/>
  <c r="S32" i="6"/>
  <c r="S67" i="6" s="1"/>
  <c r="S11" i="6"/>
  <c r="R45" i="6"/>
  <c r="R84" i="6"/>
  <c r="R67" i="6"/>
  <c r="P78" i="6"/>
  <c r="P74" i="6"/>
  <c r="P63" i="6"/>
  <c r="Q43" i="6"/>
  <c r="Q62" i="6" s="1"/>
  <c r="O104" i="6"/>
  <c r="O103" i="6"/>
  <c r="O130" i="6" s="1"/>
  <c r="O131" i="6" s="1"/>
  <c r="R44" i="6"/>
  <c r="Q101" i="6"/>
  <c r="R82" i="6" s="1"/>
  <c r="S31" i="6"/>
  <c r="R28" i="6"/>
  <c r="S10" i="6"/>
  <c r="R83" i="6"/>
  <c r="R66" i="6"/>
  <c r="R37" i="6"/>
  <c r="R65" i="6" s="1"/>
  <c r="S15" i="6"/>
  <c r="R49" i="6"/>
  <c r="R88" i="6"/>
  <c r="S14" i="6"/>
  <c r="R48" i="6"/>
  <c r="R87" i="6"/>
  <c r="S13" i="6"/>
  <c r="R47" i="6"/>
  <c r="R86" i="6"/>
  <c r="S18" i="6"/>
  <c r="R52" i="6"/>
  <c r="R91" i="6"/>
  <c r="S17" i="6"/>
  <c r="R51" i="6"/>
  <c r="R90" i="6"/>
  <c r="S16" i="6"/>
  <c r="R50" i="6"/>
  <c r="R89" i="6"/>
  <c r="S21" i="6"/>
  <c r="R55" i="6"/>
  <c r="R94" i="6"/>
  <c r="S20" i="6"/>
  <c r="R54" i="6"/>
  <c r="R93" i="6"/>
  <c r="S19" i="6"/>
  <c r="R53" i="6"/>
  <c r="R92" i="6"/>
  <c r="S24" i="6"/>
  <c r="R58" i="6"/>
  <c r="R97" i="6"/>
  <c r="S23" i="6"/>
  <c r="R57" i="6"/>
  <c r="R96" i="6"/>
  <c r="S22" i="6"/>
  <c r="R56" i="6"/>
  <c r="R95" i="6"/>
  <c r="S36" i="6"/>
  <c r="S71" i="6" s="1"/>
  <c r="S27" i="6"/>
  <c r="R61" i="6"/>
  <c r="R100" i="6"/>
  <c r="R71" i="6"/>
  <c r="S35" i="6"/>
  <c r="S70" i="6" s="1"/>
  <c r="S26" i="6"/>
  <c r="R60" i="6"/>
  <c r="R99" i="6"/>
  <c r="R70" i="6"/>
  <c r="S34" i="6"/>
  <c r="S69" i="6" s="1"/>
  <c r="S25" i="6"/>
  <c r="R59" i="6"/>
  <c r="R98" i="6"/>
  <c r="R69" i="6"/>
  <c r="T34" i="6" l="1"/>
  <c r="T25" i="6"/>
  <c r="S59" i="6"/>
  <c r="S98" i="6"/>
  <c r="T35" i="6"/>
  <c r="T26" i="6"/>
  <c r="S60" i="6"/>
  <c r="S99" i="6"/>
  <c r="T36" i="6"/>
  <c r="T27" i="6"/>
  <c r="S61" i="6"/>
  <c r="S100" i="6"/>
  <c r="T22" i="6"/>
  <c r="S56" i="6"/>
  <c r="S95" i="6"/>
  <c r="T23" i="6"/>
  <c r="S57" i="6"/>
  <c r="S96" i="6"/>
  <c r="T24" i="6"/>
  <c r="S58" i="6"/>
  <c r="S97" i="6"/>
  <c r="T19" i="6"/>
  <c r="S53" i="6"/>
  <c r="S92" i="6"/>
  <c r="T20" i="6"/>
  <c r="S54" i="6"/>
  <c r="S93" i="6"/>
  <c r="T21" i="6"/>
  <c r="S55" i="6"/>
  <c r="S94" i="6"/>
  <c r="T16" i="6"/>
  <c r="S50" i="6"/>
  <c r="S89" i="6"/>
  <c r="T17" i="6"/>
  <c r="S51" i="6"/>
  <c r="S90" i="6"/>
  <c r="T18" i="6"/>
  <c r="S52" i="6"/>
  <c r="S91" i="6"/>
  <c r="T13" i="6"/>
  <c r="S47" i="6"/>
  <c r="S86" i="6"/>
  <c r="T14" i="6"/>
  <c r="S48" i="6"/>
  <c r="S87" i="6"/>
  <c r="T15" i="6"/>
  <c r="S49" i="6"/>
  <c r="S88" i="6"/>
  <c r="R72" i="6"/>
  <c r="R101" i="6"/>
  <c r="S82" i="6" s="1"/>
  <c r="T31" i="6"/>
  <c r="S28" i="6"/>
  <c r="T10" i="6"/>
  <c r="S83" i="6"/>
  <c r="S66" i="6"/>
  <c r="S37" i="6"/>
  <c r="S65" i="6" s="1"/>
  <c r="S72" i="6" s="1"/>
  <c r="S44" i="6"/>
  <c r="Q78" i="6"/>
  <c r="Q74" i="6"/>
  <c r="Q63" i="6"/>
  <c r="R43" i="6"/>
  <c r="R62" i="6" s="1"/>
  <c r="P104" i="6"/>
  <c r="P103" i="6"/>
  <c r="P130" i="6" s="1"/>
  <c r="P131" i="6" s="1"/>
  <c r="T32" i="6"/>
  <c r="T11" i="6"/>
  <c r="S45" i="6"/>
  <c r="S84" i="6"/>
  <c r="T33" i="6"/>
  <c r="T12" i="6"/>
  <c r="S46" i="6"/>
  <c r="S85" i="6"/>
  <c r="U33" i="6" l="1"/>
  <c r="U68" i="6" s="1"/>
  <c r="U12" i="6"/>
  <c r="T46" i="6"/>
  <c r="BR46" i="6" s="1"/>
  <c r="T85" i="6"/>
  <c r="BR85" i="6" s="1"/>
  <c r="BR12" i="6"/>
  <c r="T68" i="6"/>
  <c r="BR68" i="6" s="1"/>
  <c r="BR33" i="6"/>
  <c r="U32" i="6"/>
  <c r="U67" i="6" s="1"/>
  <c r="U11" i="6"/>
  <c r="T45" i="6"/>
  <c r="BR45" i="6" s="1"/>
  <c r="T84" i="6"/>
  <c r="BR84" i="6" s="1"/>
  <c r="BR11" i="6"/>
  <c r="T67" i="6"/>
  <c r="BR67" i="6" s="1"/>
  <c r="BR32" i="6"/>
  <c r="R78" i="6"/>
  <c r="R74" i="6"/>
  <c r="R63" i="6"/>
  <c r="S43" i="6"/>
  <c r="S62" i="6" s="1"/>
  <c r="Q104" i="6"/>
  <c r="Q103" i="6"/>
  <c r="Q130" i="6" s="1"/>
  <c r="Q131" i="6" s="1"/>
  <c r="T44" i="6"/>
  <c r="BR44" i="6"/>
  <c r="S101" i="6"/>
  <c r="T82" i="6" s="1"/>
  <c r="U31" i="6"/>
  <c r="T28" i="6"/>
  <c r="U10" i="6"/>
  <c r="T83" i="6"/>
  <c r="BR10" i="6"/>
  <c r="T66" i="6"/>
  <c r="BR66" i="6" s="1"/>
  <c r="T37" i="6"/>
  <c r="T65" i="6" s="1"/>
  <c r="BR31" i="6"/>
  <c r="U15" i="6"/>
  <c r="T49" i="6"/>
  <c r="BR49" i="6" s="1"/>
  <c r="T88" i="6"/>
  <c r="BR88" i="6" s="1"/>
  <c r="BR15" i="6"/>
  <c r="U14" i="6"/>
  <c r="T48" i="6"/>
  <c r="BR48" i="6" s="1"/>
  <c r="T87" i="6"/>
  <c r="BR87" i="6" s="1"/>
  <c r="BR14" i="6"/>
  <c r="U13" i="6"/>
  <c r="T47" i="6"/>
  <c r="BR47" i="6" s="1"/>
  <c r="T86" i="6"/>
  <c r="BR86" i="6" s="1"/>
  <c r="BR13" i="6"/>
  <c r="U18" i="6"/>
  <c r="T52" i="6"/>
  <c r="BR52" i="6" s="1"/>
  <c r="T91" i="6"/>
  <c r="BR91" i="6" s="1"/>
  <c r="BR18" i="6"/>
  <c r="U17" i="6"/>
  <c r="T51" i="6"/>
  <c r="BR51" i="6" s="1"/>
  <c r="T90" i="6"/>
  <c r="BR90" i="6" s="1"/>
  <c r="BR17" i="6"/>
  <c r="U16" i="6"/>
  <c r="T50" i="6"/>
  <c r="BR50" i="6" s="1"/>
  <c r="T89" i="6"/>
  <c r="BR89" i="6" s="1"/>
  <c r="BR16" i="6"/>
  <c r="U21" i="6"/>
  <c r="T55" i="6"/>
  <c r="BR55" i="6" s="1"/>
  <c r="T94" i="6"/>
  <c r="BR94" i="6" s="1"/>
  <c r="BR21" i="6"/>
  <c r="U20" i="6"/>
  <c r="T54" i="6"/>
  <c r="BR54" i="6" s="1"/>
  <c r="T93" i="6"/>
  <c r="BR93" i="6" s="1"/>
  <c r="BR20" i="6"/>
  <c r="U19" i="6"/>
  <c r="T53" i="6"/>
  <c r="BR53" i="6" s="1"/>
  <c r="T92" i="6"/>
  <c r="BR92" i="6" s="1"/>
  <c r="BR19" i="6"/>
  <c r="U24" i="6"/>
  <c r="T58" i="6"/>
  <c r="BR58" i="6" s="1"/>
  <c r="T97" i="6"/>
  <c r="BR97" i="6" s="1"/>
  <c r="BR24" i="6"/>
  <c r="U23" i="6"/>
  <c r="T57" i="6"/>
  <c r="BR57" i="6" s="1"/>
  <c r="T96" i="6"/>
  <c r="BR96" i="6" s="1"/>
  <c r="BR23" i="6"/>
  <c r="U22" i="6"/>
  <c r="T56" i="6"/>
  <c r="BR56" i="6" s="1"/>
  <c r="T95" i="6"/>
  <c r="BR95" i="6" s="1"/>
  <c r="BR22" i="6"/>
  <c r="U36" i="6"/>
  <c r="U71" i="6" s="1"/>
  <c r="U27" i="6"/>
  <c r="T61" i="6"/>
  <c r="BR61" i="6" s="1"/>
  <c r="T100" i="6"/>
  <c r="BR100" i="6" s="1"/>
  <c r="BR27" i="6"/>
  <c r="T71" i="6"/>
  <c r="BR71" i="6" s="1"/>
  <c r="BR36" i="6"/>
  <c r="U35" i="6"/>
  <c r="U70" i="6" s="1"/>
  <c r="U26" i="6"/>
  <c r="T60" i="6"/>
  <c r="BR60" i="6" s="1"/>
  <c r="T99" i="6"/>
  <c r="BR99" i="6" s="1"/>
  <c r="BR26" i="6"/>
  <c r="T70" i="6"/>
  <c r="BR70" i="6" s="1"/>
  <c r="BR35" i="6"/>
  <c r="U34" i="6"/>
  <c r="U69" i="6" s="1"/>
  <c r="U25" i="6"/>
  <c r="T59" i="6"/>
  <c r="BR59" i="6" s="1"/>
  <c r="T98" i="6"/>
  <c r="BR98" i="6" s="1"/>
  <c r="BR25" i="6"/>
  <c r="T69" i="6"/>
  <c r="BR69" i="6" s="1"/>
  <c r="BR34" i="6"/>
  <c r="V34" i="6" l="1"/>
  <c r="V25" i="6"/>
  <c r="U59" i="6"/>
  <c r="U98" i="6"/>
  <c r="V35" i="6"/>
  <c r="V26" i="6"/>
  <c r="U60" i="6"/>
  <c r="U99" i="6"/>
  <c r="V36" i="6"/>
  <c r="V27" i="6"/>
  <c r="U61" i="6"/>
  <c r="U100" i="6"/>
  <c r="V22" i="6"/>
  <c r="U56" i="6"/>
  <c r="U95" i="6"/>
  <c r="V23" i="6"/>
  <c r="U57" i="6"/>
  <c r="U96" i="6"/>
  <c r="V24" i="6"/>
  <c r="U58" i="6"/>
  <c r="U97" i="6"/>
  <c r="V19" i="6"/>
  <c r="U53" i="6"/>
  <c r="U92" i="6"/>
  <c r="V20" i="6"/>
  <c r="U54" i="6"/>
  <c r="U93" i="6"/>
  <c r="V21" i="6"/>
  <c r="U55" i="6"/>
  <c r="U94" i="6"/>
  <c r="V16" i="6"/>
  <c r="U50" i="6"/>
  <c r="U89" i="6"/>
  <c r="V17" i="6"/>
  <c r="U51" i="6"/>
  <c r="U90" i="6"/>
  <c r="V18" i="6"/>
  <c r="U52" i="6"/>
  <c r="U91" i="6"/>
  <c r="V13" i="6"/>
  <c r="U47" i="6"/>
  <c r="U86" i="6"/>
  <c r="V14" i="6"/>
  <c r="U48" i="6"/>
  <c r="U87" i="6"/>
  <c r="V15" i="6"/>
  <c r="U49" i="6"/>
  <c r="U88" i="6"/>
  <c r="BR37" i="6"/>
  <c r="T72" i="6"/>
  <c r="BR72" i="6"/>
  <c r="BR28" i="6"/>
  <c r="T101" i="6"/>
  <c r="U82" i="6" s="1"/>
  <c r="BR83" i="6"/>
  <c r="BR101" i="6" s="1"/>
  <c r="V31" i="6"/>
  <c r="U28" i="6"/>
  <c r="V10" i="6"/>
  <c r="U83" i="6"/>
  <c r="U66" i="6"/>
  <c r="U37" i="6"/>
  <c r="U65" i="6" s="1"/>
  <c r="U72" i="6" s="1"/>
  <c r="BR62" i="6"/>
  <c r="U44" i="6"/>
  <c r="V44" i="6" s="1"/>
  <c r="S78" i="6"/>
  <c r="S74" i="6"/>
  <c r="S63" i="6"/>
  <c r="T43" i="6"/>
  <c r="T62" i="6" s="1"/>
  <c r="R104" i="6"/>
  <c r="R103" i="6"/>
  <c r="R130" i="6" s="1"/>
  <c r="R131" i="6" s="1"/>
  <c r="V32" i="6"/>
  <c r="V11" i="6"/>
  <c r="U45" i="6"/>
  <c r="U84" i="6"/>
  <c r="V33" i="6"/>
  <c r="V12" i="6"/>
  <c r="U46" i="6"/>
  <c r="U85" i="6"/>
  <c r="W33" i="6" l="1"/>
  <c r="W68" i="6" s="1"/>
  <c r="W12" i="6"/>
  <c r="V46" i="6"/>
  <c r="V85" i="6"/>
  <c r="V68" i="6"/>
  <c r="W32" i="6"/>
  <c r="W67" i="6" s="1"/>
  <c r="W11" i="6"/>
  <c r="V45" i="6"/>
  <c r="V84" i="6"/>
  <c r="V67" i="6"/>
  <c r="T78" i="6"/>
  <c r="T74" i="6"/>
  <c r="T63" i="6"/>
  <c r="U43" i="6"/>
  <c r="U62" i="6" s="1"/>
  <c r="S104" i="6"/>
  <c r="S103" i="6"/>
  <c r="S130" i="6" s="1"/>
  <c r="S131" i="6" s="1"/>
  <c r="C5" i="7"/>
  <c r="BR78" i="6"/>
  <c r="BR74" i="6"/>
  <c r="BS43" i="6"/>
  <c r="U101" i="6"/>
  <c r="V82" i="6" s="1"/>
  <c r="W31" i="6"/>
  <c r="V28" i="6"/>
  <c r="W10" i="6"/>
  <c r="V83" i="6"/>
  <c r="V66" i="6"/>
  <c r="V37" i="6"/>
  <c r="V65" i="6" s="1"/>
  <c r="C8" i="7"/>
  <c r="BS82" i="6"/>
  <c r="W15" i="6"/>
  <c r="V49" i="6"/>
  <c r="V88" i="6"/>
  <c r="W14" i="6"/>
  <c r="V48" i="6"/>
  <c r="V87" i="6"/>
  <c r="W13" i="6"/>
  <c r="V47" i="6"/>
  <c r="V86" i="6"/>
  <c r="W18" i="6"/>
  <c r="V52" i="6"/>
  <c r="V91" i="6"/>
  <c r="W17" i="6"/>
  <c r="V51" i="6"/>
  <c r="V90" i="6"/>
  <c r="W16" i="6"/>
  <c r="V50" i="6"/>
  <c r="V89" i="6"/>
  <c r="W21" i="6"/>
  <c r="V55" i="6"/>
  <c r="V94" i="6"/>
  <c r="W20" i="6"/>
  <c r="V54" i="6"/>
  <c r="V93" i="6"/>
  <c r="W19" i="6"/>
  <c r="V53" i="6"/>
  <c r="V92" i="6"/>
  <c r="W24" i="6"/>
  <c r="V58" i="6"/>
  <c r="V97" i="6"/>
  <c r="W23" i="6"/>
  <c r="V57" i="6"/>
  <c r="V96" i="6"/>
  <c r="W22" i="6"/>
  <c r="V56" i="6"/>
  <c r="V95" i="6"/>
  <c r="W36" i="6"/>
  <c r="W71" i="6" s="1"/>
  <c r="W27" i="6"/>
  <c r="V61" i="6"/>
  <c r="V100" i="6"/>
  <c r="V71" i="6"/>
  <c r="W35" i="6"/>
  <c r="W70" i="6" s="1"/>
  <c r="W26" i="6"/>
  <c r="V60" i="6"/>
  <c r="V99" i="6"/>
  <c r="V70" i="6"/>
  <c r="W34" i="6"/>
  <c r="W69" i="6" s="1"/>
  <c r="W25" i="6"/>
  <c r="V59" i="6"/>
  <c r="V98" i="6"/>
  <c r="V69" i="6"/>
  <c r="X34" i="6" l="1"/>
  <c r="X25" i="6"/>
  <c r="W59" i="6"/>
  <c r="W98" i="6"/>
  <c r="X35" i="6"/>
  <c r="X26" i="6"/>
  <c r="W60" i="6"/>
  <c r="W99" i="6"/>
  <c r="X36" i="6"/>
  <c r="X27" i="6"/>
  <c r="W61" i="6"/>
  <c r="W100" i="6"/>
  <c r="X22" i="6"/>
  <c r="W56" i="6"/>
  <c r="W95" i="6"/>
  <c r="X23" i="6"/>
  <c r="W57" i="6"/>
  <c r="W96" i="6"/>
  <c r="X24" i="6"/>
  <c r="W58" i="6"/>
  <c r="W97" i="6"/>
  <c r="X19" i="6"/>
  <c r="W53" i="6"/>
  <c r="W92" i="6"/>
  <c r="X20" i="6"/>
  <c r="W54" i="6"/>
  <c r="W93" i="6"/>
  <c r="X21" i="6"/>
  <c r="W55" i="6"/>
  <c r="W94" i="6"/>
  <c r="X16" i="6"/>
  <c r="W50" i="6"/>
  <c r="W89" i="6"/>
  <c r="X17" i="6"/>
  <c r="W51" i="6"/>
  <c r="W90" i="6"/>
  <c r="X18" i="6"/>
  <c r="W52" i="6"/>
  <c r="W91" i="6"/>
  <c r="X13" i="6"/>
  <c r="W47" i="6"/>
  <c r="W86" i="6"/>
  <c r="X14" i="6"/>
  <c r="W48" i="6"/>
  <c r="W87" i="6"/>
  <c r="X15" i="6"/>
  <c r="W49" i="6"/>
  <c r="W88" i="6"/>
  <c r="V72" i="6"/>
  <c r="V101" i="6"/>
  <c r="W82" i="6" s="1"/>
  <c r="X31" i="6"/>
  <c r="W28" i="6"/>
  <c r="X10" i="6"/>
  <c r="W83" i="6"/>
  <c r="W44" i="6"/>
  <c r="W66" i="6"/>
  <c r="W37" i="6"/>
  <c r="W65" i="6" s="1"/>
  <c r="W72" i="6" s="1"/>
  <c r="BR104" i="6"/>
  <c r="BR103" i="6"/>
  <c r="BR130" i="6" s="1"/>
  <c r="C18" i="7"/>
  <c r="C6" i="7"/>
  <c r="U78" i="6"/>
  <c r="U74" i="6"/>
  <c r="U63" i="6"/>
  <c r="V43" i="6"/>
  <c r="V62" i="6" s="1"/>
  <c r="T104" i="6"/>
  <c r="T103" i="6"/>
  <c r="T130" i="6" s="1"/>
  <c r="T131" i="6" s="1"/>
  <c r="X32" i="6"/>
  <c r="X11" i="6"/>
  <c r="W45" i="6"/>
  <c r="W84" i="6"/>
  <c r="X33" i="6"/>
  <c r="X12" i="6"/>
  <c r="W46" i="6"/>
  <c r="W85" i="6"/>
  <c r="Y33" i="6" l="1"/>
  <c r="Y68" i="6" s="1"/>
  <c r="Y12" i="6"/>
  <c r="X46" i="6"/>
  <c r="X85" i="6"/>
  <c r="X68" i="6"/>
  <c r="Y32" i="6"/>
  <c r="Y67" i="6" s="1"/>
  <c r="Y11" i="6"/>
  <c r="X45" i="6"/>
  <c r="X84" i="6"/>
  <c r="X67" i="6"/>
  <c r="V78" i="6"/>
  <c r="V74" i="6"/>
  <c r="V63" i="6"/>
  <c r="W43" i="6"/>
  <c r="W62" i="6" s="1"/>
  <c r="U104" i="6"/>
  <c r="U103" i="6"/>
  <c r="U130" i="6" s="1"/>
  <c r="U131" i="6" s="1"/>
  <c r="C7" i="7"/>
  <c r="C11" i="7" s="1"/>
  <c r="X44" i="6"/>
  <c r="W101" i="6"/>
  <c r="X82" i="6" s="1"/>
  <c r="Y31" i="6"/>
  <c r="X28" i="6"/>
  <c r="Y10" i="6"/>
  <c r="X83" i="6"/>
  <c r="X66" i="6"/>
  <c r="X37" i="6"/>
  <c r="X65" i="6" s="1"/>
  <c r="Y15" i="6"/>
  <c r="X49" i="6"/>
  <c r="X88" i="6"/>
  <c r="Y14" i="6"/>
  <c r="X48" i="6"/>
  <c r="X87" i="6"/>
  <c r="Y13" i="6"/>
  <c r="X47" i="6"/>
  <c r="X86" i="6"/>
  <c r="Y18" i="6"/>
  <c r="X52" i="6"/>
  <c r="X91" i="6"/>
  <c r="Y17" i="6"/>
  <c r="X51" i="6"/>
  <c r="X90" i="6"/>
  <c r="Y16" i="6"/>
  <c r="X50" i="6"/>
  <c r="X89" i="6"/>
  <c r="Y21" i="6"/>
  <c r="X55" i="6"/>
  <c r="X94" i="6"/>
  <c r="Y20" i="6"/>
  <c r="X54" i="6"/>
  <c r="X93" i="6"/>
  <c r="Y19" i="6"/>
  <c r="X53" i="6"/>
  <c r="X92" i="6"/>
  <c r="Y24" i="6"/>
  <c r="X58" i="6"/>
  <c r="X97" i="6"/>
  <c r="Y23" i="6"/>
  <c r="X57" i="6"/>
  <c r="X96" i="6"/>
  <c r="Y22" i="6"/>
  <c r="X56" i="6"/>
  <c r="X95" i="6"/>
  <c r="Y36" i="6"/>
  <c r="Y71" i="6" s="1"/>
  <c r="Y27" i="6"/>
  <c r="X61" i="6"/>
  <c r="X100" i="6"/>
  <c r="X71" i="6"/>
  <c r="Y35" i="6"/>
  <c r="Y70" i="6" s="1"/>
  <c r="Y26" i="6"/>
  <c r="X60" i="6"/>
  <c r="X99" i="6"/>
  <c r="X70" i="6"/>
  <c r="Y34" i="6"/>
  <c r="Y69" i="6" s="1"/>
  <c r="Y25" i="6"/>
  <c r="X59" i="6"/>
  <c r="X98" i="6"/>
  <c r="X69" i="6"/>
  <c r="Z34" i="6" l="1"/>
  <c r="Z25" i="6"/>
  <c r="Y59" i="6"/>
  <c r="Y98" i="6"/>
  <c r="Z35" i="6"/>
  <c r="Z26" i="6"/>
  <c r="Y60" i="6"/>
  <c r="Y99" i="6"/>
  <c r="Z36" i="6"/>
  <c r="Z27" i="6"/>
  <c r="Y61" i="6"/>
  <c r="Y100" i="6"/>
  <c r="Z22" i="6"/>
  <c r="Y56" i="6"/>
  <c r="Y95" i="6"/>
  <c r="Z23" i="6"/>
  <c r="Y57" i="6"/>
  <c r="Y96" i="6"/>
  <c r="Z24" i="6"/>
  <c r="Y58" i="6"/>
  <c r="Y97" i="6"/>
  <c r="Z19" i="6"/>
  <c r="Y53" i="6"/>
  <c r="Y92" i="6"/>
  <c r="Z20" i="6"/>
  <c r="Y54" i="6"/>
  <c r="Y93" i="6"/>
  <c r="Z21" i="6"/>
  <c r="Y55" i="6"/>
  <c r="Y94" i="6"/>
  <c r="Z16" i="6"/>
  <c r="Y50" i="6"/>
  <c r="Y89" i="6"/>
  <c r="Z17" i="6"/>
  <c r="Y51" i="6"/>
  <c r="Y90" i="6"/>
  <c r="Z18" i="6"/>
  <c r="Y52" i="6"/>
  <c r="Y91" i="6"/>
  <c r="Z13" i="6"/>
  <c r="Y47" i="6"/>
  <c r="Y86" i="6"/>
  <c r="Z14" i="6"/>
  <c r="Y48" i="6"/>
  <c r="Y87" i="6"/>
  <c r="Z15" i="6"/>
  <c r="Y49" i="6"/>
  <c r="Y88" i="6"/>
  <c r="X72" i="6"/>
  <c r="X101" i="6"/>
  <c r="Y82" i="6" s="1"/>
  <c r="Z31" i="6"/>
  <c r="Y28" i="6"/>
  <c r="Z10" i="6"/>
  <c r="Y83" i="6"/>
  <c r="Y66" i="6"/>
  <c r="Y37" i="6"/>
  <c r="Y65" i="6" s="1"/>
  <c r="Y72" i="6" s="1"/>
  <c r="Y44" i="6"/>
  <c r="C12" i="7"/>
  <c r="W78" i="6"/>
  <c r="W74" i="6"/>
  <c r="W63" i="6"/>
  <c r="X43" i="6"/>
  <c r="X62" i="6" s="1"/>
  <c r="V104" i="6"/>
  <c r="V103" i="6"/>
  <c r="V130" i="6" s="1"/>
  <c r="V131" i="6" s="1"/>
  <c r="Z32" i="6"/>
  <c r="Z11" i="6"/>
  <c r="Y45" i="6"/>
  <c r="Y84" i="6"/>
  <c r="Z33" i="6"/>
  <c r="Z12" i="6"/>
  <c r="Y46" i="6"/>
  <c r="Y85" i="6"/>
  <c r="AA33" i="6" l="1"/>
  <c r="AA68" i="6" s="1"/>
  <c r="AA12" i="6"/>
  <c r="Z46" i="6"/>
  <c r="Z85" i="6"/>
  <c r="Z68" i="6"/>
  <c r="AA32" i="6"/>
  <c r="AA67" i="6" s="1"/>
  <c r="AA11" i="6"/>
  <c r="Z45" i="6"/>
  <c r="Z84" i="6"/>
  <c r="Z67" i="6"/>
  <c r="X78" i="6"/>
  <c r="X74" i="6"/>
  <c r="X63" i="6"/>
  <c r="Y43" i="6"/>
  <c r="Y62" i="6" s="1"/>
  <c r="W104" i="6"/>
  <c r="W103" i="6"/>
  <c r="W130" i="6" s="1"/>
  <c r="W131" i="6" s="1"/>
  <c r="C19" i="7"/>
  <c r="C21" i="7" s="1"/>
  <c r="C13" i="7"/>
  <c r="C29" i="7" s="1"/>
  <c r="Z44" i="6"/>
  <c r="Y101" i="6"/>
  <c r="Z82" i="6" s="1"/>
  <c r="AA31" i="6"/>
  <c r="Z28" i="6"/>
  <c r="AA10" i="6"/>
  <c r="Z83" i="6"/>
  <c r="Z66" i="6"/>
  <c r="Z37" i="6"/>
  <c r="Z65" i="6" s="1"/>
  <c r="AA15" i="6"/>
  <c r="Z49" i="6"/>
  <c r="Z88" i="6"/>
  <c r="AA14" i="6"/>
  <c r="Z48" i="6"/>
  <c r="Z87" i="6"/>
  <c r="AA13" i="6"/>
  <c r="Z47" i="6"/>
  <c r="Z86" i="6"/>
  <c r="AA18" i="6"/>
  <c r="Z52" i="6"/>
  <c r="Z91" i="6"/>
  <c r="AA17" i="6"/>
  <c r="Z51" i="6"/>
  <c r="Z90" i="6"/>
  <c r="AA16" i="6"/>
  <c r="Z50" i="6"/>
  <c r="Z89" i="6"/>
  <c r="AA21" i="6"/>
  <c r="Z55" i="6"/>
  <c r="Z94" i="6"/>
  <c r="AA20" i="6"/>
  <c r="Z54" i="6"/>
  <c r="Z93" i="6"/>
  <c r="AA19" i="6"/>
  <c r="Z53" i="6"/>
  <c r="Z92" i="6"/>
  <c r="AA24" i="6"/>
  <c r="Z58" i="6"/>
  <c r="Z97" i="6"/>
  <c r="AA23" i="6"/>
  <c r="Z57" i="6"/>
  <c r="Z96" i="6"/>
  <c r="AA22" i="6"/>
  <c r="Z56" i="6"/>
  <c r="Z95" i="6"/>
  <c r="AA36" i="6"/>
  <c r="AA71" i="6" s="1"/>
  <c r="AA27" i="6"/>
  <c r="Z61" i="6"/>
  <c r="Z100" i="6"/>
  <c r="Z71" i="6"/>
  <c r="AA35" i="6"/>
  <c r="AA70" i="6" s="1"/>
  <c r="AA26" i="6"/>
  <c r="Z60" i="6"/>
  <c r="Z99" i="6"/>
  <c r="Z70" i="6"/>
  <c r="AA34" i="6"/>
  <c r="AA69" i="6" s="1"/>
  <c r="AA25" i="6"/>
  <c r="Z59" i="6"/>
  <c r="Z98" i="6"/>
  <c r="Z69" i="6"/>
  <c r="AB34" i="6" l="1"/>
  <c r="AB25" i="6"/>
  <c r="AA59" i="6"/>
  <c r="AA98" i="6"/>
  <c r="AB35" i="6"/>
  <c r="AB26" i="6"/>
  <c r="AA60" i="6"/>
  <c r="AA99" i="6"/>
  <c r="AB36" i="6"/>
  <c r="AB27" i="6"/>
  <c r="AA61" i="6"/>
  <c r="AA100" i="6"/>
  <c r="AB22" i="6"/>
  <c r="AA56" i="6"/>
  <c r="AA95" i="6"/>
  <c r="AB23" i="6"/>
  <c r="AA57" i="6"/>
  <c r="AA96" i="6"/>
  <c r="AB24" i="6"/>
  <c r="AA58" i="6"/>
  <c r="AA97" i="6"/>
  <c r="AB19" i="6"/>
  <c r="AA53" i="6"/>
  <c r="AA92" i="6"/>
  <c r="AB20" i="6"/>
  <c r="AA54" i="6"/>
  <c r="AA93" i="6"/>
  <c r="AB21" i="6"/>
  <c r="AA55" i="6"/>
  <c r="AA94" i="6"/>
  <c r="AB16" i="6"/>
  <c r="AA50" i="6"/>
  <c r="AA89" i="6"/>
  <c r="AB17" i="6"/>
  <c r="AA51" i="6"/>
  <c r="AA90" i="6"/>
  <c r="AB18" i="6"/>
  <c r="AA52" i="6"/>
  <c r="AA91" i="6"/>
  <c r="AB13" i="6"/>
  <c r="AA47" i="6"/>
  <c r="AA86" i="6"/>
  <c r="AB14" i="6"/>
  <c r="AA48" i="6"/>
  <c r="AA87" i="6"/>
  <c r="AB15" i="6"/>
  <c r="AA49" i="6"/>
  <c r="AA88" i="6"/>
  <c r="Z72" i="6"/>
  <c r="Z101" i="6"/>
  <c r="AA82" i="6" s="1"/>
  <c r="AB31" i="6"/>
  <c r="AA28" i="6"/>
  <c r="AB10" i="6"/>
  <c r="AA83" i="6"/>
  <c r="AA66" i="6"/>
  <c r="AA37" i="6"/>
  <c r="AA65" i="6" s="1"/>
  <c r="AA72" i="6" s="1"/>
  <c r="AA44" i="6"/>
  <c r="Y78" i="6"/>
  <c r="Y74" i="6"/>
  <c r="Y63" i="6"/>
  <c r="Z43" i="6"/>
  <c r="Z62" i="6" s="1"/>
  <c r="X104" i="6"/>
  <c r="X103" i="6"/>
  <c r="X130" i="6" s="1"/>
  <c r="X131" i="6" s="1"/>
  <c r="AB32" i="6"/>
  <c r="AB11" i="6"/>
  <c r="AA45" i="6"/>
  <c r="AA84" i="6"/>
  <c r="AB33" i="6"/>
  <c r="AB12" i="6"/>
  <c r="AA46" i="6"/>
  <c r="AA85" i="6"/>
  <c r="AC33" i="6" l="1"/>
  <c r="AC68" i="6" s="1"/>
  <c r="AC12" i="6"/>
  <c r="AB46" i="6"/>
  <c r="AB85" i="6"/>
  <c r="AB68" i="6"/>
  <c r="AC32" i="6"/>
  <c r="AC67" i="6" s="1"/>
  <c r="AC11" i="6"/>
  <c r="AB45" i="6"/>
  <c r="AB84" i="6"/>
  <c r="AB67" i="6"/>
  <c r="Z78" i="6"/>
  <c r="Z74" i="6"/>
  <c r="Z63" i="6"/>
  <c r="AA43" i="6"/>
  <c r="AA62" i="6" s="1"/>
  <c r="Y104" i="6"/>
  <c r="Y103" i="6"/>
  <c r="Y130" i="6" s="1"/>
  <c r="Y131" i="6" s="1"/>
  <c r="AB44" i="6"/>
  <c r="AA101" i="6"/>
  <c r="AB82" i="6" s="1"/>
  <c r="AC31" i="6"/>
  <c r="AB28" i="6"/>
  <c r="AC10" i="6"/>
  <c r="AB83" i="6"/>
  <c r="AB66" i="6"/>
  <c r="AB37" i="6"/>
  <c r="AB65" i="6" s="1"/>
  <c r="AC15" i="6"/>
  <c r="AB49" i="6"/>
  <c r="AB88" i="6"/>
  <c r="AC14" i="6"/>
  <c r="AB48" i="6"/>
  <c r="AB87" i="6"/>
  <c r="AC13" i="6"/>
  <c r="AB47" i="6"/>
  <c r="AB86" i="6"/>
  <c r="AC18" i="6"/>
  <c r="AB52" i="6"/>
  <c r="AB91" i="6"/>
  <c r="AC17" i="6"/>
  <c r="AB51" i="6"/>
  <c r="AB90" i="6"/>
  <c r="AC16" i="6"/>
  <c r="AB50" i="6"/>
  <c r="AB89" i="6"/>
  <c r="AC21" i="6"/>
  <c r="AB55" i="6"/>
  <c r="AB94" i="6"/>
  <c r="AC20" i="6"/>
  <c r="AB54" i="6"/>
  <c r="AB93" i="6"/>
  <c r="AC19" i="6"/>
  <c r="AB53" i="6"/>
  <c r="AB92" i="6"/>
  <c r="AC24" i="6"/>
  <c r="AB58" i="6"/>
  <c r="AB97" i="6"/>
  <c r="AC23" i="6"/>
  <c r="AB57" i="6"/>
  <c r="AB96" i="6"/>
  <c r="AC22" i="6"/>
  <c r="AB56" i="6"/>
  <c r="AB95" i="6"/>
  <c r="AC36" i="6"/>
  <c r="AC71" i="6" s="1"/>
  <c r="AC27" i="6"/>
  <c r="AB61" i="6"/>
  <c r="AB100" i="6"/>
  <c r="AB71" i="6"/>
  <c r="AC35" i="6"/>
  <c r="AC70" i="6" s="1"/>
  <c r="AC26" i="6"/>
  <c r="AB60" i="6"/>
  <c r="AB99" i="6"/>
  <c r="AB70" i="6"/>
  <c r="AC34" i="6"/>
  <c r="AC69" i="6" s="1"/>
  <c r="AC25" i="6"/>
  <c r="AB59" i="6"/>
  <c r="AB98" i="6"/>
  <c r="AB69" i="6"/>
  <c r="AD34" i="6" l="1"/>
  <c r="AD25" i="6"/>
  <c r="AC59" i="6"/>
  <c r="AC98" i="6"/>
  <c r="AD35" i="6"/>
  <c r="AD26" i="6"/>
  <c r="AC60" i="6"/>
  <c r="AC99" i="6"/>
  <c r="AD36" i="6"/>
  <c r="AD27" i="6"/>
  <c r="AC61" i="6"/>
  <c r="AC100" i="6"/>
  <c r="AD22" i="6"/>
  <c r="AC56" i="6"/>
  <c r="AC95" i="6"/>
  <c r="AD23" i="6"/>
  <c r="AC57" i="6"/>
  <c r="AC96" i="6"/>
  <c r="AD24" i="6"/>
  <c r="AC58" i="6"/>
  <c r="AC97" i="6"/>
  <c r="AD19" i="6"/>
  <c r="AC53" i="6"/>
  <c r="AC92" i="6"/>
  <c r="AD20" i="6"/>
  <c r="AC54" i="6"/>
  <c r="AC93" i="6"/>
  <c r="AD21" i="6"/>
  <c r="AC55" i="6"/>
  <c r="AC94" i="6"/>
  <c r="AD16" i="6"/>
  <c r="AC50" i="6"/>
  <c r="AC89" i="6"/>
  <c r="AD17" i="6"/>
  <c r="AC51" i="6"/>
  <c r="AC90" i="6"/>
  <c r="AD18" i="6"/>
  <c r="AC52" i="6"/>
  <c r="AC91" i="6"/>
  <c r="AD13" i="6"/>
  <c r="AC47" i="6"/>
  <c r="AC86" i="6"/>
  <c r="AD14" i="6"/>
  <c r="AC48" i="6"/>
  <c r="AC87" i="6"/>
  <c r="AD15" i="6"/>
  <c r="AC49" i="6"/>
  <c r="AC88" i="6"/>
  <c r="AB72" i="6"/>
  <c r="AB101" i="6"/>
  <c r="AC82" i="6" s="1"/>
  <c r="AD31" i="6"/>
  <c r="AC28" i="6"/>
  <c r="AD10" i="6"/>
  <c r="AC83" i="6"/>
  <c r="AC66" i="6"/>
  <c r="AC37" i="6"/>
  <c r="AC65" i="6" s="1"/>
  <c r="AC72" i="6" s="1"/>
  <c r="AC44" i="6"/>
  <c r="AA78" i="6"/>
  <c r="AA74" i="6"/>
  <c r="AA63" i="6"/>
  <c r="AB43" i="6"/>
  <c r="AB62" i="6" s="1"/>
  <c r="Z104" i="6"/>
  <c r="Z103" i="6"/>
  <c r="Z130" i="6" s="1"/>
  <c r="Z131" i="6" s="1"/>
  <c r="AD32" i="6"/>
  <c r="AD11" i="6"/>
  <c r="AC45" i="6"/>
  <c r="AC84" i="6"/>
  <c r="AD33" i="6"/>
  <c r="AD12" i="6"/>
  <c r="AC46" i="6"/>
  <c r="AC85" i="6"/>
  <c r="AE33" i="6" l="1"/>
  <c r="AE68" i="6" s="1"/>
  <c r="AE12" i="6"/>
  <c r="AD46" i="6"/>
  <c r="AD85" i="6"/>
  <c r="AD68" i="6"/>
  <c r="AE32" i="6"/>
  <c r="AE67" i="6" s="1"/>
  <c r="AE11" i="6"/>
  <c r="AD45" i="6"/>
  <c r="AD84" i="6"/>
  <c r="AD67" i="6"/>
  <c r="AB78" i="6"/>
  <c r="AB74" i="6"/>
  <c r="AB63" i="6"/>
  <c r="AC43" i="6"/>
  <c r="AC62" i="6" s="1"/>
  <c r="AA104" i="6"/>
  <c r="AA103" i="6"/>
  <c r="AA130" i="6" s="1"/>
  <c r="AA131" i="6" s="1"/>
  <c r="AD44" i="6"/>
  <c r="AC101" i="6"/>
  <c r="AD82" i="6" s="1"/>
  <c r="AE31" i="6"/>
  <c r="AD28" i="6"/>
  <c r="AE10" i="6"/>
  <c r="AD83" i="6"/>
  <c r="AD66" i="6"/>
  <c r="AD37" i="6"/>
  <c r="AD65" i="6" s="1"/>
  <c r="AE15" i="6"/>
  <c r="AD49" i="6"/>
  <c r="AD88" i="6"/>
  <c r="AE14" i="6"/>
  <c r="AD48" i="6"/>
  <c r="AD87" i="6"/>
  <c r="AE13" i="6"/>
  <c r="AD47" i="6"/>
  <c r="AD86" i="6"/>
  <c r="AE18" i="6"/>
  <c r="AD52" i="6"/>
  <c r="AD91" i="6"/>
  <c r="AE17" i="6"/>
  <c r="AD51" i="6"/>
  <c r="AD90" i="6"/>
  <c r="AE16" i="6"/>
  <c r="AD50" i="6"/>
  <c r="AD89" i="6"/>
  <c r="AE21" i="6"/>
  <c r="AD55" i="6"/>
  <c r="AD94" i="6"/>
  <c r="AE20" i="6"/>
  <c r="AD54" i="6"/>
  <c r="AD93" i="6"/>
  <c r="AE19" i="6"/>
  <c r="AD53" i="6"/>
  <c r="AD92" i="6"/>
  <c r="AE24" i="6"/>
  <c r="AD58" i="6"/>
  <c r="AD97" i="6"/>
  <c r="AE23" i="6"/>
  <c r="AD57" i="6"/>
  <c r="AD96" i="6"/>
  <c r="AE22" i="6"/>
  <c r="AD56" i="6"/>
  <c r="AD95" i="6"/>
  <c r="AE36" i="6"/>
  <c r="AE71" i="6" s="1"/>
  <c r="AE27" i="6"/>
  <c r="AD61" i="6"/>
  <c r="AD100" i="6"/>
  <c r="AD71" i="6"/>
  <c r="AE35" i="6"/>
  <c r="AE70" i="6" s="1"/>
  <c r="AE26" i="6"/>
  <c r="AD60" i="6"/>
  <c r="AD99" i="6"/>
  <c r="AD70" i="6"/>
  <c r="AE34" i="6"/>
  <c r="AE69" i="6" s="1"/>
  <c r="AE25" i="6"/>
  <c r="AD59" i="6"/>
  <c r="AD98" i="6"/>
  <c r="AD69" i="6"/>
  <c r="AF34" i="6" l="1"/>
  <c r="AF25" i="6"/>
  <c r="AE59" i="6"/>
  <c r="AE98" i="6"/>
  <c r="BS25" i="6"/>
  <c r="AF35" i="6"/>
  <c r="AF26" i="6"/>
  <c r="AE60" i="6"/>
  <c r="AE99" i="6"/>
  <c r="BS26" i="6"/>
  <c r="AF36" i="6"/>
  <c r="AF27" i="6"/>
  <c r="AE61" i="6"/>
  <c r="AE100" i="6"/>
  <c r="BS27" i="6"/>
  <c r="AF22" i="6"/>
  <c r="AE56" i="6"/>
  <c r="AE95" i="6"/>
  <c r="BS22" i="6"/>
  <c r="AF23" i="6"/>
  <c r="AE57" i="6"/>
  <c r="AE96" i="6"/>
  <c r="BS23" i="6"/>
  <c r="AF24" i="6"/>
  <c r="AE58" i="6"/>
  <c r="AE97" i="6"/>
  <c r="BS24" i="6"/>
  <c r="AF19" i="6"/>
  <c r="AE53" i="6"/>
  <c r="AE92" i="6"/>
  <c r="BS19" i="6"/>
  <c r="AF20" i="6"/>
  <c r="AE54" i="6"/>
  <c r="AE93" i="6"/>
  <c r="BS20" i="6"/>
  <c r="AF21" i="6"/>
  <c r="AE55" i="6"/>
  <c r="AE94" i="6"/>
  <c r="BS21" i="6"/>
  <c r="AF16" i="6"/>
  <c r="AE50" i="6"/>
  <c r="AE89" i="6"/>
  <c r="BS16" i="6"/>
  <c r="AF17" i="6"/>
  <c r="AE51" i="6"/>
  <c r="AE90" i="6"/>
  <c r="BS17" i="6"/>
  <c r="AF18" i="6"/>
  <c r="AE52" i="6"/>
  <c r="AE91" i="6"/>
  <c r="BS18" i="6"/>
  <c r="AF13" i="6"/>
  <c r="AE47" i="6"/>
  <c r="AE86" i="6"/>
  <c r="BS13" i="6"/>
  <c r="AF14" i="6"/>
  <c r="AE48" i="6"/>
  <c r="AE87" i="6"/>
  <c r="BS14" i="6"/>
  <c r="AF15" i="6"/>
  <c r="AE49" i="6"/>
  <c r="AE88" i="6"/>
  <c r="BS15" i="6"/>
  <c r="AD72" i="6"/>
  <c r="AD101" i="6"/>
  <c r="AE82" i="6" s="1"/>
  <c r="AF31" i="6"/>
  <c r="AE28" i="6"/>
  <c r="AF10" i="6"/>
  <c r="AE83" i="6"/>
  <c r="BS10" i="6"/>
  <c r="AE66" i="6"/>
  <c r="AE37" i="6"/>
  <c r="AE65" i="6" s="1"/>
  <c r="AE72" i="6" s="1"/>
  <c r="AE44" i="6"/>
  <c r="AC78" i="6"/>
  <c r="AC74" i="6"/>
  <c r="AC63" i="6"/>
  <c r="AD43" i="6"/>
  <c r="AD62" i="6" s="1"/>
  <c r="AB104" i="6"/>
  <c r="AB103" i="6"/>
  <c r="AB130" i="6" s="1"/>
  <c r="AB131" i="6" s="1"/>
  <c r="AF32" i="6"/>
  <c r="AF11" i="6"/>
  <c r="AE45" i="6"/>
  <c r="AE84" i="6"/>
  <c r="BS11" i="6"/>
  <c r="AF33" i="6"/>
  <c r="AF12" i="6"/>
  <c r="AE46" i="6"/>
  <c r="AE85" i="6"/>
  <c r="BS12" i="6"/>
  <c r="AG33" i="6" l="1"/>
  <c r="AG12" i="6"/>
  <c r="AF46" i="6"/>
  <c r="BS46" i="6" s="1"/>
  <c r="AF85" i="6"/>
  <c r="BS85" i="6" s="1"/>
  <c r="AF68" i="6"/>
  <c r="BS68" i="6" s="1"/>
  <c r="BS33" i="6"/>
  <c r="AG32" i="6"/>
  <c r="AG11" i="6"/>
  <c r="AF45" i="6"/>
  <c r="BS45" i="6" s="1"/>
  <c r="AF84" i="6"/>
  <c r="BS84" i="6" s="1"/>
  <c r="AF67" i="6"/>
  <c r="BS67" i="6" s="1"/>
  <c r="BS32" i="6"/>
  <c r="AD78" i="6"/>
  <c r="AD74" i="6"/>
  <c r="AD63" i="6"/>
  <c r="AE43" i="6"/>
  <c r="AE62" i="6" s="1"/>
  <c r="AC104" i="6"/>
  <c r="AC103" i="6"/>
  <c r="AC130" i="6" s="1"/>
  <c r="AC131" i="6" s="1"/>
  <c r="AF44" i="6"/>
  <c r="BS44" i="6"/>
  <c r="BS28" i="6"/>
  <c r="AE101" i="6"/>
  <c r="AF82" i="6" s="1"/>
  <c r="AG31" i="6"/>
  <c r="AF28" i="6"/>
  <c r="AG10" i="6"/>
  <c r="AF83" i="6"/>
  <c r="AF66" i="6"/>
  <c r="BS66" i="6" s="1"/>
  <c r="AF37" i="6"/>
  <c r="AF65" i="6" s="1"/>
  <c r="BS31" i="6"/>
  <c r="AG15" i="6"/>
  <c r="AF49" i="6"/>
  <c r="BS49" i="6" s="1"/>
  <c r="AF88" i="6"/>
  <c r="BS88" i="6" s="1"/>
  <c r="AG14" i="6"/>
  <c r="AF48" i="6"/>
  <c r="BS48" i="6" s="1"/>
  <c r="AF87" i="6"/>
  <c r="BS87" i="6" s="1"/>
  <c r="AG13" i="6"/>
  <c r="AF47" i="6"/>
  <c r="BS47" i="6" s="1"/>
  <c r="AF86" i="6"/>
  <c r="BS86" i="6" s="1"/>
  <c r="AG18" i="6"/>
  <c r="AF52" i="6"/>
  <c r="BS52" i="6" s="1"/>
  <c r="AF91" i="6"/>
  <c r="BS91" i="6" s="1"/>
  <c r="AG17" i="6"/>
  <c r="AF51" i="6"/>
  <c r="BS51" i="6" s="1"/>
  <c r="AF90" i="6"/>
  <c r="BS90" i="6" s="1"/>
  <c r="AG16" i="6"/>
  <c r="AF50" i="6"/>
  <c r="BS50" i="6" s="1"/>
  <c r="AF89" i="6"/>
  <c r="BS89" i="6" s="1"/>
  <c r="AG21" i="6"/>
  <c r="AF55" i="6"/>
  <c r="BS55" i="6" s="1"/>
  <c r="AF94" i="6"/>
  <c r="BS94" i="6" s="1"/>
  <c r="AG20" i="6"/>
  <c r="AF54" i="6"/>
  <c r="BS54" i="6" s="1"/>
  <c r="AF93" i="6"/>
  <c r="BS93" i="6" s="1"/>
  <c r="AG19" i="6"/>
  <c r="AF53" i="6"/>
  <c r="BS53" i="6" s="1"/>
  <c r="AF92" i="6"/>
  <c r="BS92" i="6" s="1"/>
  <c r="AG24" i="6"/>
  <c r="AF58" i="6"/>
  <c r="BS58" i="6" s="1"/>
  <c r="AF97" i="6"/>
  <c r="BS97" i="6" s="1"/>
  <c r="AG23" i="6"/>
  <c r="AF57" i="6"/>
  <c r="BS57" i="6" s="1"/>
  <c r="AF96" i="6"/>
  <c r="BS96" i="6" s="1"/>
  <c r="AG22" i="6"/>
  <c r="AF56" i="6"/>
  <c r="BS56" i="6" s="1"/>
  <c r="AF95" i="6"/>
  <c r="BS95" i="6" s="1"/>
  <c r="AG36" i="6"/>
  <c r="AG27" i="6"/>
  <c r="AF61" i="6"/>
  <c r="BS61" i="6" s="1"/>
  <c r="AF100" i="6"/>
  <c r="BS100" i="6" s="1"/>
  <c r="AF71" i="6"/>
  <c r="BS71" i="6" s="1"/>
  <c r="BS36" i="6"/>
  <c r="AG35" i="6"/>
  <c r="AG26" i="6"/>
  <c r="AF60" i="6"/>
  <c r="BS60" i="6" s="1"/>
  <c r="AF99" i="6"/>
  <c r="BS99" i="6" s="1"/>
  <c r="AF70" i="6"/>
  <c r="BS70" i="6" s="1"/>
  <c r="BS35" i="6"/>
  <c r="AG34" i="6"/>
  <c r="AG25" i="6"/>
  <c r="AF59" i="6"/>
  <c r="BS59" i="6" s="1"/>
  <c r="AF98" i="6"/>
  <c r="BS98" i="6" s="1"/>
  <c r="AF69" i="6"/>
  <c r="BS69" i="6" s="1"/>
  <c r="BS34" i="6"/>
  <c r="AH34" i="6" l="1"/>
  <c r="AH69" i="6" s="1"/>
  <c r="AH25" i="6"/>
  <c r="AG59" i="6"/>
  <c r="AG98" i="6"/>
  <c r="AG69" i="6"/>
  <c r="AH35" i="6"/>
  <c r="AH70" i="6" s="1"/>
  <c r="AH26" i="6"/>
  <c r="AG60" i="6"/>
  <c r="AG99" i="6"/>
  <c r="AG70" i="6"/>
  <c r="AH36" i="6"/>
  <c r="AH71" i="6" s="1"/>
  <c r="AH27" i="6"/>
  <c r="AG61" i="6"/>
  <c r="AG100" i="6"/>
  <c r="AG71" i="6"/>
  <c r="AH22" i="6"/>
  <c r="AG56" i="6"/>
  <c r="AG95" i="6"/>
  <c r="AH23" i="6"/>
  <c r="AG57" i="6"/>
  <c r="AG96" i="6"/>
  <c r="AH24" i="6"/>
  <c r="AG58" i="6"/>
  <c r="AG97" i="6"/>
  <c r="AH19" i="6"/>
  <c r="AG53" i="6"/>
  <c r="AG92" i="6"/>
  <c r="AH20" i="6"/>
  <c r="AG54" i="6"/>
  <c r="AG93" i="6"/>
  <c r="AH21" i="6"/>
  <c r="AG55" i="6"/>
  <c r="AG94" i="6"/>
  <c r="AH16" i="6"/>
  <c r="AG50" i="6"/>
  <c r="AG89" i="6"/>
  <c r="AH17" i="6"/>
  <c r="AG51" i="6"/>
  <c r="AG90" i="6"/>
  <c r="AH18" i="6"/>
  <c r="AG52" i="6"/>
  <c r="AG91" i="6"/>
  <c r="AH13" i="6"/>
  <c r="AG47" i="6"/>
  <c r="AG86" i="6"/>
  <c r="AH14" i="6"/>
  <c r="AG48" i="6"/>
  <c r="AG87" i="6"/>
  <c r="AH15" i="6"/>
  <c r="AG49" i="6"/>
  <c r="AG88" i="6"/>
  <c r="BS37" i="6"/>
  <c r="AF72" i="6"/>
  <c r="BS72" i="6"/>
  <c r="AF101" i="6"/>
  <c r="AG82" i="6" s="1"/>
  <c r="BS83" i="6"/>
  <c r="BS101" i="6" s="1"/>
  <c r="AH31" i="6"/>
  <c r="AG28" i="6"/>
  <c r="AH10" i="6"/>
  <c r="AG83" i="6"/>
  <c r="AG66" i="6"/>
  <c r="AG37" i="6"/>
  <c r="AG65" i="6" s="1"/>
  <c r="BS62" i="6"/>
  <c r="AG44" i="6"/>
  <c r="AE78" i="6"/>
  <c r="AE74" i="6"/>
  <c r="AE63" i="6"/>
  <c r="AF43" i="6"/>
  <c r="AF62" i="6" s="1"/>
  <c r="AD104" i="6"/>
  <c r="AD103" i="6"/>
  <c r="AD130" i="6" s="1"/>
  <c r="AD131" i="6" s="1"/>
  <c r="AH32" i="6"/>
  <c r="AH67" i="6" s="1"/>
  <c r="AH11" i="6"/>
  <c r="AG45" i="6"/>
  <c r="AG84" i="6"/>
  <c r="AG67" i="6"/>
  <c r="AH33" i="6"/>
  <c r="AH68" i="6" s="1"/>
  <c r="AH12" i="6"/>
  <c r="AG46" i="6"/>
  <c r="AG85" i="6"/>
  <c r="AG68" i="6"/>
  <c r="AI33" i="6" l="1"/>
  <c r="AI12" i="6"/>
  <c r="AH46" i="6"/>
  <c r="AH85" i="6"/>
  <c r="AI32" i="6"/>
  <c r="AI11" i="6"/>
  <c r="AH45" i="6"/>
  <c r="AH84" i="6"/>
  <c r="AF78" i="6"/>
  <c r="AF74" i="6"/>
  <c r="AF63" i="6"/>
  <c r="AG43" i="6"/>
  <c r="AG62" i="6" s="1"/>
  <c r="AE104" i="6"/>
  <c r="AE103" i="6"/>
  <c r="AE130" i="6" s="1"/>
  <c r="AE131" i="6" s="1"/>
  <c r="AH44" i="6"/>
  <c r="D5" i="7"/>
  <c r="BS78" i="6"/>
  <c r="BS74" i="6"/>
  <c r="BT43" i="6"/>
  <c r="AG72" i="6"/>
  <c r="AG101" i="6"/>
  <c r="AH82" i="6" s="1"/>
  <c r="AI31" i="6"/>
  <c r="AH28" i="6"/>
  <c r="AI10" i="6"/>
  <c r="AH83" i="6"/>
  <c r="AH66" i="6"/>
  <c r="AH37" i="6"/>
  <c r="AH65" i="6" s="1"/>
  <c r="AH72" i="6" s="1"/>
  <c r="D8" i="7"/>
  <c r="BT82" i="6"/>
  <c r="AI15" i="6"/>
  <c r="AH49" i="6"/>
  <c r="AH88" i="6"/>
  <c r="AI14" i="6"/>
  <c r="AH48" i="6"/>
  <c r="AH87" i="6"/>
  <c r="AI13" i="6"/>
  <c r="AH47" i="6"/>
  <c r="AH86" i="6"/>
  <c r="AI18" i="6"/>
  <c r="AH52" i="6"/>
  <c r="AH91" i="6"/>
  <c r="AI17" i="6"/>
  <c r="AH51" i="6"/>
  <c r="AH90" i="6"/>
  <c r="AI16" i="6"/>
  <c r="AH50" i="6"/>
  <c r="AH89" i="6"/>
  <c r="AI21" i="6"/>
  <c r="AH55" i="6"/>
  <c r="AH94" i="6"/>
  <c r="AI20" i="6"/>
  <c r="AH54" i="6"/>
  <c r="AH93" i="6"/>
  <c r="AI19" i="6"/>
  <c r="AH53" i="6"/>
  <c r="AH92" i="6"/>
  <c r="AI24" i="6"/>
  <c r="AH58" i="6"/>
  <c r="AH97" i="6"/>
  <c r="AI23" i="6"/>
  <c r="AH57" i="6"/>
  <c r="AH96" i="6"/>
  <c r="AI22" i="6"/>
  <c r="AH56" i="6"/>
  <c r="AH95" i="6"/>
  <c r="AI36" i="6"/>
  <c r="AI27" i="6"/>
  <c r="AH61" i="6"/>
  <c r="AH100" i="6"/>
  <c r="AI35" i="6"/>
  <c r="AI26" i="6"/>
  <c r="AH60" i="6"/>
  <c r="AH99" i="6"/>
  <c r="AI34" i="6"/>
  <c r="AI25" i="6"/>
  <c r="AH59" i="6"/>
  <c r="AH98" i="6"/>
  <c r="AJ34" i="6" l="1"/>
  <c r="AJ69" i="6" s="1"/>
  <c r="AJ25" i="6"/>
  <c r="AI59" i="6"/>
  <c r="AI98" i="6"/>
  <c r="AI69" i="6"/>
  <c r="AJ35" i="6"/>
  <c r="AJ70" i="6" s="1"/>
  <c r="AJ26" i="6"/>
  <c r="AI60" i="6"/>
  <c r="AI99" i="6"/>
  <c r="AI70" i="6"/>
  <c r="AJ36" i="6"/>
  <c r="AJ71" i="6" s="1"/>
  <c r="AJ27" i="6"/>
  <c r="AI61" i="6"/>
  <c r="AI100" i="6"/>
  <c r="AI71" i="6"/>
  <c r="AJ22" i="6"/>
  <c r="AI56" i="6"/>
  <c r="AI95" i="6"/>
  <c r="AJ23" i="6"/>
  <c r="AI57" i="6"/>
  <c r="AI96" i="6"/>
  <c r="AJ24" i="6"/>
  <c r="AI58" i="6"/>
  <c r="AI97" i="6"/>
  <c r="AJ19" i="6"/>
  <c r="AI53" i="6"/>
  <c r="AI92" i="6"/>
  <c r="AJ20" i="6"/>
  <c r="AI54" i="6"/>
  <c r="AI93" i="6"/>
  <c r="AJ21" i="6"/>
  <c r="AI55" i="6"/>
  <c r="AI94" i="6"/>
  <c r="AJ16" i="6"/>
  <c r="AI50" i="6"/>
  <c r="AI89" i="6"/>
  <c r="AJ17" i="6"/>
  <c r="AI51" i="6"/>
  <c r="AI90" i="6"/>
  <c r="AJ18" i="6"/>
  <c r="AI52" i="6"/>
  <c r="AI91" i="6"/>
  <c r="AJ13" i="6"/>
  <c r="AI47" i="6"/>
  <c r="AI86" i="6"/>
  <c r="AJ14" i="6"/>
  <c r="AI48" i="6"/>
  <c r="AI87" i="6"/>
  <c r="AJ15" i="6"/>
  <c r="AI49" i="6"/>
  <c r="AI88" i="6"/>
  <c r="AH101" i="6"/>
  <c r="AI82" i="6" s="1"/>
  <c r="AJ31" i="6"/>
  <c r="AI28" i="6"/>
  <c r="AJ10" i="6"/>
  <c r="AI83" i="6"/>
  <c r="AI66" i="6"/>
  <c r="AI37" i="6"/>
  <c r="AI65" i="6" s="1"/>
  <c r="BS104" i="6"/>
  <c r="BS103" i="6"/>
  <c r="BS130" i="6" s="1"/>
  <c r="D18" i="7"/>
  <c r="D6" i="7"/>
  <c r="AI44" i="6"/>
  <c r="AJ44" i="6" s="1"/>
  <c r="AG78" i="6"/>
  <c r="AG74" i="6"/>
  <c r="AG63" i="6"/>
  <c r="AH43" i="6"/>
  <c r="AH62" i="6" s="1"/>
  <c r="AF104" i="6"/>
  <c r="AF103" i="6"/>
  <c r="AF130" i="6" s="1"/>
  <c r="AF131" i="6" s="1"/>
  <c r="AJ32" i="6"/>
  <c r="AJ67" i="6" s="1"/>
  <c r="AJ11" i="6"/>
  <c r="AI45" i="6"/>
  <c r="AI84" i="6"/>
  <c r="AI67" i="6"/>
  <c r="AJ33" i="6"/>
  <c r="AJ68" i="6" s="1"/>
  <c r="AJ12" i="6"/>
  <c r="AI46" i="6"/>
  <c r="AI85" i="6"/>
  <c r="AI68" i="6"/>
  <c r="AK33" i="6" l="1"/>
  <c r="AK12" i="6"/>
  <c r="AJ46" i="6"/>
  <c r="AJ85" i="6"/>
  <c r="AK32" i="6"/>
  <c r="AK11" i="6"/>
  <c r="AJ45" i="6"/>
  <c r="AJ84" i="6"/>
  <c r="AH78" i="6"/>
  <c r="AH74" i="6"/>
  <c r="AH63" i="6"/>
  <c r="AI43" i="6"/>
  <c r="AI62" i="6" s="1"/>
  <c r="AG104" i="6"/>
  <c r="AG103" i="6"/>
  <c r="AG130" i="6" s="1"/>
  <c r="AG131" i="6" s="1"/>
  <c r="D7" i="7"/>
  <c r="D11" i="7" s="1"/>
  <c r="AI72" i="6"/>
  <c r="AI101" i="6"/>
  <c r="AJ82" i="6" s="1"/>
  <c r="AK31" i="6"/>
  <c r="AJ28" i="6"/>
  <c r="AK10" i="6"/>
  <c r="AJ83" i="6"/>
  <c r="AJ66" i="6"/>
  <c r="AJ37" i="6"/>
  <c r="AJ65" i="6" s="1"/>
  <c r="AJ72" i="6" s="1"/>
  <c r="AK15" i="6"/>
  <c r="AJ49" i="6"/>
  <c r="AJ88" i="6"/>
  <c r="AK14" i="6"/>
  <c r="AJ48" i="6"/>
  <c r="AJ87" i="6"/>
  <c r="AK13" i="6"/>
  <c r="AJ47" i="6"/>
  <c r="AJ86" i="6"/>
  <c r="AK18" i="6"/>
  <c r="AJ52" i="6"/>
  <c r="AJ91" i="6"/>
  <c r="AK17" i="6"/>
  <c r="AJ51" i="6"/>
  <c r="AJ90" i="6"/>
  <c r="AK16" i="6"/>
  <c r="AJ50" i="6"/>
  <c r="AJ89" i="6"/>
  <c r="AK21" i="6"/>
  <c r="AJ55" i="6"/>
  <c r="AJ94" i="6"/>
  <c r="AK20" i="6"/>
  <c r="AJ54" i="6"/>
  <c r="AJ93" i="6"/>
  <c r="AK19" i="6"/>
  <c r="AJ53" i="6"/>
  <c r="AJ92" i="6"/>
  <c r="AK24" i="6"/>
  <c r="AJ58" i="6"/>
  <c r="AJ97" i="6"/>
  <c r="AK23" i="6"/>
  <c r="AJ57" i="6"/>
  <c r="AJ96" i="6"/>
  <c r="AK22" i="6"/>
  <c r="AJ56" i="6"/>
  <c r="AJ95" i="6"/>
  <c r="AK36" i="6"/>
  <c r="AK27" i="6"/>
  <c r="AJ61" i="6"/>
  <c r="AJ100" i="6"/>
  <c r="AK35" i="6"/>
  <c r="AK26" i="6"/>
  <c r="AJ60" i="6"/>
  <c r="AJ99" i="6"/>
  <c r="AK34" i="6"/>
  <c r="AK25" i="6"/>
  <c r="AJ59" i="6"/>
  <c r="AJ98" i="6"/>
  <c r="AL34" i="6" l="1"/>
  <c r="AL69" i="6" s="1"/>
  <c r="AL25" i="6"/>
  <c r="AK59" i="6"/>
  <c r="AK98" i="6"/>
  <c r="AK69" i="6"/>
  <c r="AL35" i="6"/>
  <c r="AL70" i="6" s="1"/>
  <c r="AL26" i="6"/>
  <c r="AK60" i="6"/>
  <c r="AK99" i="6"/>
  <c r="AK70" i="6"/>
  <c r="AL36" i="6"/>
  <c r="AL71" i="6" s="1"/>
  <c r="AL27" i="6"/>
  <c r="AK61" i="6"/>
  <c r="AK100" i="6"/>
  <c r="AK71" i="6"/>
  <c r="AL22" i="6"/>
  <c r="AK56" i="6"/>
  <c r="AK95" i="6"/>
  <c r="AL23" i="6"/>
  <c r="AK57" i="6"/>
  <c r="AK96" i="6"/>
  <c r="AL24" i="6"/>
  <c r="AK58" i="6"/>
  <c r="AK97" i="6"/>
  <c r="AL19" i="6"/>
  <c r="AK53" i="6"/>
  <c r="AK92" i="6"/>
  <c r="AL20" i="6"/>
  <c r="AK54" i="6"/>
  <c r="AK93" i="6"/>
  <c r="AL21" i="6"/>
  <c r="AK55" i="6"/>
  <c r="AK94" i="6"/>
  <c r="AL16" i="6"/>
  <c r="AK50" i="6"/>
  <c r="AK89" i="6"/>
  <c r="AL17" i="6"/>
  <c r="AK51" i="6"/>
  <c r="AK90" i="6"/>
  <c r="AL18" i="6"/>
  <c r="AK52" i="6"/>
  <c r="AK91" i="6"/>
  <c r="AL13" i="6"/>
  <c r="AK47" i="6"/>
  <c r="AK86" i="6"/>
  <c r="AL14" i="6"/>
  <c r="AK48" i="6"/>
  <c r="AK87" i="6"/>
  <c r="AL15" i="6"/>
  <c r="AK49" i="6"/>
  <c r="AK88" i="6"/>
  <c r="AJ101" i="6"/>
  <c r="AK82" i="6" s="1"/>
  <c r="AL31" i="6"/>
  <c r="AK28" i="6"/>
  <c r="AL10" i="6"/>
  <c r="AK83" i="6"/>
  <c r="AK44" i="6"/>
  <c r="AK66" i="6"/>
  <c r="AK37" i="6"/>
  <c r="AK65" i="6" s="1"/>
  <c r="D12" i="7"/>
  <c r="AI78" i="6"/>
  <c r="AI74" i="6"/>
  <c r="AI63" i="6"/>
  <c r="AJ43" i="6"/>
  <c r="AJ62" i="6" s="1"/>
  <c r="AH104" i="6"/>
  <c r="AH103" i="6"/>
  <c r="AH130" i="6" s="1"/>
  <c r="AH131" i="6" s="1"/>
  <c r="AL32" i="6"/>
  <c r="AL67" i="6" s="1"/>
  <c r="AL11" i="6"/>
  <c r="AK45" i="6"/>
  <c r="AK84" i="6"/>
  <c r="AK67" i="6"/>
  <c r="AL33" i="6"/>
  <c r="AL68" i="6" s="1"/>
  <c r="AL12" i="6"/>
  <c r="AK46" i="6"/>
  <c r="AK85" i="6"/>
  <c r="AK68" i="6"/>
  <c r="AM33" i="6" l="1"/>
  <c r="AM12" i="6"/>
  <c r="AL46" i="6"/>
  <c r="AL85" i="6"/>
  <c r="AM32" i="6"/>
  <c r="AM11" i="6"/>
  <c r="AL45" i="6"/>
  <c r="AL84" i="6"/>
  <c r="AJ78" i="6"/>
  <c r="AJ74" i="6"/>
  <c r="AJ63" i="6"/>
  <c r="AK43" i="6"/>
  <c r="AK62" i="6" s="1"/>
  <c r="AI104" i="6"/>
  <c r="AI103" i="6"/>
  <c r="AI130" i="6" s="1"/>
  <c r="AI131" i="6" s="1"/>
  <c r="D19" i="7"/>
  <c r="D21" i="7" s="1"/>
  <c r="D13" i="7"/>
  <c r="D29" i="7" s="1"/>
  <c r="AK72" i="6"/>
  <c r="AL44" i="6"/>
  <c r="AK101" i="6"/>
  <c r="AL82" i="6" s="1"/>
  <c r="AM31" i="6"/>
  <c r="AL28" i="6"/>
  <c r="AM10" i="6"/>
  <c r="AL83" i="6"/>
  <c r="AL66" i="6"/>
  <c r="AL37" i="6"/>
  <c r="AL65" i="6" s="1"/>
  <c r="AL72" i="6" s="1"/>
  <c r="AM15" i="6"/>
  <c r="AL49" i="6"/>
  <c r="AL88" i="6"/>
  <c r="AM14" i="6"/>
  <c r="AL48" i="6"/>
  <c r="AL87" i="6"/>
  <c r="AM13" i="6"/>
  <c r="AL47" i="6"/>
  <c r="AL86" i="6"/>
  <c r="AM18" i="6"/>
  <c r="AL52" i="6"/>
  <c r="AL91" i="6"/>
  <c r="AM17" i="6"/>
  <c r="AL51" i="6"/>
  <c r="AL90" i="6"/>
  <c r="AM16" i="6"/>
  <c r="AL50" i="6"/>
  <c r="AL89" i="6"/>
  <c r="AM21" i="6"/>
  <c r="AL55" i="6"/>
  <c r="AL94" i="6"/>
  <c r="AM20" i="6"/>
  <c r="AL54" i="6"/>
  <c r="AL93" i="6"/>
  <c r="AM19" i="6"/>
  <c r="AL53" i="6"/>
  <c r="AL92" i="6"/>
  <c r="AM24" i="6"/>
  <c r="AL58" i="6"/>
  <c r="AL97" i="6"/>
  <c r="AM23" i="6"/>
  <c r="AL57" i="6"/>
  <c r="AL96" i="6"/>
  <c r="AM22" i="6"/>
  <c r="AL56" i="6"/>
  <c r="AL95" i="6"/>
  <c r="AM36" i="6"/>
  <c r="AM27" i="6"/>
  <c r="AL61" i="6"/>
  <c r="AL100" i="6"/>
  <c r="AM35" i="6"/>
  <c r="AM26" i="6"/>
  <c r="AL60" i="6"/>
  <c r="AL99" i="6"/>
  <c r="AM34" i="6"/>
  <c r="AM25" i="6"/>
  <c r="AL59" i="6"/>
  <c r="AL98" i="6"/>
  <c r="AN34" i="6" l="1"/>
  <c r="AN69" i="6" s="1"/>
  <c r="AN25" i="6"/>
  <c r="AM59" i="6"/>
  <c r="AM98" i="6"/>
  <c r="AM69" i="6"/>
  <c r="AN35" i="6"/>
  <c r="AN70" i="6" s="1"/>
  <c r="AN26" i="6"/>
  <c r="AM60" i="6"/>
  <c r="AM99" i="6"/>
  <c r="AM70" i="6"/>
  <c r="AN36" i="6"/>
  <c r="AN71" i="6" s="1"/>
  <c r="AN27" i="6"/>
  <c r="AM61" i="6"/>
  <c r="AM100" i="6"/>
  <c r="AM71" i="6"/>
  <c r="AN22" i="6"/>
  <c r="AM56" i="6"/>
  <c r="AM95" i="6"/>
  <c r="AN23" i="6"/>
  <c r="AM57" i="6"/>
  <c r="AM96" i="6"/>
  <c r="AN24" i="6"/>
  <c r="AM58" i="6"/>
  <c r="AM97" i="6"/>
  <c r="AN19" i="6"/>
  <c r="AM53" i="6"/>
  <c r="AM92" i="6"/>
  <c r="AN20" i="6"/>
  <c r="AM54" i="6"/>
  <c r="AM93" i="6"/>
  <c r="AN21" i="6"/>
  <c r="AM55" i="6"/>
  <c r="AM94" i="6"/>
  <c r="AN16" i="6"/>
  <c r="AM50" i="6"/>
  <c r="AM89" i="6"/>
  <c r="AN17" i="6"/>
  <c r="AM51" i="6"/>
  <c r="AM90" i="6"/>
  <c r="AN18" i="6"/>
  <c r="AM52" i="6"/>
  <c r="AM91" i="6"/>
  <c r="AN13" i="6"/>
  <c r="AM47" i="6"/>
  <c r="AM86" i="6"/>
  <c r="AN14" i="6"/>
  <c r="AM48" i="6"/>
  <c r="AM87" i="6"/>
  <c r="AN15" i="6"/>
  <c r="AM49" i="6"/>
  <c r="AM88" i="6"/>
  <c r="AL101" i="6"/>
  <c r="AM82" i="6" s="1"/>
  <c r="AN31" i="6"/>
  <c r="AM28" i="6"/>
  <c r="AN10" i="6"/>
  <c r="AM83" i="6"/>
  <c r="AM66" i="6"/>
  <c r="AM37" i="6"/>
  <c r="AM65" i="6" s="1"/>
  <c r="AM44" i="6"/>
  <c r="AK78" i="6"/>
  <c r="AK74" i="6"/>
  <c r="AK63" i="6"/>
  <c r="AL43" i="6"/>
  <c r="AL62" i="6" s="1"/>
  <c r="AJ104" i="6"/>
  <c r="AJ103" i="6"/>
  <c r="AJ130" i="6" s="1"/>
  <c r="AJ131" i="6" s="1"/>
  <c r="AN32" i="6"/>
  <c r="AN67" i="6" s="1"/>
  <c r="AN11" i="6"/>
  <c r="AM45" i="6"/>
  <c r="AM84" i="6"/>
  <c r="AM67" i="6"/>
  <c r="AN33" i="6"/>
  <c r="AN68" i="6" s="1"/>
  <c r="AN12" i="6"/>
  <c r="AM46" i="6"/>
  <c r="AM85" i="6"/>
  <c r="AM68" i="6"/>
  <c r="AO33" i="6" l="1"/>
  <c r="AO12" i="6"/>
  <c r="AN46" i="6"/>
  <c r="AN85" i="6"/>
  <c r="AO32" i="6"/>
  <c r="AO11" i="6"/>
  <c r="AN45" i="6"/>
  <c r="AN84" i="6"/>
  <c r="AL78" i="6"/>
  <c r="AL74" i="6"/>
  <c r="AL63" i="6"/>
  <c r="AM43" i="6"/>
  <c r="AM62" i="6" s="1"/>
  <c r="AK104" i="6"/>
  <c r="AK103" i="6"/>
  <c r="AK130" i="6" s="1"/>
  <c r="AK131" i="6" s="1"/>
  <c r="AN44" i="6"/>
  <c r="AM72" i="6"/>
  <c r="AM101" i="6"/>
  <c r="AN82" i="6" s="1"/>
  <c r="AO31" i="6"/>
  <c r="AN28" i="6"/>
  <c r="AO10" i="6"/>
  <c r="AN83" i="6"/>
  <c r="AN66" i="6"/>
  <c r="AN37" i="6"/>
  <c r="AN65" i="6" s="1"/>
  <c r="AN72" i="6" s="1"/>
  <c r="AO15" i="6"/>
  <c r="AN49" i="6"/>
  <c r="AN88" i="6"/>
  <c r="AO14" i="6"/>
  <c r="AN48" i="6"/>
  <c r="AN87" i="6"/>
  <c r="AO13" i="6"/>
  <c r="AN47" i="6"/>
  <c r="AN86" i="6"/>
  <c r="AO18" i="6"/>
  <c r="AN52" i="6"/>
  <c r="AN91" i="6"/>
  <c r="AO17" i="6"/>
  <c r="AN51" i="6"/>
  <c r="AN90" i="6"/>
  <c r="AO16" i="6"/>
  <c r="AN50" i="6"/>
  <c r="AN89" i="6"/>
  <c r="AO21" i="6"/>
  <c r="AN55" i="6"/>
  <c r="AN94" i="6"/>
  <c r="AO20" i="6"/>
  <c r="AN54" i="6"/>
  <c r="AN93" i="6"/>
  <c r="AO19" i="6"/>
  <c r="AN53" i="6"/>
  <c r="AN92" i="6"/>
  <c r="AO24" i="6"/>
  <c r="AN58" i="6"/>
  <c r="AN97" i="6"/>
  <c r="AO23" i="6"/>
  <c r="AN57" i="6"/>
  <c r="AN96" i="6"/>
  <c r="AO22" i="6"/>
  <c r="AN56" i="6"/>
  <c r="AN95" i="6"/>
  <c r="AO36" i="6"/>
  <c r="AO27" i="6"/>
  <c r="AN61" i="6"/>
  <c r="AN100" i="6"/>
  <c r="AO35" i="6"/>
  <c r="AO26" i="6"/>
  <c r="AN60" i="6"/>
  <c r="AN99" i="6"/>
  <c r="AO34" i="6"/>
  <c r="AO25" i="6"/>
  <c r="AN59" i="6"/>
  <c r="AN98" i="6"/>
  <c r="AP34" i="6" l="1"/>
  <c r="AP69" i="6" s="1"/>
  <c r="AP25" i="6"/>
  <c r="AO59" i="6"/>
  <c r="AO98" i="6"/>
  <c r="AO69" i="6"/>
  <c r="AP35" i="6"/>
  <c r="AP70" i="6" s="1"/>
  <c r="AP26" i="6"/>
  <c r="AO60" i="6"/>
  <c r="AO99" i="6"/>
  <c r="AO70" i="6"/>
  <c r="AP36" i="6"/>
  <c r="AP71" i="6" s="1"/>
  <c r="AP27" i="6"/>
  <c r="AO61" i="6"/>
  <c r="AO100" i="6"/>
  <c r="AO71" i="6"/>
  <c r="AP22" i="6"/>
  <c r="AO56" i="6"/>
  <c r="AO95" i="6"/>
  <c r="AP23" i="6"/>
  <c r="AO57" i="6"/>
  <c r="AO96" i="6"/>
  <c r="AP24" i="6"/>
  <c r="AO58" i="6"/>
  <c r="AO97" i="6"/>
  <c r="AP19" i="6"/>
  <c r="AO53" i="6"/>
  <c r="AO92" i="6"/>
  <c r="AP20" i="6"/>
  <c r="AO54" i="6"/>
  <c r="AO93" i="6"/>
  <c r="AP21" i="6"/>
  <c r="AO55" i="6"/>
  <c r="AO94" i="6"/>
  <c r="AP16" i="6"/>
  <c r="AO50" i="6"/>
  <c r="AO89" i="6"/>
  <c r="AP17" i="6"/>
  <c r="AO51" i="6"/>
  <c r="AO90" i="6"/>
  <c r="AP18" i="6"/>
  <c r="AO52" i="6"/>
  <c r="AO91" i="6"/>
  <c r="AP13" i="6"/>
  <c r="AO47" i="6"/>
  <c r="AO86" i="6"/>
  <c r="AP14" i="6"/>
  <c r="AO48" i="6"/>
  <c r="AO87" i="6"/>
  <c r="AP15" i="6"/>
  <c r="AO49" i="6"/>
  <c r="AO88" i="6"/>
  <c r="AN101" i="6"/>
  <c r="AO82" i="6" s="1"/>
  <c r="AP31" i="6"/>
  <c r="AO28" i="6"/>
  <c r="AP10" i="6"/>
  <c r="AO83" i="6"/>
  <c r="AO66" i="6"/>
  <c r="AO37" i="6"/>
  <c r="AO65" i="6" s="1"/>
  <c r="AO44" i="6"/>
  <c r="AM78" i="6"/>
  <c r="AM74" i="6"/>
  <c r="AM63" i="6"/>
  <c r="AN43" i="6"/>
  <c r="AN62" i="6" s="1"/>
  <c r="AL104" i="6"/>
  <c r="AL103" i="6"/>
  <c r="AL130" i="6" s="1"/>
  <c r="AL131" i="6" s="1"/>
  <c r="AP32" i="6"/>
  <c r="AP67" i="6" s="1"/>
  <c r="AP11" i="6"/>
  <c r="AO45" i="6"/>
  <c r="AO84" i="6"/>
  <c r="AO67" i="6"/>
  <c r="AP33" i="6"/>
  <c r="AP68" i="6" s="1"/>
  <c r="AP12" i="6"/>
  <c r="AO46" i="6"/>
  <c r="AO85" i="6"/>
  <c r="AO68" i="6"/>
  <c r="AQ33" i="6" l="1"/>
  <c r="AQ12" i="6"/>
  <c r="AP46" i="6"/>
  <c r="AP85" i="6"/>
  <c r="AQ32" i="6"/>
  <c r="AQ11" i="6"/>
  <c r="AP45" i="6"/>
  <c r="AP84" i="6"/>
  <c r="AN78" i="6"/>
  <c r="AN74" i="6"/>
  <c r="AN63" i="6"/>
  <c r="AO43" i="6"/>
  <c r="AO62" i="6" s="1"/>
  <c r="AM104" i="6"/>
  <c r="AM103" i="6"/>
  <c r="AM130" i="6" s="1"/>
  <c r="AM131" i="6" s="1"/>
  <c r="AP44" i="6"/>
  <c r="AO72" i="6"/>
  <c r="AO101" i="6"/>
  <c r="AP82" i="6" s="1"/>
  <c r="AQ31" i="6"/>
  <c r="AP28" i="6"/>
  <c r="AQ10" i="6"/>
  <c r="AP83" i="6"/>
  <c r="AP66" i="6"/>
  <c r="AP37" i="6"/>
  <c r="AP65" i="6" s="1"/>
  <c r="AP72" i="6" s="1"/>
  <c r="AQ15" i="6"/>
  <c r="AP49" i="6"/>
  <c r="AP88" i="6"/>
  <c r="AQ14" i="6"/>
  <c r="AP48" i="6"/>
  <c r="AP87" i="6"/>
  <c r="AQ13" i="6"/>
  <c r="AP47" i="6"/>
  <c r="AP86" i="6"/>
  <c r="AQ18" i="6"/>
  <c r="AP52" i="6"/>
  <c r="AP91" i="6"/>
  <c r="AQ17" i="6"/>
  <c r="AP51" i="6"/>
  <c r="AP90" i="6"/>
  <c r="AQ16" i="6"/>
  <c r="AP50" i="6"/>
  <c r="AP89" i="6"/>
  <c r="AQ21" i="6"/>
  <c r="AP55" i="6"/>
  <c r="AP94" i="6"/>
  <c r="AQ20" i="6"/>
  <c r="AP54" i="6"/>
  <c r="AP93" i="6"/>
  <c r="AQ19" i="6"/>
  <c r="AP53" i="6"/>
  <c r="AP92" i="6"/>
  <c r="AQ24" i="6"/>
  <c r="AP58" i="6"/>
  <c r="AP97" i="6"/>
  <c r="AQ23" i="6"/>
  <c r="AP57" i="6"/>
  <c r="AP96" i="6"/>
  <c r="AQ22" i="6"/>
  <c r="AP56" i="6"/>
  <c r="AP95" i="6"/>
  <c r="AQ36" i="6"/>
  <c r="AQ27" i="6"/>
  <c r="AP61" i="6"/>
  <c r="AP100" i="6"/>
  <c r="AQ35" i="6"/>
  <c r="AQ26" i="6"/>
  <c r="AP60" i="6"/>
  <c r="AP99" i="6"/>
  <c r="AQ34" i="6"/>
  <c r="AQ25" i="6"/>
  <c r="AP59" i="6"/>
  <c r="AP98" i="6"/>
  <c r="AR34" i="6" l="1"/>
  <c r="AR69" i="6" s="1"/>
  <c r="AR25" i="6"/>
  <c r="AQ59" i="6"/>
  <c r="AQ98" i="6"/>
  <c r="AQ69" i="6"/>
  <c r="BT69" i="6" s="1"/>
  <c r="BT34" i="6"/>
  <c r="AR35" i="6"/>
  <c r="AR70" i="6" s="1"/>
  <c r="AR26" i="6"/>
  <c r="AQ60" i="6"/>
  <c r="AQ99" i="6"/>
  <c r="AQ70" i="6"/>
  <c r="BT70" i="6" s="1"/>
  <c r="BT35" i="6"/>
  <c r="AR36" i="6"/>
  <c r="AR71" i="6" s="1"/>
  <c r="AR27" i="6"/>
  <c r="AQ61" i="6"/>
  <c r="AQ100" i="6"/>
  <c r="AQ71" i="6"/>
  <c r="BT71" i="6" s="1"/>
  <c r="BT36" i="6"/>
  <c r="AR22" i="6"/>
  <c r="AQ56" i="6"/>
  <c r="AQ95" i="6"/>
  <c r="AR23" i="6"/>
  <c r="AQ57" i="6"/>
  <c r="AQ96" i="6"/>
  <c r="AR24" i="6"/>
  <c r="AQ58" i="6"/>
  <c r="AQ97" i="6"/>
  <c r="AR19" i="6"/>
  <c r="AQ53" i="6"/>
  <c r="AQ92" i="6"/>
  <c r="AR20" i="6"/>
  <c r="AQ54" i="6"/>
  <c r="AQ93" i="6"/>
  <c r="AR21" i="6"/>
  <c r="AQ55" i="6"/>
  <c r="AQ94" i="6"/>
  <c r="AR16" i="6"/>
  <c r="AQ50" i="6"/>
  <c r="AQ89" i="6"/>
  <c r="AR17" i="6"/>
  <c r="AQ51" i="6"/>
  <c r="AQ90" i="6"/>
  <c r="AR18" i="6"/>
  <c r="AQ52" i="6"/>
  <c r="AQ91" i="6"/>
  <c r="AR13" i="6"/>
  <c r="AQ47" i="6"/>
  <c r="AQ86" i="6"/>
  <c r="AR14" i="6"/>
  <c r="AQ48" i="6"/>
  <c r="AQ87" i="6"/>
  <c r="AR15" i="6"/>
  <c r="AQ49" i="6"/>
  <c r="AQ88" i="6"/>
  <c r="AP101" i="6"/>
  <c r="AQ82" i="6" s="1"/>
  <c r="AR31" i="6"/>
  <c r="AQ28" i="6"/>
  <c r="AR10" i="6"/>
  <c r="AQ83" i="6"/>
  <c r="AQ66" i="6"/>
  <c r="AQ37" i="6"/>
  <c r="AQ65" i="6" s="1"/>
  <c r="BT31" i="6"/>
  <c r="AQ44" i="6"/>
  <c r="AO78" i="6"/>
  <c r="AO74" i="6"/>
  <c r="AO63" i="6"/>
  <c r="AP43" i="6"/>
  <c r="AP62" i="6" s="1"/>
  <c r="AN104" i="6"/>
  <c r="AN103" i="6"/>
  <c r="AN130" i="6" s="1"/>
  <c r="AN131" i="6" s="1"/>
  <c r="AR32" i="6"/>
  <c r="AR67" i="6" s="1"/>
  <c r="AR11" i="6"/>
  <c r="AQ45" i="6"/>
  <c r="AQ84" i="6"/>
  <c r="AQ67" i="6"/>
  <c r="BT67" i="6" s="1"/>
  <c r="BT32" i="6"/>
  <c r="AR33" i="6"/>
  <c r="AR68" i="6" s="1"/>
  <c r="AR12" i="6"/>
  <c r="AQ46" i="6"/>
  <c r="AQ85" i="6"/>
  <c r="AQ68" i="6"/>
  <c r="BT68" i="6" s="1"/>
  <c r="BT33" i="6"/>
  <c r="AS33" i="6" l="1"/>
  <c r="AS12" i="6"/>
  <c r="AR46" i="6"/>
  <c r="BT46" i="6" s="1"/>
  <c r="AR85" i="6"/>
  <c r="BT85" i="6" s="1"/>
  <c r="BT12" i="6"/>
  <c r="AS32" i="6"/>
  <c r="AS11" i="6"/>
  <c r="AR45" i="6"/>
  <c r="BT45" i="6" s="1"/>
  <c r="AR84" i="6"/>
  <c r="BT84" i="6" s="1"/>
  <c r="BT11" i="6"/>
  <c r="AP78" i="6"/>
  <c r="AP74" i="6"/>
  <c r="AP63" i="6"/>
  <c r="AQ43" i="6"/>
  <c r="AQ62" i="6" s="1"/>
  <c r="AO104" i="6"/>
  <c r="AO103" i="6"/>
  <c r="AO130" i="6" s="1"/>
  <c r="AO131" i="6" s="1"/>
  <c r="AR44" i="6"/>
  <c r="BT44" i="6"/>
  <c r="BT37" i="6"/>
  <c r="AQ72" i="6"/>
  <c r="AQ101" i="6"/>
  <c r="AR82" i="6" s="1"/>
  <c r="AS31" i="6"/>
  <c r="AR28" i="6"/>
  <c r="AS10" i="6"/>
  <c r="AR83" i="6"/>
  <c r="BT10" i="6"/>
  <c r="AR66" i="6"/>
  <c r="BT66" i="6" s="1"/>
  <c r="BT72" i="6" s="1"/>
  <c r="AR37" i="6"/>
  <c r="AR65" i="6" s="1"/>
  <c r="AR72" i="6" s="1"/>
  <c r="AS15" i="6"/>
  <c r="AR49" i="6"/>
  <c r="BT49" i="6" s="1"/>
  <c r="AR88" i="6"/>
  <c r="BT88" i="6" s="1"/>
  <c r="BT15" i="6"/>
  <c r="AS14" i="6"/>
  <c r="AR48" i="6"/>
  <c r="BT48" i="6" s="1"/>
  <c r="AR87" i="6"/>
  <c r="BT87" i="6" s="1"/>
  <c r="BT14" i="6"/>
  <c r="AS13" i="6"/>
  <c r="AR47" i="6"/>
  <c r="BT47" i="6" s="1"/>
  <c r="AR86" i="6"/>
  <c r="BT86" i="6" s="1"/>
  <c r="BT13" i="6"/>
  <c r="AS18" i="6"/>
  <c r="AR52" i="6"/>
  <c r="BT52" i="6" s="1"/>
  <c r="AR91" i="6"/>
  <c r="BT91" i="6" s="1"/>
  <c r="BT18" i="6"/>
  <c r="AS17" i="6"/>
  <c r="AR51" i="6"/>
  <c r="BT51" i="6" s="1"/>
  <c r="AR90" i="6"/>
  <c r="BT90" i="6" s="1"/>
  <c r="BT17" i="6"/>
  <c r="AS16" i="6"/>
  <c r="AR50" i="6"/>
  <c r="BT50" i="6" s="1"/>
  <c r="AR89" i="6"/>
  <c r="BT89" i="6" s="1"/>
  <c r="BT16" i="6"/>
  <c r="AS21" i="6"/>
  <c r="AR55" i="6"/>
  <c r="BT55" i="6" s="1"/>
  <c r="AR94" i="6"/>
  <c r="BT94" i="6" s="1"/>
  <c r="BT21" i="6"/>
  <c r="AS20" i="6"/>
  <c r="AR54" i="6"/>
  <c r="BT54" i="6" s="1"/>
  <c r="AR93" i="6"/>
  <c r="BT93" i="6" s="1"/>
  <c r="BT20" i="6"/>
  <c r="AS19" i="6"/>
  <c r="AR53" i="6"/>
  <c r="BT53" i="6" s="1"/>
  <c r="AR92" i="6"/>
  <c r="BT92" i="6" s="1"/>
  <c r="BT19" i="6"/>
  <c r="AS24" i="6"/>
  <c r="AR58" i="6"/>
  <c r="BT58" i="6" s="1"/>
  <c r="AR97" i="6"/>
  <c r="BT97" i="6" s="1"/>
  <c r="BT24" i="6"/>
  <c r="AS23" i="6"/>
  <c r="AR57" i="6"/>
  <c r="BT57" i="6" s="1"/>
  <c r="AR96" i="6"/>
  <c r="BT96" i="6" s="1"/>
  <c r="BT23" i="6"/>
  <c r="AS22" i="6"/>
  <c r="AR56" i="6"/>
  <c r="BT56" i="6" s="1"/>
  <c r="AR95" i="6"/>
  <c r="BT95" i="6" s="1"/>
  <c r="BT22" i="6"/>
  <c r="AS36" i="6"/>
  <c r="AS27" i="6"/>
  <c r="AR61" i="6"/>
  <c r="BT61" i="6" s="1"/>
  <c r="AR100" i="6"/>
  <c r="BT100" i="6" s="1"/>
  <c r="BT27" i="6"/>
  <c r="AS35" i="6"/>
  <c r="AS26" i="6"/>
  <c r="AR60" i="6"/>
  <c r="BT60" i="6" s="1"/>
  <c r="AR99" i="6"/>
  <c r="BT99" i="6" s="1"/>
  <c r="BT26" i="6"/>
  <c r="AS34" i="6"/>
  <c r="AS25" i="6"/>
  <c r="AR59" i="6"/>
  <c r="BT59" i="6" s="1"/>
  <c r="AR98" i="6"/>
  <c r="BT98" i="6" s="1"/>
  <c r="BT25" i="6"/>
  <c r="AT34" i="6" l="1"/>
  <c r="AT69" i="6" s="1"/>
  <c r="AT25" i="6"/>
  <c r="AS59" i="6"/>
  <c r="AS98" i="6"/>
  <c r="AS69" i="6"/>
  <c r="AT35" i="6"/>
  <c r="AT70" i="6" s="1"/>
  <c r="AT26" i="6"/>
  <c r="AS60" i="6"/>
  <c r="AS99" i="6"/>
  <c r="AS70" i="6"/>
  <c r="AT36" i="6"/>
  <c r="AT71" i="6" s="1"/>
  <c r="AT27" i="6"/>
  <c r="AS61" i="6"/>
  <c r="AS100" i="6"/>
  <c r="AS71" i="6"/>
  <c r="AT22" i="6"/>
  <c r="AS56" i="6"/>
  <c r="AS95" i="6"/>
  <c r="AT23" i="6"/>
  <c r="AS57" i="6"/>
  <c r="AS96" i="6"/>
  <c r="AT24" i="6"/>
  <c r="AS58" i="6"/>
  <c r="AS97" i="6"/>
  <c r="AT19" i="6"/>
  <c r="AS53" i="6"/>
  <c r="AS92" i="6"/>
  <c r="AT20" i="6"/>
  <c r="AS54" i="6"/>
  <c r="AS93" i="6"/>
  <c r="AT21" i="6"/>
  <c r="AS55" i="6"/>
  <c r="AS94" i="6"/>
  <c r="AT16" i="6"/>
  <c r="AS50" i="6"/>
  <c r="AS89" i="6"/>
  <c r="AT17" i="6"/>
  <c r="AS51" i="6"/>
  <c r="AS90" i="6"/>
  <c r="AT18" i="6"/>
  <c r="AS52" i="6"/>
  <c r="AS91" i="6"/>
  <c r="AT13" i="6"/>
  <c r="AS47" i="6"/>
  <c r="AS86" i="6"/>
  <c r="AT14" i="6"/>
  <c r="AS48" i="6"/>
  <c r="AS87" i="6"/>
  <c r="AT15" i="6"/>
  <c r="AS49" i="6"/>
  <c r="AS88" i="6"/>
  <c r="BT28" i="6"/>
  <c r="AR101" i="6"/>
  <c r="AS82" i="6" s="1"/>
  <c r="BT83" i="6"/>
  <c r="BT101" i="6" s="1"/>
  <c r="AT31" i="6"/>
  <c r="AS28" i="6"/>
  <c r="AT10" i="6"/>
  <c r="AS83" i="6"/>
  <c r="AS66" i="6"/>
  <c r="AS37" i="6"/>
  <c r="AS65" i="6" s="1"/>
  <c r="BT62" i="6"/>
  <c r="AS44" i="6"/>
  <c r="AQ78" i="6"/>
  <c r="AQ74" i="6"/>
  <c r="AQ63" i="6"/>
  <c r="AR43" i="6"/>
  <c r="AR62" i="6" s="1"/>
  <c r="AP104" i="6"/>
  <c r="AP103" i="6"/>
  <c r="AP130" i="6" s="1"/>
  <c r="AP131" i="6" s="1"/>
  <c r="AT32" i="6"/>
  <c r="AT67" i="6" s="1"/>
  <c r="AT11" i="6"/>
  <c r="AS45" i="6"/>
  <c r="AS84" i="6"/>
  <c r="AS67" i="6"/>
  <c r="AT33" i="6"/>
  <c r="AT68" i="6" s="1"/>
  <c r="AT12" i="6"/>
  <c r="AS46" i="6"/>
  <c r="AS85" i="6"/>
  <c r="AS68" i="6"/>
  <c r="AU33" i="6" l="1"/>
  <c r="AU12" i="6"/>
  <c r="AT46" i="6"/>
  <c r="AT85" i="6"/>
  <c r="AU32" i="6"/>
  <c r="AU11" i="6"/>
  <c r="AT45" i="6"/>
  <c r="AT84" i="6"/>
  <c r="AR78" i="6"/>
  <c r="AR74" i="6"/>
  <c r="AR63" i="6"/>
  <c r="AS43" i="6"/>
  <c r="AS62" i="6" s="1"/>
  <c r="AQ104" i="6"/>
  <c r="AQ103" i="6"/>
  <c r="AQ130" i="6" s="1"/>
  <c r="AQ131" i="6" s="1"/>
  <c r="AT44" i="6"/>
  <c r="E5" i="7"/>
  <c r="BT78" i="6"/>
  <c r="BT74" i="6"/>
  <c r="BU43" i="6"/>
  <c r="AS72" i="6"/>
  <c r="AS101" i="6"/>
  <c r="AT82" i="6" s="1"/>
  <c r="AU31" i="6"/>
  <c r="AT28" i="6"/>
  <c r="AU10" i="6"/>
  <c r="AT83" i="6"/>
  <c r="AT66" i="6"/>
  <c r="AT37" i="6"/>
  <c r="AT65" i="6" s="1"/>
  <c r="AT72" i="6" s="1"/>
  <c r="E8" i="7"/>
  <c r="BU82" i="6"/>
  <c r="AU15" i="6"/>
  <c r="AT49" i="6"/>
  <c r="AT88" i="6"/>
  <c r="AU14" i="6"/>
  <c r="AT48" i="6"/>
  <c r="AT87" i="6"/>
  <c r="AU13" i="6"/>
  <c r="AT47" i="6"/>
  <c r="AT86" i="6"/>
  <c r="AU18" i="6"/>
  <c r="AT52" i="6"/>
  <c r="AT91" i="6"/>
  <c r="AU17" i="6"/>
  <c r="AT51" i="6"/>
  <c r="AT90" i="6"/>
  <c r="AU16" i="6"/>
  <c r="AT50" i="6"/>
  <c r="AT89" i="6"/>
  <c r="AU21" i="6"/>
  <c r="AT55" i="6"/>
  <c r="AT94" i="6"/>
  <c r="AU20" i="6"/>
  <c r="AT54" i="6"/>
  <c r="AT93" i="6"/>
  <c r="AU19" i="6"/>
  <c r="AT53" i="6"/>
  <c r="AT92" i="6"/>
  <c r="AU24" i="6"/>
  <c r="AT58" i="6"/>
  <c r="AT97" i="6"/>
  <c r="AU23" i="6"/>
  <c r="AT57" i="6"/>
  <c r="AT96" i="6"/>
  <c r="AU22" i="6"/>
  <c r="AT56" i="6"/>
  <c r="AT95" i="6"/>
  <c r="AU36" i="6"/>
  <c r="AU27" i="6"/>
  <c r="AT61" i="6"/>
  <c r="AT100" i="6"/>
  <c r="AU35" i="6"/>
  <c r="AU26" i="6"/>
  <c r="AT60" i="6"/>
  <c r="AT99" i="6"/>
  <c r="AU34" i="6"/>
  <c r="AU25" i="6"/>
  <c r="AT59" i="6"/>
  <c r="AT98" i="6"/>
  <c r="AV34" i="6" l="1"/>
  <c r="AV69" i="6" s="1"/>
  <c r="AV25" i="6"/>
  <c r="AU59" i="6"/>
  <c r="AU98" i="6"/>
  <c r="AU69" i="6"/>
  <c r="AV35" i="6"/>
  <c r="AV70" i="6" s="1"/>
  <c r="AV26" i="6"/>
  <c r="AU60" i="6"/>
  <c r="AU99" i="6"/>
  <c r="AU70" i="6"/>
  <c r="AV36" i="6"/>
  <c r="AV71" i="6" s="1"/>
  <c r="AV27" i="6"/>
  <c r="AU61" i="6"/>
  <c r="AU100" i="6"/>
  <c r="AU71" i="6"/>
  <c r="AV22" i="6"/>
  <c r="AU56" i="6"/>
  <c r="AU95" i="6"/>
  <c r="AV23" i="6"/>
  <c r="AU57" i="6"/>
  <c r="AU96" i="6"/>
  <c r="AV24" i="6"/>
  <c r="AU58" i="6"/>
  <c r="AU97" i="6"/>
  <c r="AV19" i="6"/>
  <c r="AU53" i="6"/>
  <c r="AU92" i="6"/>
  <c r="AV20" i="6"/>
  <c r="AU54" i="6"/>
  <c r="AU93" i="6"/>
  <c r="AV21" i="6"/>
  <c r="AU55" i="6"/>
  <c r="AU94" i="6"/>
  <c r="AV16" i="6"/>
  <c r="AU50" i="6"/>
  <c r="AU89" i="6"/>
  <c r="AV17" i="6"/>
  <c r="AU51" i="6"/>
  <c r="AU90" i="6"/>
  <c r="AV18" i="6"/>
  <c r="AU52" i="6"/>
  <c r="AU91" i="6"/>
  <c r="AV13" i="6"/>
  <c r="AU47" i="6"/>
  <c r="AU86" i="6"/>
  <c r="AV14" i="6"/>
  <c r="AU48" i="6"/>
  <c r="AU87" i="6"/>
  <c r="AV15" i="6"/>
  <c r="AU49" i="6"/>
  <c r="AU88" i="6"/>
  <c r="AT101" i="6"/>
  <c r="AU82" i="6" s="1"/>
  <c r="AV31" i="6"/>
  <c r="AU28" i="6"/>
  <c r="AV10" i="6"/>
  <c r="AU83" i="6"/>
  <c r="AU66" i="6"/>
  <c r="AU37" i="6"/>
  <c r="AU65" i="6" s="1"/>
  <c r="BT104" i="6"/>
  <c r="BT103" i="6"/>
  <c r="BT130" i="6" s="1"/>
  <c r="E18" i="7"/>
  <c r="E6" i="7"/>
  <c r="AU44" i="6"/>
  <c r="AV44" i="6" s="1"/>
  <c r="AS78" i="6"/>
  <c r="AS74" i="6"/>
  <c r="AS63" i="6"/>
  <c r="AT43" i="6"/>
  <c r="AT62" i="6" s="1"/>
  <c r="AR104" i="6"/>
  <c r="AR103" i="6"/>
  <c r="AR130" i="6" s="1"/>
  <c r="AR131" i="6" s="1"/>
  <c r="AV32" i="6"/>
  <c r="AV67" i="6" s="1"/>
  <c r="AV11" i="6"/>
  <c r="AU45" i="6"/>
  <c r="AU84" i="6"/>
  <c r="AU67" i="6"/>
  <c r="AV33" i="6"/>
  <c r="AV68" i="6" s="1"/>
  <c r="AV12" i="6"/>
  <c r="AU46" i="6"/>
  <c r="AU85" i="6"/>
  <c r="AU68" i="6"/>
  <c r="AW33" i="6" l="1"/>
  <c r="AW12" i="6"/>
  <c r="AV46" i="6"/>
  <c r="AV85" i="6"/>
  <c r="AW32" i="6"/>
  <c r="AW11" i="6"/>
  <c r="AV45" i="6"/>
  <c r="AV84" i="6"/>
  <c r="AT78" i="6"/>
  <c r="AT74" i="6"/>
  <c r="AT63" i="6"/>
  <c r="AU43" i="6"/>
  <c r="AU62" i="6" s="1"/>
  <c r="AS104" i="6"/>
  <c r="AS103" i="6"/>
  <c r="AS130" i="6" s="1"/>
  <c r="AS131" i="6" s="1"/>
  <c r="E7" i="7"/>
  <c r="E11" i="7" s="1"/>
  <c r="AU72" i="6"/>
  <c r="AU101" i="6"/>
  <c r="AV82" i="6" s="1"/>
  <c r="AW31" i="6"/>
  <c r="AV28" i="6"/>
  <c r="AW10" i="6"/>
  <c r="AV83" i="6"/>
  <c r="AV66" i="6"/>
  <c r="AV37" i="6"/>
  <c r="AV65" i="6" s="1"/>
  <c r="AV72" i="6" s="1"/>
  <c r="AW15" i="6"/>
  <c r="AV49" i="6"/>
  <c r="AV88" i="6"/>
  <c r="AW14" i="6"/>
  <c r="AV48" i="6"/>
  <c r="AV87" i="6"/>
  <c r="AW13" i="6"/>
  <c r="AV47" i="6"/>
  <c r="AV86" i="6"/>
  <c r="AW18" i="6"/>
  <c r="AV52" i="6"/>
  <c r="AV91" i="6"/>
  <c r="AW17" i="6"/>
  <c r="AV51" i="6"/>
  <c r="AV90" i="6"/>
  <c r="AW16" i="6"/>
  <c r="AV50" i="6"/>
  <c r="AV89" i="6"/>
  <c r="AW21" i="6"/>
  <c r="AV55" i="6"/>
  <c r="AV94" i="6"/>
  <c r="AW20" i="6"/>
  <c r="AV54" i="6"/>
  <c r="AV93" i="6"/>
  <c r="AW19" i="6"/>
  <c r="AV53" i="6"/>
  <c r="AV92" i="6"/>
  <c r="AW24" i="6"/>
  <c r="AV58" i="6"/>
  <c r="AV97" i="6"/>
  <c r="AW23" i="6"/>
  <c r="AV57" i="6"/>
  <c r="AV96" i="6"/>
  <c r="AW22" i="6"/>
  <c r="AV56" i="6"/>
  <c r="AV95" i="6"/>
  <c r="AW36" i="6"/>
  <c r="AW27" i="6"/>
  <c r="AV61" i="6"/>
  <c r="AV100" i="6"/>
  <c r="AW35" i="6"/>
  <c r="AW26" i="6"/>
  <c r="AV60" i="6"/>
  <c r="AV99" i="6"/>
  <c r="AW34" i="6"/>
  <c r="AW25" i="6"/>
  <c r="AV59" i="6"/>
  <c r="AV98" i="6"/>
  <c r="AX34" i="6" l="1"/>
  <c r="AX69" i="6" s="1"/>
  <c r="AX25" i="6"/>
  <c r="AW59" i="6"/>
  <c r="AW98" i="6"/>
  <c r="AW69" i="6"/>
  <c r="AX35" i="6"/>
  <c r="AX70" i="6" s="1"/>
  <c r="AX26" i="6"/>
  <c r="AW60" i="6"/>
  <c r="AW99" i="6"/>
  <c r="AW70" i="6"/>
  <c r="AX36" i="6"/>
  <c r="AX71" i="6" s="1"/>
  <c r="AX27" i="6"/>
  <c r="AW61" i="6"/>
  <c r="AW100" i="6"/>
  <c r="AW71" i="6"/>
  <c r="AX22" i="6"/>
  <c r="AW56" i="6"/>
  <c r="AW95" i="6"/>
  <c r="AX23" i="6"/>
  <c r="AW57" i="6"/>
  <c r="AW96" i="6"/>
  <c r="AX24" i="6"/>
  <c r="AW58" i="6"/>
  <c r="AW97" i="6"/>
  <c r="AX19" i="6"/>
  <c r="AW53" i="6"/>
  <c r="AW92" i="6"/>
  <c r="AX20" i="6"/>
  <c r="AW54" i="6"/>
  <c r="AW93" i="6"/>
  <c r="AX21" i="6"/>
  <c r="AW55" i="6"/>
  <c r="AW94" i="6"/>
  <c r="AX16" i="6"/>
  <c r="AW50" i="6"/>
  <c r="AW89" i="6"/>
  <c r="AX17" i="6"/>
  <c r="AW51" i="6"/>
  <c r="AW90" i="6"/>
  <c r="AX18" i="6"/>
  <c r="AW52" i="6"/>
  <c r="AW91" i="6"/>
  <c r="AX13" i="6"/>
  <c r="AW47" i="6"/>
  <c r="AW86" i="6"/>
  <c r="AX14" i="6"/>
  <c r="AW48" i="6"/>
  <c r="AW87" i="6"/>
  <c r="AX15" i="6"/>
  <c r="AW49" i="6"/>
  <c r="AW88" i="6"/>
  <c r="AV101" i="6"/>
  <c r="AW82" i="6" s="1"/>
  <c r="AX31" i="6"/>
  <c r="AW28" i="6"/>
  <c r="AX10" i="6"/>
  <c r="AW83" i="6"/>
  <c r="AW44" i="6"/>
  <c r="AW66" i="6"/>
  <c r="AW37" i="6"/>
  <c r="AW65" i="6" s="1"/>
  <c r="E12" i="7"/>
  <c r="AU78" i="6"/>
  <c r="AU74" i="6"/>
  <c r="AU63" i="6"/>
  <c r="AV43" i="6"/>
  <c r="AV62" i="6" s="1"/>
  <c r="AT104" i="6"/>
  <c r="AT103" i="6"/>
  <c r="AT130" i="6" s="1"/>
  <c r="AT131" i="6" s="1"/>
  <c r="AX32" i="6"/>
  <c r="AX67" i="6" s="1"/>
  <c r="AX11" i="6"/>
  <c r="AW45" i="6"/>
  <c r="AW84" i="6"/>
  <c r="AW67" i="6"/>
  <c r="AX33" i="6"/>
  <c r="AX68" i="6" s="1"/>
  <c r="AX12" i="6"/>
  <c r="AW46" i="6"/>
  <c r="AW85" i="6"/>
  <c r="AW68" i="6"/>
  <c r="AY33" i="6" l="1"/>
  <c r="AY12" i="6"/>
  <c r="AX46" i="6"/>
  <c r="AX85" i="6"/>
  <c r="AY32" i="6"/>
  <c r="AY11" i="6"/>
  <c r="AX45" i="6"/>
  <c r="AX84" i="6"/>
  <c r="AV78" i="6"/>
  <c r="AV74" i="6"/>
  <c r="AV63" i="6"/>
  <c r="AW43" i="6"/>
  <c r="AW62" i="6" s="1"/>
  <c r="AU104" i="6"/>
  <c r="AU103" i="6"/>
  <c r="AU130" i="6" s="1"/>
  <c r="AU131" i="6" s="1"/>
  <c r="E19" i="7"/>
  <c r="E21" i="7" s="1"/>
  <c r="E13" i="7"/>
  <c r="E29" i="7" s="1"/>
  <c r="AW72" i="6"/>
  <c r="AX44" i="6"/>
  <c r="AW101" i="6"/>
  <c r="AX82" i="6" s="1"/>
  <c r="AY31" i="6"/>
  <c r="AX28" i="6"/>
  <c r="AY10" i="6"/>
  <c r="AX83" i="6"/>
  <c r="AX66" i="6"/>
  <c r="AX37" i="6"/>
  <c r="AX65" i="6" s="1"/>
  <c r="AX72" i="6" s="1"/>
  <c r="AY15" i="6"/>
  <c r="AX49" i="6"/>
  <c r="AX88" i="6"/>
  <c r="AY14" i="6"/>
  <c r="AX48" i="6"/>
  <c r="AX87" i="6"/>
  <c r="AY13" i="6"/>
  <c r="AX47" i="6"/>
  <c r="AX86" i="6"/>
  <c r="AY18" i="6"/>
  <c r="AX52" i="6"/>
  <c r="AX91" i="6"/>
  <c r="AY17" i="6"/>
  <c r="AX51" i="6"/>
  <c r="AX90" i="6"/>
  <c r="AY16" i="6"/>
  <c r="AX50" i="6"/>
  <c r="AX89" i="6"/>
  <c r="AY21" i="6"/>
  <c r="AX55" i="6"/>
  <c r="AX94" i="6"/>
  <c r="AY20" i="6"/>
  <c r="AX54" i="6"/>
  <c r="AX93" i="6"/>
  <c r="AY19" i="6"/>
  <c r="AX53" i="6"/>
  <c r="AX92" i="6"/>
  <c r="AY24" i="6"/>
  <c r="AX58" i="6"/>
  <c r="AX97" i="6"/>
  <c r="AY23" i="6"/>
  <c r="AX57" i="6"/>
  <c r="AX96" i="6"/>
  <c r="AY22" i="6"/>
  <c r="AX56" i="6"/>
  <c r="AX95" i="6"/>
  <c r="AY36" i="6"/>
  <c r="AY27" i="6"/>
  <c r="AX61" i="6"/>
  <c r="AX100" i="6"/>
  <c r="AY35" i="6"/>
  <c r="AY26" i="6"/>
  <c r="AX60" i="6"/>
  <c r="AX99" i="6"/>
  <c r="AY34" i="6"/>
  <c r="AY25" i="6"/>
  <c r="AX59" i="6"/>
  <c r="AX98" i="6"/>
  <c r="AZ34" i="6" l="1"/>
  <c r="AZ69" i="6" s="1"/>
  <c r="AZ25" i="6"/>
  <c r="AY59" i="6"/>
  <c r="AY98" i="6"/>
  <c r="AY69" i="6"/>
  <c r="AZ35" i="6"/>
  <c r="AZ70" i="6" s="1"/>
  <c r="AZ26" i="6"/>
  <c r="AY60" i="6"/>
  <c r="AY99" i="6"/>
  <c r="AY70" i="6"/>
  <c r="AZ36" i="6"/>
  <c r="AZ71" i="6" s="1"/>
  <c r="AZ27" i="6"/>
  <c r="AY61" i="6"/>
  <c r="AY100" i="6"/>
  <c r="AY71" i="6"/>
  <c r="AZ22" i="6"/>
  <c r="AY56" i="6"/>
  <c r="AY95" i="6"/>
  <c r="AZ23" i="6"/>
  <c r="AY57" i="6"/>
  <c r="AY96" i="6"/>
  <c r="AZ24" i="6"/>
  <c r="AY58" i="6"/>
  <c r="AY97" i="6"/>
  <c r="AZ19" i="6"/>
  <c r="AY53" i="6"/>
  <c r="AY92" i="6"/>
  <c r="AZ20" i="6"/>
  <c r="AY54" i="6"/>
  <c r="AY93" i="6"/>
  <c r="AZ21" i="6"/>
  <c r="AY55" i="6"/>
  <c r="AY94" i="6"/>
  <c r="AZ16" i="6"/>
  <c r="AY50" i="6"/>
  <c r="AY89" i="6"/>
  <c r="AZ17" i="6"/>
  <c r="AY51" i="6"/>
  <c r="AY90" i="6"/>
  <c r="AZ18" i="6"/>
  <c r="AY52" i="6"/>
  <c r="AY91" i="6"/>
  <c r="AZ13" i="6"/>
  <c r="AY47" i="6"/>
  <c r="AY86" i="6"/>
  <c r="AZ14" i="6"/>
  <c r="AY48" i="6"/>
  <c r="AY87" i="6"/>
  <c r="AZ15" i="6"/>
  <c r="AY49" i="6"/>
  <c r="AY88" i="6"/>
  <c r="AX101" i="6"/>
  <c r="AY82" i="6" s="1"/>
  <c r="AZ31" i="6"/>
  <c r="AY28" i="6"/>
  <c r="AZ10" i="6"/>
  <c r="AY83" i="6"/>
  <c r="AY66" i="6"/>
  <c r="AY37" i="6"/>
  <c r="AY65" i="6" s="1"/>
  <c r="AY44" i="6"/>
  <c r="AW78" i="6"/>
  <c r="AW74" i="6"/>
  <c r="AW63" i="6"/>
  <c r="AX43" i="6"/>
  <c r="AX62" i="6" s="1"/>
  <c r="AV104" i="6"/>
  <c r="AV103" i="6"/>
  <c r="AV130" i="6" s="1"/>
  <c r="AV131" i="6" s="1"/>
  <c r="AZ32" i="6"/>
  <c r="AZ67" i="6" s="1"/>
  <c r="AZ11" i="6"/>
  <c r="AY45" i="6"/>
  <c r="AY84" i="6"/>
  <c r="AY67" i="6"/>
  <c r="AZ33" i="6"/>
  <c r="AZ68" i="6" s="1"/>
  <c r="AZ12" i="6"/>
  <c r="AY46" i="6"/>
  <c r="AY85" i="6"/>
  <c r="AY68" i="6"/>
  <c r="BA33" i="6" l="1"/>
  <c r="BA12" i="6"/>
  <c r="AZ46" i="6"/>
  <c r="AZ85" i="6"/>
  <c r="BA32" i="6"/>
  <c r="BA11" i="6"/>
  <c r="AZ45" i="6"/>
  <c r="AZ84" i="6"/>
  <c r="AX78" i="6"/>
  <c r="AX74" i="6"/>
  <c r="AX63" i="6"/>
  <c r="AY43" i="6"/>
  <c r="AY62" i="6" s="1"/>
  <c r="AW104" i="6"/>
  <c r="AW103" i="6"/>
  <c r="AW130" i="6" s="1"/>
  <c r="AW131" i="6" s="1"/>
  <c r="AZ44" i="6"/>
  <c r="AY72" i="6"/>
  <c r="AY101" i="6"/>
  <c r="AZ82" i="6" s="1"/>
  <c r="BA31" i="6"/>
  <c r="AZ28" i="6"/>
  <c r="BA10" i="6"/>
  <c r="AZ83" i="6"/>
  <c r="AZ66" i="6"/>
  <c r="AZ37" i="6"/>
  <c r="AZ65" i="6" s="1"/>
  <c r="AZ72" i="6" s="1"/>
  <c r="BA15" i="6"/>
  <c r="AZ49" i="6"/>
  <c r="AZ88" i="6"/>
  <c r="BA14" i="6"/>
  <c r="AZ48" i="6"/>
  <c r="AZ87" i="6"/>
  <c r="BA13" i="6"/>
  <c r="AZ47" i="6"/>
  <c r="AZ86" i="6"/>
  <c r="BA18" i="6"/>
  <c r="AZ52" i="6"/>
  <c r="AZ91" i="6"/>
  <c r="BA17" i="6"/>
  <c r="AZ51" i="6"/>
  <c r="AZ90" i="6"/>
  <c r="BA16" i="6"/>
  <c r="AZ50" i="6"/>
  <c r="AZ89" i="6"/>
  <c r="BA21" i="6"/>
  <c r="AZ55" i="6"/>
  <c r="AZ94" i="6"/>
  <c r="BA20" i="6"/>
  <c r="AZ54" i="6"/>
  <c r="AZ93" i="6"/>
  <c r="BA19" i="6"/>
  <c r="AZ53" i="6"/>
  <c r="AZ92" i="6"/>
  <c r="BA24" i="6"/>
  <c r="AZ58" i="6"/>
  <c r="AZ97" i="6"/>
  <c r="BA23" i="6"/>
  <c r="AZ57" i="6"/>
  <c r="AZ96" i="6"/>
  <c r="BA22" i="6"/>
  <c r="AZ56" i="6"/>
  <c r="AZ95" i="6"/>
  <c r="BA36" i="6"/>
  <c r="BA27" i="6"/>
  <c r="AZ61" i="6"/>
  <c r="AZ100" i="6"/>
  <c r="BA35" i="6"/>
  <c r="BA26" i="6"/>
  <c r="AZ60" i="6"/>
  <c r="AZ99" i="6"/>
  <c r="BA34" i="6"/>
  <c r="BA25" i="6"/>
  <c r="AZ59" i="6"/>
  <c r="AZ98" i="6"/>
  <c r="BB34" i="6" l="1"/>
  <c r="BB69" i="6" s="1"/>
  <c r="BB25" i="6"/>
  <c r="BA59" i="6"/>
  <c r="BA98" i="6"/>
  <c r="BA69" i="6"/>
  <c r="BB35" i="6"/>
  <c r="BB70" i="6" s="1"/>
  <c r="BB26" i="6"/>
  <c r="BA60" i="6"/>
  <c r="BA99" i="6"/>
  <c r="BA70" i="6"/>
  <c r="BB36" i="6"/>
  <c r="BB71" i="6" s="1"/>
  <c r="BB27" i="6"/>
  <c r="BA61" i="6"/>
  <c r="BA100" i="6"/>
  <c r="BA71" i="6"/>
  <c r="BB22" i="6"/>
  <c r="BA56" i="6"/>
  <c r="BA95" i="6"/>
  <c r="BB23" i="6"/>
  <c r="BA57" i="6"/>
  <c r="BA96" i="6"/>
  <c r="BB24" i="6"/>
  <c r="BA58" i="6"/>
  <c r="BA97" i="6"/>
  <c r="BB19" i="6"/>
  <c r="BA53" i="6"/>
  <c r="BA92" i="6"/>
  <c r="BB20" i="6"/>
  <c r="BA54" i="6"/>
  <c r="BA93" i="6"/>
  <c r="BB21" i="6"/>
  <c r="BA55" i="6"/>
  <c r="BA94" i="6"/>
  <c r="BB16" i="6"/>
  <c r="BA50" i="6"/>
  <c r="BA89" i="6"/>
  <c r="BB17" i="6"/>
  <c r="BA51" i="6"/>
  <c r="BA90" i="6"/>
  <c r="BB18" i="6"/>
  <c r="BA52" i="6"/>
  <c r="BA91" i="6"/>
  <c r="BB13" i="6"/>
  <c r="BA47" i="6"/>
  <c r="BA86" i="6"/>
  <c r="BB14" i="6"/>
  <c r="BA48" i="6"/>
  <c r="BA87" i="6"/>
  <c r="BB15" i="6"/>
  <c r="BA49" i="6"/>
  <c r="BA88" i="6"/>
  <c r="AZ101" i="6"/>
  <c r="BA82" i="6" s="1"/>
  <c r="BB31" i="6"/>
  <c r="BA28" i="6"/>
  <c r="BB10" i="6"/>
  <c r="BA83" i="6"/>
  <c r="BA66" i="6"/>
  <c r="BA37" i="6"/>
  <c r="BA65" i="6" s="1"/>
  <c r="BA44" i="6"/>
  <c r="AY78" i="6"/>
  <c r="AY74" i="6"/>
  <c r="AY63" i="6"/>
  <c r="AZ43" i="6"/>
  <c r="AZ62" i="6" s="1"/>
  <c r="AX104" i="6"/>
  <c r="AX103" i="6"/>
  <c r="AX130" i="6" s="1"/>
  <c r="AX131" i="6" s="1"/>
  <c r="BB32" i="6"/>
  <c r="BB67" i="6" s="1"/>
  <c r="BB11" i="6"/>
  <c r="BA45" i="6"/>
  <c r="BA84" i="6"/>
  <c r="BA67" i="6"/>
  <c r="BB33" i="6"/>
  <c r="BB68" i="6" s="1"/>
  <c r="BB12" i="6"/>
  <c r="BA46" i="6"/>
  <c r="BA85" i="6"/>
  <c r="BA68" i="6"/>
  <c r="BC33" i="6" l="1"/>
  <c r="BC12" i="6"/>
  <c r="BB46" i="6"/>
  <c r="BB85" i="6"/>
  <c r="BC32" i="6"/>
  <c r="BC11" i="6"/>
  <c r="BB45" i="6"/>
  <c r="BB84" i="6"/>
  <c r="AZ78" i="6"/>
  <c r="AZ74" i="6"/>
  <c r="AZ63" i="6"/>
  <c r="BA43" i="6"/>
  <c r="BA62" i="6" s="1"/>
  <c r="AY104" i="6"/>
  <c r="AY103" i="6"/>
  <c r="AY130" i="6" s="1"/>
  <c r="AY131" i="6" s="1"/>
  <c r="BB44" i="6"/>
  <c r="BA72" i="6"/>
  <c r="BA101" i="6"/>
  <c r="BB82" i="6" s="1"/>
  <c r="BC31" i="6"/>
  <c r="BB28" i="6"/>
  <c r="BC10" i="6"/>
  <c r="BB83" i="6"/>
  <c r="BB66" i="6"/>
  <c r="BB37" i="6"/>
  <c r="BB65" i="6" s="1"/>
  <c r="BB72" i="6" s="1"/>
  <c r="BC15" i="6"/>
  <c r="BB49" i="6"/>
  <c r="BB88" i="6"/>
  <c r="BC14" i="6"/>
  <c r="BB48" i="6"/>
  <c r="BB87" i="6"/>
  <c r="BC13" i="6"/>
  <c r="BB47" i="6"/>
  <c r="BB86" i="6"/>
  <c r="BC18" i="6"/>
  <c r="BB52" i="6"/>
  <c r="BB91" i="6"/>
  <c r="BC17" i="6"/>
  <c r="BB51" i="6"/>
  <c r="BB90" i="6"/>
  <c r="BC16" i="6"/>
  <c r="BB50" i="6"/>
  <c r="BB89" i="6"/>
  <c r="BC21" i="6"/>
  <c r="BB55" i="6"/>
  <c r="BB94" i="6"/>
  <c r="BC20" i="6"/>
  <c r="BB54" i="6"/>
  <c r="BB93" i="6"/>
  <c r="BC19" i="6"/>
  <c r="BB53" i="6"/>
  <c r="BB92" i="6"/>
  <c r="BC24" i="6"/>
  <c r="BB58" i="6"/>
  <c r="BB97" i="6"/>
  <c r="BC23" i="6"/>
  <c r="BB57" i="6"/>
  <c r="BB96" i="6"/>
  <c r="BC22" i="6"/>
  <c r="BB56" i="6"/>
  <c r="BB95" i="6"/>
  <c r="BC36" i="6"/>
  <c r="BC27" i="6"/>
  <c r="BB61" i="6"/>
  <c r="BB100" i="6"/>
  <c r="BC35" i="6"/>
  <c r="BC26" i="6"/>
  <c r="BB60" i="6"/>
  <c r="BB99" i="6"/>
  <c r="BC34" i="6"/>
  <c r="BC25" i="6"/>
  <c r="BB59" i="6"/>
  <c r="BB98" i="6"/>
  <c r="BD34" i="6" l="1"/>
  <c r="BD69" i="6" s="1"/>
  <c r="BD25" i="6"/>
  <c r="BC59" i="6"/>
  <c r="BC98" i="6"/>
  <c r="BC69" i="6"/>
  <c r="BU69" i="6" s="1"/>
  <c r="BU34" i="6"/>
  <c r="BD35" i="6"/>
  <c r="BD70" i="6" s="1"/>
  <c r="BD26" i="6"/>
  <c r="BC60" i="6"/>
  <c r="BC99" i="6"/>
  <c r="BC70" i="6"/>
  <c r="BU70" i="6" s="1"/>
  <c r="BU35" i="6"/>
  <c r="BD36" i="6"/>
  <c r="BD71" i="6" s="1"/>
  <c r="BD27" i="6"/>
  <c r="BC61" i="6"/>
  <c r="BC100" i="6"/>
  <c r="BC71" i="6"/>
  <c r="BU71" i="6" s="1"/>
  <c r="BU36" i="6"/>
  <c r="BD22" i="6"/>
  <c r="BC56" i="6"/>
  <c r="BC95" i="6"/>
  <c r="BD23" i="6"/>
  <c r="BC57" i="6"/>
  <c r="BC96" i="6"/>
  <c r="BD24" i="6"/>
  <c r="BC58" i="6"/>
  <c r="BC97" i="6"/>
  <c r="BD19" i="6"/>
  <c r="BC53" i="6"/>
  <c r="BC92" i="6"/>
  <c r="BD20" i="6"/>
  <c r="BC54" i="6"/>
  <c r="BC93" i="6"/>
  <c r="BD21" i="6"/>
  <c r="BC55" i="6"/>
  <c r="BC94" i="6"/>
  <c r="BD16" i="6"/>
  <c r="BC50" i="6"/>
  <c r="BC89" i="6"/>
  <c r="BD17" i="6"/>
  <c r="BC51" i="6"/>
  <c r="BC90" i="6"/>
  <c r="BD18" i="6"/>
  <c r="BC52" i="6"/>
  <c r="BC91" i="6"/>
  <c r="BD13" i="6"/>
  <c r="BC47" i="6"/>
  <c r="BC86" i="6"/>
  <c r="BD14" i="6"/>
  <c r="BC48" i="6"/>
  <c r="BC87" i="6"/>
  <c r="BD15" i="6"/>
  <c r="BC49" i="6"/>
  <c r="BC88" i="6"/>
  <c r="BB101" i="6"/>
  <c r="BC82" i="6" s="1"/>
  <c r="BD31" i="6"/>
  <c r="BC28" i="6"/>
  <c r="BD10" i="6"/>
  <c r="BC83" i="6"/>
  <c r="BC66" i="6"/>
  <c r="BC37" i="6"/>
  <c r="BC65" i="6" s="1"/>
  <c r="BU31" i="6"/>
  <c r="BC44" i="6"/>
  <c r="BA78" i="6"/>
  <c r="BA74" i="6"/>
  <c r="BA63" i="6"/>
  <c r="BB43" i="6"/>
  <c r="BB62" i="6" s="1"/>
  <c r="AZ104" i="6"/>
  <c r="AZ103" i="6"/>
  <c r="AZ130" i="6" s="1"/>
  <c r="AZ131" i="6" s="1"/>
  <c r="BD32" i="6"/>
  <c r="BD67" i="6" s="1"/>
  <c r="BD11" i="6"/>
  <c r="BC45" i="6"/>
  <c r="BC84" i="6"/>
  <c r="BC67" i="6"/>
  <c r="BU67" i="6" s="1"/>
  <c r="BU32" i="6"/>
  <c r="BD33" i="6"/>
  <c r="BD68" i="6" s="1"/>
  <c r="BD12" i="6"/>
  <c r="BC46" i="6"/>
  <c r="BC85" i="6"/>
  <c r="BC68" i="6"/>
  <c r="BU68" i="6" s="1"/>
  <c r="BU33" i="6"/>
  <c r="BE33" i="6" l="1"/>
  <c r="BE12" i="6"/>
  <c r="BD46" i="6"/>
  <c r="BU46" i="6" s="1"/>
  <c r="BD85" i="6"/>
  <c r="BU85" i="6" s="1"/>
  <c r="BU12" i="6"/>
  <c r="BE32" i="6"/>
  <c r="BE11" i="6"/>
  <c r="BD45" i="6"/>
  <c r="BU45" i="6" s="1"/>
  <c r="BD84" i="6"/>
  <c r="BU84" i="6" s="1"/>
  <c r="BU11" i="6"/>
  <c r="BB78" i="6"/>
  <c r="BB74" i="6"/>
  <c r="BB63" i="6"/>
  <c r="BC43" i="6"/>
  <c r="BC62" i="6" s="1"/>
  <c r="BA104" i="6"/>
  <c r="BA103" i="6"/>
  <c r="BA130" i="6" s="1"/>
  <c r="BA131" i="6" s="1"/>
  <c r="BD44" i="6"/>
  <c r="BU44" i="6"/>
  <c r="BU37" i="6"/>
  <c r="BC72" i="6"/>
  <c r="BC101" i="6"/>
  <c r="BD82" i="6" s="1"/>
  <c r="BE31" i="6"/>
  <c r="BD28" i="6"/>
  <c r="BE10" i="6"/>
  <c r="BD83" i="6"/>
  <c r="BU10" i="6"/>
  <c r="BD66" i="6"/>
  <c r="BU66" i="6" s="1"/>
  <c r="BU72" i="6" s="1"/>
  <c r="BD37" i="6"/>
  <c r="BD65" i="6" s="1"/>
  <c r="BD72" i="6" s="1"/>
  <c r="BE15" i="6"/>
  <c r="BD49" i="6"/>
  <c r="BU49" i="6" s="1"/>
  <c r="BD88" i="6"/>
  <c r="BU88" i="6" s="1"/>
  <c r="BU15" i="6"/>
  <c r="BE14" i="6"/>
  <c r="BD48" i="6"/>
  <c r="BU48" i="6" s="1"/>
  <c r="BD87" i="6"/>
  <c r="BU87" i="6" s="1"/>
  <c r="BU14" i="6"/>
  <c r="BE13" i="6"/>
  <c r="BD47" i="6"/>
  <c r="BU47" i="6" s="1"/>
  <c r="BD86" i="6"/>
  <c r="BU86" i="6" s="1"/>
  <c r="BU13" i="6"/>
  <c r="BE18" i="6"/>
  <c r="BD52" i="6"/>
  <c r="BU52" i="6" s="1"/>
  <c r="BD91" i="6"/>
  <c r="BU91" i="6" s="1"/>
  <c r="BU18" i="6"/>
  <c r="BE17" i="6"/>
  <c r="BD51" i="6"/>
  <c r="BU51" i="6" s="1"/>
  <c r="BD90" i="6"/>
  <c r="BU90" i="6" s="1"/>
  <c r="BU17" i="6"/>
  <c r="BE16" i="6"/>
  <c r="BD50" i="6"/>
  <c r="BU50" i="6" s="1"/>
  <c r="BD89" i="6"/>
  <c r="BU89" i="6" s="1"/>
  <c r="BU16" i="6"/>
  <c r="BE21" i="6"/>
  <c r="BD55" i="6"/>
  <c r="BU55" i="6" s="1"/>
  <c r="BD94" i="6"/>
  <c r="BU94" i="6" s="1"/>
  <c r="BU21" i="6"/>
  <c r="BE20" i="6"/>
  <c r="BD54" i="6"/>
  <c r="BU54" i="6" s="1"/>
  <c r="BD93" i="6"/>
  <c r="BU93" i="6" s="1"/>
  <c r="BU20" i="6"/>
  <c r="BE19" i="6"/>
  <c r="BD53" i="6"/>
  <c r="BU53" i="6" s="1"/>
  <c r="BD92" i="6"/>
  <c r="BU92" i="6" s="1"/>
  <c r="BU19" i="6"/>
  <c r="BE24" i="6"/>
  <c r="BD58" i="6"/>
  <c r="BU58" i="6" s="1"/>
  <c r="BD97" i="6"/>
  <c r="BU97" i="6" s="1"/>
  <c r="BU24" i="6"/>
  <c r="BE23" i="6"/>
  <c r="BD57" i="6"/>
  <c r="BU57" i="6" s="1"/>
  <c r="BD96" i="6"/>
  <c r="BU96" i="6" s="1"/>
  <c r="BU23" i="6"/>
  <c r="BE22" i="6"/>
  <c r="BD56" i="6"/>
  <c r="BU56" i="6" s="1"/>
  <c r="BD95" i="6"/>
  <c r="BU95" i="6" s="1"/>
  <c r="BU22" i="6"/>
  <c r="BE36" i="6"/>
  <c r="BE27" i="6"/>
  <c r="BD61" i="6"/>
  <c r="BU61" i="6" s="1"/>
  <c r="BD100" i="6"/>
  <c r="BU100" i="6" s="1"/>
  <c r="BU27" i="6"/>
  <c r="BE35" i="6"/>
  <c r="BE26" i="6"/>
  <c r="BD60" i="6"/>
  <c r="BU60" i="6" s="1"/>
  <c r="BD99" i="6"/>
  <c r="BU99" i="6" s="1"/>
  <c r="BU26" i="6"/>
  <c r="BE34" i="6"/>
  <c r="BE25" i="6"/>
  <c r="BD59" i="6"/>
  <c r="BU59" i="6" s="1"/>
  <c r="BD98" i="6"/>
  <c r="BU98" i="6" s="1"/>
  <c r="BU25" i="6"/>
  <c r="BF34" i="6" l="1"/>
  <c r="BF69" i="6" s="1"/>
  <c r="BF25" i="6"/>
  <c r="BE59" i="6"/>
  <c r="BE98" i="6"/>
  <c r="BE69" i="6"/>
  <c r="BF35" i="6"/>
  <c r="BF70" i="6" s="1"/>
  <c r="BF26" i="6"/>
  <c r="BE60" i="6"/>
  <c r="BE99" i="6"/>
  <c r="BE70" i="6"/>
  <c r="BF36" i="6"/>
  <c r="BF71" i="6" s="1"/>
  <c r="BF27" i="6"/>
  <c r="BE61" i="6"/>
  <c r="BE100" i="6"/>
  <c r="BE71" i="6"/>
  <c r="BF22" i="6"/>
  <c r="BE56" i="6"/>
  <c r="BE95" i="6"/>
  <c r="BF23" i="6"/>
  <c r="BE57" i="6"/>
  <c r="BE96" i="6"/>
  <c r="BF24" i="6"/>
  <c r="BE58" i="6"/>
  <c r="BE97" i="6"/>
  <c r="BF19" i="6"/>
  <c r="BE53" i="6"/>
  <c r="BE92" i="6"/>
  <c r="BF20" i="6"/>
  <c r="BE54" i="6"/>
  <c r="BE93" i="6"/>
  <c r="BF21" i="6"/>
  <c r="BE55" i="6"/>
  <c r="BE94" i="6"/>
  <c r="BF16" i="6"/>
  <c r="BE50" i="6"/>
  <c r="BE89" i="6"/>
  <c r="BF17" i="6"/>
  <c r="BE51" i="6"/>
  <c r="BE90" i="6"/>
  <c r="BF18" i="6"/>
  <c r="BE52" i="6"/>
  <c r="BE91" i="6"/>
  <c r="BF13" i="6"/>
  <c r="BE47" i="6"/>
  <c r="BE86" i="6"/>
  <c r="BF14" i="6"/>
  <c r="BE48" i="6"/>
  <c r="BE87" i="6"/>
  <c r="BF15" i="6"/>
  <c r="BE49" i="6"/>
  <c r="BE88" i="6"/>
  <c r="BU28" i="6"/>
  <c r="BD101" i="6"/>
  <c r="BE82" i="6" s="1"/>
  <c r="BU83" i="6"/>
  <c r="BU101" i="6" s="1"/>
  <c r="BF31" i="6"/>
  <c r="BE28" i="6"/>
  <c r="BF10" i="6"/>
  <c r="BE83" i="6"/>
  <c r="BE66" i="6"/>
  <c r="BE37" i="6"/>
  <c r="BE65" i="6" s="1"/>
  <c r="BU62" i="6"/>
  <c r="BE44" i="6"/>
  <c r="BC78" i="6"/>
  <c r="BC74" i="6"/>
  <c r="BC63" i="6"/>
  <c r="BD43" i="6"/>
  <c r="BD62" i="6" s="1"/>
  <c r="BB104" i="6"/>
  <c r="BB103" i="6"/>
  <c r="BB130" i="6" s="1"/>
  <c r="BB131" i="6" s="1"/>
  <c r="BF32" i="6"/>
  <c r="BF67" i="6" s="1"/>
  <c r="BF11" i="6"/>
  <c r="BE45" i="6"/>
  <c r="BE84" i="6"/>
  <c r="BE67" i="6"/>
  <c r="BF33" i="6"/>
  <c r="BF68" i="6" s="1"/>
  <c r="BF12" i="6"/>
  <c r="BE46" i="6"/>
  <c r="BE85" i="6"/>
  <c r="BE68" i="6"/>
  <c r="BG33" i="6" l="1"/>
  <c r="BG12" i="6"/>
  <c r="BF46" i="6"/>
  <c r="BF85" i="6"/>
  <c r="BG32" i="6"/>
  <c r="BG11" i="6"/>
  <c r="BF45" i="6"/>
  <c r="BF84" i="6"/>
  <c r="BD78" i="6"/>
  <c r="BD74" i="6"/>
  <c r="BD63" i="6"/>
  <c r="BE43" i="6"/>
  <c r="BE62" i="6" s="1"/>
  <c r="BC104" i="6"/>
  <c r="BC103" i="6"/>
  <c r="BC130" i="6" s="1"/>
  <c r="BC131" i="6" s="1"/>
  <c r="BF44" i="6"/>
  <c r="F5" i="7"/>
  <c r="BU78" i="6"/>
  <c r="BU74" i="6"/>
  <c r="BV43" i="6"/>
  <c r="BE72" i="6"/>
  <c r="BE101" i="6"/>
  <c r="BF82" i="6" s="1"/>
  <c r="BG31" i="6"/>
  <c r="BF28" i="6"/>
  <c r="BG10" i="6"/>
  <c r="BF83" i="6"/>
  <c r="BF66" i="6"/>
  <c r="BF37" i="6"/>
  <c r="BF65" i="6" s="1"/>
  <c r="BF72" i="6" s="1"/>
  <c r="F8" i="7"/>
  <c r="BV82" i="6"/>
  <c r="BG15" i="6"/>
  <c r="BF49" i="6"/>
  <c r="BF88" i="6"/>
  <c r="BG14" i="6"/>
  <c r="BF48" i="6"/>
  <c r="BF87" i="6"/>
  <c r="BG13" i="6"/>
  <c r="BF47" i="6"/>
  <c r="BF86" i="6"/>
  <c r="BG18" i="6"/>
  <c r="BF52" i="6"/>
  <c r="BF91" i="6"/>
  <c r="BG17" i="6"/>
  <c r="BF51" i="6"/>
  <c r="BF90" i="6"/>
  <c r="BG16" i="6"/>
  <c r="BF50" i="6"/>
  <c r="BF89" i="6"/>
  <c r="BG21" i="6"/>
  <c r="BF55" i="6"/>
  <c r="BF94" i="6"/>
  <c r="BG20" i="6"/>
  <c r="BF54" i="6"/>
  <c r="BF93" i="6"/>
  <c r="BG19" i="6"/>
  <c r="BF53" i="6"/>
  <c r="BF92" i="6"/>
  <c r="BG24" i="6"/>
  <c r="BF58" i="6"/>
  <c r="BF97" i="6"/>
  <c r="BG23" i="6"/>
  <c r="BF57" i="6"/>
  <c r="BF96" i="6"/>
  <c r="BG22" i="6"/>
  <c r="BF56" i="6"/>
  <c r="BF95" i="6"/>
  <c r="BG36" i="6"/>
  <c r="BG27" i="6"/>
  <c r="BF61" i="6"/>
  <c r="BF100" i="6"/>
  <c r="BG35" i="6"/>
  <c r="BG26" i="6"/>
  <c r="BF60" i="6"/>
  <c r="BF99" i="6"/>
  <c r="BG34" i="6"/>
  <c r="BG25" i="6"/>
  <c r="BF59" i="6"/>
  <c r="BF98" i="6"/>
  <c r="BH34" i="6" l="1"/>
  <c r="BH69" i="6" s="1"/>
  <c r="BH25" i="6"/>
  <c r="BG59" i="6"/>
  <c r="BG98" i="6"/>
  <c r="BG69" i="6"/>
  <c r="BH35" i="6"/>
  <c r="BH70" i="6" s="1"/>
  <c r="BH26" i="6"/>
  <c r="BG60" i="6"/>
  <c r="BG99" i="6"/>
  <c r="BG70" i="6"/>
  <c r="BH36" i="6"/>
  <c r="BH71" i="6" s="1"/>
  <c r="BH27" i="6"/>
  <c r="BG61" i="6"/>
  <c r="BG100" i="6"/>
  <c r="BG71" i="6"/>
  <c r="BH22" i="6"/>
  <c r="BG56" i="6"/>
  <c r="BG95" i="6"/>
  <c r="BH23" i="6"/>
  <c r="BG57" i="6"/>
  <c r="BG96" i="6"/>
  <c r="BH24" i="6"/>
  <c r="BG58" i="6"/>
  <c r="BG97" i="6"/>
  <c r="BH19" i="6"/>
  <c r="BG53" i="6"/>
  <c r="BG92" i="6"/>
  <c r="BH20" i="6"/>
  <c r="BG54" i="6"/>
  <c r="BG93" i="6"/>
  <c r="BH21" i="6"/>
  <c r="BG55" i="6"/>
  <c r="BG94" i="6"/>
  <c r="BH16" i="6"/>
  <c r="BG50" i="6"/>
  <c r="BG89" i="6"/>
  <c r="BH17" i="6"/>
  <c r="BG51" i="6"/>
  <c r="BG90" i="6"/>
  <c r="BH18" i="6"/>
  <c r="BG52" i="6"/>
  <c r="BG91" i="6"/>
  <c r="BH13" i="6"/>
  <c r="BG47" i="6"/>
  <c r="BG86" i="6"/>
  <c r="BH14" i="6"/>
  <c r="BG48" i="6"/>
  <c r="BG87" i="6"/>
  <c r="BH15" i="6"/>
  <c r="BG49" i="6"/>
  <c r="BG88" i="6"/>
  <c r="BF101" i="6"/>
  <c r="BG82" i="6" s="1"/>
  <c r="BH31" i="6"/>
  <c r="BG28" i="6"/>
  <c r="BH10" i="6"/>
  <c r="BG83" i="6"/>
  <c r="BG66" i="6"/>
  <c r="BG37" i="6"/>
  <c r="BG65" i="6" s="1"/>
  <c r="BU104" i="6"/>
  <c r="BU103" i="6"/>
  <c r="BU130" i="6" s="1"/>
  <c r="F18" i="7"/>
  <c r="F6" i="7"/>
  <c r="BG44" i="6"/>
  <c r="BH44" i="6" s="1"/>
  <c r="BE78" i="6"/>
  <c r="BE74" i="6"/>
  <c r="BE63" i="6"/>
  <c r="BF43" i="6"/>
  <c r="BF62" i="6" s="1"/>
  <c r="BD104" i="6"/>
  <c r="BD103" i="6"/>
  <c r="BD130" i="6" s="1"/>
  <c r="BD131" i="6" s="1"/>
  <c r="BH32" i="6"/>
  <c r="BH67" i="6" s="1"/>
  <c r="BH11" i="6"/>
  <c r="BG45" i="6"/>
  <c r="BG84" i="6"/>
  <c r="BG67" i="6"/>
  <c r="BH33" i="6"/>
  <c r="BH68" i="6" s="1"/>
  <c r="BH12" i="6"/>
  <c r="BG46" i="6"/>
  <c r="BG85" i="6"/>
  <c r="BG68" i="6"/>
  <c r="BI33" i="6" l="1"/>
  <c r="BI12" i="6"/>
  <c r="BH46" i="6"/>
  <c r="BH85" i="6"/>
  <c r="BI32" i="6"/>
  <c r="BI11" i="6"/>
  <c r="BH45" i="6"/>
  <c r="BH84" i="6"/>
  <c r="BF78" i="6"/>
  <c r="BF74" i="6"/>
  <c r="BF63" i="6"/>
  <c r="BG43" i="6"/>
  <c r="BG62" i="6" s="1"/>
  <c r="BE104" i="6"/>
  <c r="BE103" i="6"/>
  <c r="BE130" i="6" s="1"/>
  <c r="BE131" i="6" s="1"/>
  <c r="F7" i="7"/>
  <c r="F11" i="7" s="1"/>
  <c r="BG72" i="6"/>
  <c r="BG101" i="6"/>
  <c r="BH82" i="6" s="1"/>
  <c r="BI31" i="6"/>
  <c r="BH28" i="6"/>
  <c r="BI10" i="6"/>
  <c r="BH83" i="6"/>
  <c r="BH66" i="6"/>
  <c r="BH37" i="6"/>
  <c r="BH65" i="6" s="1"/>
  <c r="BH72" i="6" s="1"/>
  <c r="BI15" i="6"/>
  <c r="BH49" i="6"/>
  <c r="BH88" i="6"/>
  <c r="BI14" i="6"/>
  <c r="BH48" i="6"/>
  <c r="BH87" i="6"/>
  <c r="BI13" i="6"/>
  <c r="BH47" i="6"/>
  <c r="BH86" i="6"/>
  <c r="BI18" i="6"/>
  <c r="BH52" i="6"/>
  <c r="BH91" i="6"/>
  <c r="BI17" i="6"/>
  <c r="BH51" i="6"/>
  <c r="BH90" i="6"/>
  <c r="BI16" i="6"/>
  <c r="BH50" i="6"/>
  <c r="BH89" i="6"/>
  <c r="BI21" i="6"/>
  <c r="BH55" i="6"/>
  <c r="BH94" i="6"/>
  <c r="BI20" i="6"/>
  <c r="BH54" i="6"/>
  <c r="BH93" i="6"/>
  <c r="BI19" i="6"/>
  <c r="BH53" i="6"/>
  <c r="BH92" i="6"/>
  <c r="BI24" i="6"/>
  <c r="BH58" i="6"/>
  <c r="BH97" i="6"/>
  <c r="BI23" i="6"/>
  <c r="BH57" i="6"/>
  <c r="BH96" i="6"/>
  <c r="BI22" i="6"/>
  <c r="BH56" i="6"/>
  <c r="BH95" i="6"/>
  <c r="BI36" i="6"/>
  <c r="BI27" i="6"/>
  <c r="BH61" i="6"/>
  <c r="BH100" i="6"/>
  <c r="BI35" i="6"/>
  <c r="BI26" i="6"/>
  <c r="BH60" i="6"/>
  <c r="BH99" i="6"/>
  <c r="BI34" i="6"/>
  <c r="BI25" i="6"/>
  <c r="BH59" i="6"/>
  <c r="BH98" i="6"/>
  <c r="BJ34" i="6" l="1"/>
  <c r="BJ69" i="6" s="1"/>
  <c r="BJ25" i="6"/>
  <c r="BI59" i="6"/>
  <c r="BI98" i="6"/>
  <c r="BI69" i="6"/>
  <c r="BJ35" i="6"/>
  <c r="BJ70" i="6" s="1"/>
  <c r="BJ26" i="6"/>
  <c r="BI60" i="6"/>
  <c r="BI99" i="6"/>
  <c r="BI70" i="6"/>
  <c r="BJ36" i="6"/>
  <c r="BJ71" i="6" s="1"/>
  <c r="BJ27" i="6"/>
  <c r="BI61" i="6"/>
  <c r="BI100" i="6"/>
  <c r="BI71" i="6"/>
  <c r="BJ22" i="6"/>
  <c r="BI56" i="6"/>
  <c r="BI95" i="6"/>
  <c r="BJ23" i="6"/>
  <c r="BI57" i="6"/>
  <c r="BI96" i="6"/>
  <c r="BJ24" i="6"/>
  <c r="BI58" i="6"/>
  <c r="BI97" i="6"/>
  <c r="BJ19" i="6"/>
  <c r="BI53" i="6"/>
  <c r="BI92" i="6"/>
  <c r="BJ20" i="6"/>
  <c r="BI54" i="6"/>
  <c r="BI93" i="6"/>
  <c r="BJ21" i="6"/>
  <c r="BI55" i="6"/>
  <c r="BI94" i="6"/>
  <c r="BJ16" i="6"/>
  <c r="BI50" i="6"/>
  <c r="BI89" i="6"/>
  <c r="BJ17" i="6"/>
  <c r="BI51" i="6"/>
  <c r="BI90" i="6"/>
  <c r="BJ18" i="6"/>
  <c r="BI52" i="6"/>
  <c r="BI91" i="6"/>
  <c r="BJ13" i="6"/>
  <c r="BI47" i="6"/>
  <c r="BI86" i="6"/>
  <c r="BJ14" i="6"/>
  <c r="BI48" i="6"/>
  <c r="BI87" i="6"/>
  <c r="BJ15" i="6"/>
  <c r="BI49" i="6"/>
  <c r="BI88" i="6"/>
  <c r="BH101" i="6"/>
  <c r="BI82" i="6" s="1"/>
  <c r="BJ31" i="6"/>
  <c r="BI28" i="6"/>
  <c r="BJ10" i="6"/>
  <c r="BI83" i="6"/>
  <c r="BI44" i="6"/>
  <c r="BI66" i="6"/>
  <c r="BI37" i="6"/>
  <c r="BI65" i="6" s="1"/>
  <c r="F12" i="7"/>
  <c r="BG78" i="6"/>
  <c r="BG74" i="6"/>
  <c r="BG63" i="6"/>
  <c r="BH43" i="6"/>
  <c r="BH62" i="6" s="1"/>
  <c r="BF104" i="6"/>
  <c r="BF103" i="6"/>
  <c r="BF130" i="6" s="1"/>
  <c r="BF131" i="6" s="1"/>
  <c r="BJ32" i="6"/>
  <c r="BJ67" i="6" s="1"/>
  <c r="BJ11" i="6"/>
  <c r="BI45" i="6"/>
  <c r="BI84" i="6"/>
  <c r="BI67" i="6"/>
  <c r="BJ33" i="6"/>
  <c r="BJ68" i="6" s="1"/>
  <c r="BJ12" i="6"/>
  <c r="BI46" i="6"/>
  <c r="BI85" i="6"/>
  <c r="BI68" i="6"/>
  <c r="BK33" i="6" l="1"/>
  <c r="BK12" i="6"/>
  <c r="BJ46" i="6"/>
  <c r="BJ85" i="6"/>
  <c r="BK32" i="6"/>
  <c r="BK11" i="6"/>
  <c r="BJ45" i="6"/>
  <c r="BJ84" i="6"/>
  <c r="BH78" i="6"/>
  <c r="BH74" i="6"/>
  <c r="BH63" i="6"/>
  <c r="BI43" i="6"/>
  <c r="BI62" i="6" s="1"/>
  <c r="BG104" i="6"/>
  <c r="BG103" i="6"/>
  <c r="BG130" i="6" s="1"/>
  <c r="BG131" i="6" s="1"/>
  <c r="F19" i="7"/>
  <c r="F21" i="7" s="1"/>
  <c r="F13" i="7"/>
  <c r="F29" i="7" s="1"/>
  <c r="BI72" i="6"/>
  <c r="BJ44" i="6"/>
  <c r="BI101" i="6"/>
  <c r="BJ82" i="6" s="1"/>
  <c r="BK31" i="6"/>
  <c r="BJ28" i="6"/>
  <c r="BK10" i="6"/>
  <c r="BJ83" i="6"/>
  <c r="BJ66" i="6"/>
  <c r="BJ37" i="6"/>
  <c r="BJ65" i="6" s="1"/>
  <c r="BJ72" i="6" s="1"/>
  <c r="BK15" i="6"/>
  <c r="BJ49" i="6"/>
  <c r="BJ88" i="6"/>
  <c r="BK14" i="6"/>
  <c r="BJ48" i="6"/>
  <c r="BJ87" i="6"/>
  <c r="BK13" i="6"/>
  <c r="BJ47" i="6"/>
  <c r="BJ86" i="6"/>
  <c r="BK18" i="6"/>
  <c r="BJ52" i="6"/>
  <c r="BJ91" i="6"/>
  <c r="BK17" i="6"/>
  <c r="BJ51" i="6"/>
  <c r="BJ90" i="6"/>
  <c r="BK16" i="6"/>
  <c r="BJ50" i="6"/>
  <c r="BJ89" i="6"/>
  <c r="BK21" i="6"/>
  <c r="BJ55" i="6"/>
  <c r="BJ94" i="6"/>
  <c r="BK20" i="6"/>
  <c r="BJ54" i="6"/>
  <c r="BJ93" i="6"/>
  <c r="BK19" i="6"/>
  <c r="BJ53" i="6"/>
  <c r="BJ92" i="6"/>
  <c r="BK24" i="6"/>
  <c r="BJ58" i="6"/>
  <c r="BJ97" i="6"/>
  <c r="BK23" i="6"/>
  <c r="BJ57" i="6"/>
  <c r="BJ96" i="6"/>
  <c r="BK22" i="6"/>
  <c r="BJ56" i="6"/>
  <c r="BJ95" i="6"/>
  <c r="BK36" i="6"/>
  <c r="BK27" i="6"/>
  <c r="BJ61" i="6"/>
  <c r="BJ100" i="6"/>
  <c r="BK35" i="6"/>
  <c r="BK26" i="6"/>
  <c r="BJ60" i="6"/>
  <c r="BJ99" i="6"/>
  <c r="BK34" i="6"/>
  <c r="BK25" i="6"/>
  <c r="BJ59" i="6"/>
  <c r="BJ98" i="6"/>
  <c r="BL34" i="6" l="1"/>
  <c r="BL69" i="6" s="1"/>
  <c r="BL25" i="6"/>
  <c r="BK59" i="6"/>
  <c r="BK98" i="6"/>
  <c r="BK69" i="6"/>
  <c r="BL35" i="6"/>
  <c r="BL70" i="6" s="1"/>
  <c r="BL26" i="6"/>
  <c r="BK60" i="6"/>
  <c r="BK99" i="6"/>
  <c r="BK70" i="6"/>
  <c r="BL36" i="6"/>
  <c r="BL71" i="6" s="1"/>
  <c r="BL27" i="6"/>
  <c r="BK61" i="6"/>
  <c r="BK100" i="6"/>
  <c r="BK71" i="6"/>
  <c r="BL22" i="6"/>
  <c r="BK56" i="6"/>
  <c r="BK95" i="6"/>
  <c r="BL23" i="6"/>
  <c r="BK57" i="6"/>
  <c r="BK96" i="6"/>
  <c r="BL24" i="6"/>
  <c r="BK58" i="6"/>
  <c r="BK97" i="6"/>
  <c r="BL19" i="6"/>
  <c r="BK53" i="6"/>
  <c r="BK92" i="6"/>
  <c r="BL20" i="6"/>
  <c r="BK54" i="6"/>
  <c r="BK93" i="6"/>
  <c r="BL21" i="6"/>
  <c r="BK55" i="6"/>
  <c r="BK94" i="6"/>
  <c r="BL16" i="6"/>
  <c r="BK50" i="6"/>
  <c r="BK89" i="6"/>
  <c r="BL17" i="6"/>
  <c r="BK51" i="6"/>
  <c r="BK90" i="6"/>
  <c r="BL18" i="6"/>
  <c r="BK52" i="6"/>
  <c r="BK91" i="6"/>
  <c r="BL13" i="6"/>
  <c r="BK47" i="6"/>
  <c r="BK86" i="6"/>
  <c r="BL14" i="6"/>
  <c r="BK48" i="6"/>
  <c r="BK87" i="6"/>
  <c r="BL15" i="6"/>
  <c r="BK49" i="6"/>
  <c r="BK88" i="6"/>
  <c r="BJ101" i="6"/>
  <c r="BK82" i="6" s="1"/>
  <c r="BL31" i="6"/>
  <c r="BK28" i="6"/>
  <c r="BL10" i="6"/>
  <c r="BK83" i="6"/>
  <c r="BK66" i="6"/>
  <c r="BK37" i="6"/>
  <c r="BK65" i="6" s="1"/>
  <c r="BK44" i="6"/>
  <c r="BI78" i="6"/>
  <c r="BI74" i="6"/>
  <c r="BI63" i="6"/>
  <c r="BJ43" i="6"/>
  <c r="BJ62" i="6" s="1"/>
  <c r="BH104" i="6"/>
  <c r="BH103" i="6"/>
  <c r="BH130" i="6" s="1"/>
  <c r="BH131" i="6" s="1"/>
  <c r="BL32" i="6"/>
  <c r="BL67" i="6" s="1"/>
  <c r="BL11" i="6"/>
  <c r="BK45" i="6"/>
  <c r="BK84" i="6"/>
  <c r="BK67" i="6"/>
  <c r="BL33" i="6"/>
  <c r="BL68" i="6" s="1"/>
  <c r="BL12" i="6"/>
  <c r="BK46" i="6"/>
  <c r="BK85" i="6"/>
  <c r="BK68" i="6"/>
  <c r="BM33" i="6" l="1"/>
  <c r="BM12" i="6"/>
  <c r="BL46" i="6"/>
  <c r="BL85" i="6"/>
  <c r="BM32" i="6"/>
  <c r="BM11" i="6"/>
  <c r="BL45" i="6"/>
  <c r="BL84" i="6"/>
  <c r="BJ78" i="6"/>
  <c r="BJ74" i="6"/>
  <c r="BJ63" i="6"/>
  <c r="BK43" i="6"/>
  <c r="BK62" i="6" s="1"/>
  <c r="BI104" i="6"/>
  <c r="BI103" i="6"/>
  <c r="BI130" i="6" s="1"/>
  <c r="BI131" i="6" s="1"/>
  <c r="BL44" i="6"/>
  <c r="BK72" i="6"/>
  <c r="BK101" i="6"/>
  <c r="BL82" i="6" s="1"/>
  <c r="BM31" i="6"/>
  <c r="BL28" i="6"/>
  <c r="BM10" i="6"/>
  <c r="BL83" i="6"/>
  <c r="BL66" i="6"/>
  <c r="BL37" i="6"/>
  <c r="BL65" i="6" s="1"/>
  <c r="BL72" i="6" s="1"/>
  <c r="BM15" i="6"/>
  <c r="BL49" i="6"/>
  <c r="BL88" i="6"/>
  <c r="BM14" i="6"/>
  <c r="BL48" i="6"/>
  <c r="BL87" i="6"/>
  <c r="BM13" i="6"/>
  <c r="BL47" i="6"/>
  <c r="BL86" i="6"/>
  <c r="BM18" i="6"/>
  <c r="BL52" i="6"/>
  <c r="BL91" i="6"/>
  <c r="BM17" i="6"/>
  <c r="BL51" i="6"/>
  <c r="BL90" i="6"/>
  <c r="BM16" i="6"/>
  <c r="BL50" i="6"/>
  <c r="BL89" i="6"/>
  <c r="BM21" i="6"/>
  <c r="BL55" i="6"/>
  <c r="BL94" i="6"/>
  <c r="BM20" i="6"/>
  <c r="BL54" i="6"/>
  <c r="BL93" i="6"/>
  <c r="BM19" i="6"/>
  <c r="BL53" i="6"/>
  <c r="BL92" i="6"/>
  <c r="BM24" i="6"/>
  <c r="BL58" i="6"/>
  <c r="BL97" i="6"/>
  <c r="BM23" i="6"/>
  <c r="BL57" i="6"/>
  <c r="BL96" i="6"/>
  <c r="BM22" i="6"/>
  <c r="BL56" i="6"/>
  <c r="BL95" i="6"/>
  <c r="BM36" i="6"/>
  <c r="BM27" i="6"/>
  <c r="BL61" i="6"/>
  <c r="BL100" i="6"/>
  <c r="BM35" i="6"/>
  <c r="BM26" i="6"/>
  <c r="BL60" i="6"/>
  <c r="BL99" i="6"/>
  <c r="BM34" i="6"/>
  <c r="BM25" i="6"/>
  <c r="BL59" i="6"/>
  <c r="BL98" i="6"/>
  <c r="BN34" i="6" l="1"/>
  <c r="BN69" i="6" s="1"/>
  <c r="BN25" i="6"/>
  <c r="BM59" i="6"/>
  <c r="BM98" i="6"/>
  <c r="BM69" i="6"/>
  <c r="BN35" i="6"/>
  <c r="BN70" i="6" s="1"/>
  <c r="BN26" i="6"/>
  <c r="BM60" i="6"/>
  <c r="BM99" i="6"/>
  <c r="BM70" i="6"/>
  <c r="BN36" i="6"/>
  <c r="BN71" i="6" s="1"/>
  <c r="BN27" i="6"/>
  <c r="BM61" i="6"/>
  <c r="BM100" i="6"/>
  <c r="BM71" i="6"/>
  <c r="BN22" i="6"/>
  <c r="BM56" i="6"/>
  <c r="BM95" i="6"/>
  <c r="BN23" i="6"/>
  <c r="BM57" i="6"/>
  <c r="BM96" i="6"/>
  <c r="BN24" i="6"/>
  <c r="BM58" i="6"/>
  <c r="BM97" i="6"/>
  <c r="BN19" i="6"/>
  <c r="BM53" i="6"/>
  <c r="BM92" i="6"/>
  <c r="BN20" i="6"/>
  <c r="BM54" i="6"/>
  <c r="BM93" i="6"/>
  <c r="BN21" i="6"/>
  <c r="BM55" i="6"/>
  <c r="BM94" i="6"/>
  <c r="BN16" i="6"/>
  <c r="BM50" i="6"/>
  <c r="BM89" i="6"/>
  <c r="BN17" i="6"/>
  <c r="BM51" i="6"/>
  <c r="BM90" i="6"/>
  <c r="BN18" i="6"/>
  <c r="BM52" i="6"/>
  <c r="BM91" i="6"/>
  <c r="BN13" i="6"/>
  <c r="BM47" i="6"/>
  <c r="BM86" i="6"/>
  <c r="BN14" i="6"/>
  <c r="BM48" i="6"/>
  <c r="BM87" i="6"/>
  <c r="BN15" i="6"/>
  <c r="BM49" i="6"/>
  <c r="BM88" i="6"/>
  <c r="BL101" i="6"/>
  <c r="BM82" i="6" s="1"/>
  <c r="BN31" i="6"/>
  <c r="BM28" i="6"/>
  <c r="BN10" i="6"/>
  <c r="BM83" i="6"/>
  <c r="BM66" i="6"/>
  <c r="BM37" i="6"/>
  <c r="BM65" i="6" s="1"/>
  <c r="BM44" i="6"/>
  <c r="BK78" i="6"/>
  <c r="BK74" i="6"/>
  <c r="BK63" i="6"/>
  <c r="BL43" i="6"/>
  <c r="BL62" i="6" s="1"/>
  <c r="BJ104" i="6"/>
  <c r="BJ103" i="6"/>
  <c r="BJ130" i="6" s="1"/>
  <c r="BJ131" i="6" s="1"/>
  <c r="BN32" i="6"/>
  <c r="BN67" i="6" s="1"/>
  <c r="BN11" i="6"/>
  <c r="BM45" i="6"/>
  <c r="BM84" i="6"/>
  <c r="BM67" i="6"/>
  <c r="BN33" i="6"/>
  <c r="BN68" i="6" s="1"/>
  <c r="BN12" i="6"/>
  <c r="BM46" i="6"/>
  <c r="BM85" i="6"/>
  <c r="BM68" i="6"/>
  <c r="BO33" i="6" l="1"/>
  <c r="BO12" i="6"/>
  <c r="BN46" i="6"/>
  <c r="BN85" i="6"/>
  <c r="BO32" i="6"/>
  <c r="BO11" i="6"/>
  <c r="BN45" i="6"/>
  <c r="BN84" i="6"/>
  <c r="BL78" i="6"/>
  <c r="BL74" i="6"/>
  <c r="BL63" i="6"/>
  <c r="BM43" i="6"/>
  <c r="BM62" i="6" s="1"/>
  <c r="BK104" i="6"/>
  <c r="BK103" i="6"/>
  <c r="BK130" i="6" s="1"/>
  <c r="BK131" i="6" s="1"/>
  <c r="BN44" i="6"/>
  <c r="BM72" i="6"/>
  <c r="BM101" i="6"/>
  <c r="BN82" i="6" s="1"/>
  <c r="BO31" i="6"/>
  <c r="BN28" i="6"/>
  <c r="BO10" i="6"/>
  <c r="BN83" i="6"/>
  <c r="BN66" i="6"/>
  <c r="BN37" i="6"/>
  <c r="BN65" i="6" s="1"/>
  <c r="BN72" i="6" s="1"/>
  <c r="BO15" i="6"/>
  <c r="BN49" i="6"/>
  <c r="BN88" i="6"/>
  <c r="BO14" i="6"/>
  <c r="BN48" i="6"/>
  <c r="BN87" i="6"/>
  <c r="BO13" i="6"/>
  <c r="BN47" i="6"/>
  <c r="BN86" i="6"/>
  <c r="BO18" i="6"/>
  <c r="BN52" i="6"/>
  <c r="BN91" i="6"/>
  <c r="BO17" i="6"/>
  <c r="BN51" i="6"/>
  <c r="BN90" i="6"/>
  <c r="BO16" i="6"/>
  <c r="BN50" i="6"/>
  <c r="BN89" i="6"/>
  <c r="BO21" i="6"/>
  <c r="BN55" i="6"/>
  <c r="BN94" i="6"/>
  <c r="BO20" i="6"/>
  <c r="BN54" i="6"/>
  <c r="BN93" i="6"/>
  <c r="BO19" i="6"/>
  <c r="BN53" i="6"/>
  <c r="BN92" i="6"/>
  <c r="BO24" i="6"/>
  <c r="BN58" i="6"/>
  <c r="BN97" i="6"/>
  <c r="BO23" i="6"/>
  <c r="BN57" i="6"/>
  <c r="BN96" i="6"/>
  <c r="BO22" i="6"/>
  <c r="BN56" i="6"/>
  <c r="BN95" i="6"/>
  <c r="BO36" i="6"/>
  <c r="BO27" i="6"/>
  <c r="BN61" i="6"/>
  <c r="BN100" i="6"/>
  <c r="BO35" i="6"/>
  <c r="BO26" i="6"/>
  <c r="BN60" i="6"/>
  <c r="BN99" i="6"/>
  <c r="BO34" i="6"/>
  <c r="BO25" i="6"/>
  <c r="BN59" i="6"/>
  <c r="BN98" i="6"/>
  <c r="BP25" i="6" l="1"/>
  <c r="BO59" i="6"/>
  <c r="BO98" i="6"/>
  <c r="BO69" i="6"/>
  <c r="BV69" i="6" s="1"/>
  <c r="BV34" i="6"/>
  <c r="BP26" i="6"/>
  <c r="BO60" i="6"/>
  <c r="BO99" i="6"/>
  <c r="BO70" i="6"/>
  <c r="BV70" i="6" s="1"/>
  <c r="BV35" i="6"/>
  <c r="BP27" i="6"/>
  <c r="BO61" i="6"/>
  <c r="BO100" i="6"/>
  <c r="BO71" i="6"/>
  <c r="BV71" i="6" s="1"/>
  <c r="BV36" i="6"/>
  <c r="BP22" i="6"/>
  <c r="BO56" i="6"/>
  <c r="BO95" i="6"/>
  <c r="BP23" i="6"/>
  <c r="BO57" i="6"/>
  <c r="BO96" i="6"/>
  <c r="BP24" i="6"/>
  <c r="BO58" i="6"/>
  <c r="BO97" i="6"/>
  <c r="BP19" i="6"/>
  <c r="BO53" i="6"/>
  <c r="BO92" i="6"/>
  <c r="BP20" i="6"/>
  <c r="BO54" i="6"/>
  <c r="BO93" i="6"/>
  <c r="BP21" i="6"/>
  <c r="BO55" i="6"/>
  <c r="BO94" i="6"/>
  <c r="BP16" i="6"/>
  <c r="BO50" i="6"/>
  <c r="BO89" i="6"/>
  <c r="BP17" i="6"/>
  <c r="BO51" i="6"/>
  <c r="BO90" i="6"/>
  <c r="BP18" i="6"/>
  <c r="BO52" i="6"/>
  <c r="BO91" i="6"/>
  <c r="BP13" i="6"/>
  <c r="BO47" i="6"/>
  <c r="BO86" i="6"/>
  <c r="BP14" i="6"/>
  <c r="BO48" i="6"/>
  <c r="BO87" i="6"/>
  <c r="BP15" i="6"/>
  <c r="BO49" i="6"/>
  <c r="BO88" i="6"/>
  <c r="BN101" i="6"/>
  <c r="BO82" i="6" s="1"/>
  <c r="BO28" i="6"/>
  <c r="BP10" i="6"/>
  <c r="BO83" i="6"/>
  <c r="BO66" i="6"/>
  <c r="BV66" i="6" s="1"/>
  <c r="BO37" i="6"/>
  <c r="BO65" i="6" s="1"/>
  <c r="BV31" i="6"/>
  <c r="BO44" i="6"/>
  <c r="BM78" i="6"/>
  <c r="BM74" i="6"/>
  <c r="BM63" i="6"/>
  <c r="BN43" i="6"/>
  <c r="BN62" i="6" s="1"/>
  <c r="BL104" i="6"/>
  <c r="BL103" i="6"/>
  <c r="BL130" i="6" s="1"/>
  <c r="BL131" i="6" s="1"/>
  <c r="BP11" i="6"/>
  <c r="BO45" i="6"/>
  <c r="BO84" i="6"/>
  <c r="BO67" i="6"/>
  <c r="BV67" i="6" s="1"/>
  <c r="BV32" i="6"/>
  <c r="BP12" i="6"/>
  <c r="BO46" i="6"/>
  <c r="BO85" i="6"/>
  <c r="BO68" i="6"/>
  <c r="BV68" i="6" s="1"/>
  <c r="BV33" i="6"/>
  <c r="BP46" i="6" l="1"/>
  <c r="BV46" i="6" s="1"/>
  <c r="BP85" i="6"/>
  <c r="BV85" i="6" s="1"/>
  <c r="BV12" i="6"/>
  <c r="BP45" i="6"/>
  <c r="BV45" i="6" s="1"/>
  <c r="BP84" i="6"/>
  <c r="BV84" i="6" s="1"/>
  <c r="BV11" i="6"/>
  <c r="BN78" i="6"/>
  <c r="BN74" i="6"/>
  <c r="BN63" i="6"/>
  <c r="BO43" i="6"/>
  <c r="BO62" i="6" s="1"/>
  <c r="BM104" i="6"/>
  <c r="BM103" i="6"/>
  <c r="BM130" i="6" s="1"/>
  <c r="BM131" i="6" s="1"/>
  <c r="BP44" i="6"/>
  <c r="BV44" i="6"/>
  <c r="BV37" i="6"/>
  <c r="BO72" i="6"/>
  <c r="BV72" i="6"/>
  <c r="BO101" i="6"/>
  <c r="BP82" i="6" s="1"/>
  <c r="BP28" i="6"/>
  <c r="BP83" i="6"/>
  <c r="BV10" i="6"/>
  <c r="BP49" i="6"/>
  <c r="BV49" i="6" s="1"/>
  <c r="BP88" i="6"/>
  <c r="BV88" i="6" s="1"/>
  <c r="BV15" i="6"/>
  <c r="BP48" i="6"/>
  <c r="BV48" i="6" s="1"/>
  <c r="BP87" i="6"/>
  <c r="BV87" i="6" s="1"/>
  <c r="BV14" i="6"/>
  <c r="BP47" i="6"/>
  <c r="BV47" i="6" s="1"/>
  <c r="BP86" i="6"/>
  <c r="BV86" i="6" s="1"/>
  <c r="BV13" i="6"/>
  <c r="BP52" i="6"/>
  <c r="BV52" i="6" s="1"/>
  <c r="BP91" i="6"/>
  <c r="BV91" i="6" s="1"/>
  <c r="BV18" i="6"/>
  <c r="BP51" i="6"/>
  <c r="BV51" i="6" s="1"/>
  <c r="BP90" i="6"/>
  <c r="BV90" i="6" s="1"/>
  <c r="BV17" i="6"/>
  <c r="BP50" i="6"/>
  <c r="BV50" i="6" s="1"/>
  <c r="BP89" i="6"/>
  <c r="BV89" i="6" s="1"/>
  <c r="BV16" i="6"/>
  <c r="BP55" i="6"/>
  <c r="BV55" i="6" s="1"/>
  <c r="BP94" i="6"/>
  <c r="BV94" i="6" s="1"/>
  <c r="BV21" i="6"/>
  <c r="BP54" i="6"/>
  <c r="BV54" i="6" s="1"/>
  <c r="BP93" i="6"/>
  <c r="BV93" i="6" s="1"/>
  <c r="BV20" i="6"/>
  <c r="BP53" i="6"/>
  <c r="BV53" i="6" s="1"/>
  <c r="BP92" i="6"/>
  <c r="BV92" i="6" s="1"/>
  <c r="BV19" i="6"/>
  <c r="BP58" i="6"/>
  <c r="BV58" i="6" s="1"/>
  <c r="BP97" i="6"/>
  <c r="BV97" i="6" s="1"/>
  <c r="BV24" i="6"/>
  <c r="BP57" i="6"/>
  <c r="BV57" i="6" s="1"/>
  <c r="BP96" i="6"/>
  <c r="BV96" i="6" s="1"/>
  <c r="BV23" i="6"/>
  <c r="BP56" i="6"/>
  <c r="BV56" i="6" s="1"/>
  <c r="BP95" i="6"/>
  <c r="BV95" i="6" s="1"/>
  <c r="BV22" i="6"/>
  <c r="BP61" i="6"/>
  <c r="BV61" i="6" s="1"/>
  <c r="BP100" i="6"/>
  <c r="BV100" i="6" s="1"/>
  <c r="BV27" i="6"/>
  <c r="BP60" i="6"/>
  <c r="BV60" i="6" s="1"/>
  <c r="BP99" i="6"/>
  <c r="BV99" i="6" s="1"/>
  <c r="BV26" i="6"/>
  <c r="BP59" i="6"/>
  <c r="BV59" i="6" s="1"/>
  <c r="BP98" i="6"/>
  <c r="BV98" i="6" s="1"/>
  <c r="BV25" i="6"/>
  <c r="BV28" i="6" l="1"/>
  <c r="BP101" i="6"/>
  <c r="BV83" i="6"/>
  <c r="BV101" i="6" s="1"/>
  <c r="G8" i="7" s="1"/>
  <c r="BV62" i="6"/>
  <c r="BO78" i="6"/>
  <c r="BO74" i="6"/>
  <c r="BO63" i="6"/>
  <c r="BP43" i="6"/>
  <c r="BP62" i="6" s="1"/>
  <c r="BN104" i="6"/>
  <c r="BN103" i="6"/>
  <c r="BN130" i="6" s="1"/>
  <c r="BN131" i="6" s="1"/>
  <c r="BP78" i="6" l="1"/>
  <c r="BP74" i="6"/>
  <c r="BP63" i="6"/>
  <c r="BO104" i="6"/>
  <c r="BO103" i="6"/>
  <c r="BO130" i="6" s="1"/>
  <c r="BO131" i="6" s="1"/>
  <c r="G5" i="7"/>
  <c r="BV78" i="6"/>
  <c r="BV74" i="6"/>
  <c r="BV104" i="6" l="1"/>
  <c r="BV103" i="6"/>
  <c r="BV130" i="6" s="1"/>
  <c r="G18" i="7"/>
  <c r="G6" i="7"/>
  <c r="BP104" i="6"/>
  <c r="BP103" i="6"/>
  <c r="BP130" i="6" s="1"/>
  <c r="BP131" i="6" s="1"/>
  <c r="G7" i="7" l="1"/>
  <c r="G11" i="7" s="1"/>
  <c r="G12" i="7" l="1"/>
  <c r="G19" i="7" l="1"/>
  <c r="G21" i="7" s="1"/>
  <c r="G13" i="7"/>
  <c r="G29" i="7" s="1"/>
  <c r="D25" i="7" s="1"/>
</calcChain>
</file>

<file path=xl/sharedStrings.xml><?xml version="1.0" encoding="utf-8"?>
<sst xmlns="http://schemas.openxmlformats.org/spreadsheetml/2006/main" count="399" uniqueCount="208">
  <si>
    <t>FIAP</t>
  </si>
  <si>
    <t>Modelo Financeiro para Novos Negócios ( Startup One ou Discovery)</t>
  </si>
  <si>
    <t>Intruções de Preenchimento</t>
  </si>
  <si>
    <t>1. Geral</t>
  </si>
  <si>
    <r>
      <rPr>
        <sz val="11"/>
        <color theme="1"/>
        <rFont val="Montserrat"/>
      </rPr>
      <t xml:space="preserve">Preencha </t>
    </r>
    <r>
      <rPr>
        <b/>
        <sz val="11"/>
        <color theme="1"/>
        <rFont val="Montserrat"/>
      </rPr>
      <t>somente os campos em amarelo</t>
    </r>
    <r>
      <rPr>
        <sz val="11"/>
        <color theme="1"/>
        <rFont val="Montserrat"/>
      </rPr>
      <t xml:space="preserve"> das abas : "Premissa de Receitas", "Premissade Despesas, "Premissas de Investimento</t>
    </r>
  </si>
  <si>
    <t>A aba "Folha de Pagamento" é apenas um valor referencial, para que depois você coloque  o valor na aba "premissas e Despesas</t>
  </si>
  <si>
    <t>As abas "Projeção Financeira" e "Resumo""
 são automatizads, ou seja, não precisam ser preenchidas</t>
  </si>
  <si>
    <t>2. Premissa Receitas (O quanto o seu negócio gera de receita)</t>
  </si>
  <si>
    <t>Preencha o TAM/SAM/SOM  estudado, em volume financeiro de faturamento de mercado</t>
  </si>
  <si>
    <t>Selecione o tipo de atividade na qual seu negócio atuará , o que definirá o cálculo de imposto</t>
  </si>
  <si>
    <t>Em seguida, preencha média aproximada de preço (ticket médio), para calcularmos a projeção de clientes.  Defina também o perrcentual de cliente que deseja alcançar no primeiro ano e no primeiro mês, assim como a taxa % de cfrescimento mensal.</t>
  </si>
  <si>
    <t>Em seguida,  preencha o modelo de Monetização. Você pode escolher mais de um. Nesta hora você deve percentiualizar qual a representatividade de cada modelo ( Ex. 70% Assinatura/ 30% B2B) e definir preço de venda e custo dos serviços/produtos, assim como percentual de vendas de cada um deles em cada bloco de monetização</t>
  </si>
  <si>
    <t>3. Premissa Despesas ( o quanto o seu negócio  gera de custos)</t>
  </si>
  <si>
    <t>Preencha os grupos de despesas , considerando uma somatoria de valores que gastaria mensalmente</t>
  </si>
  <si>
    <t>Para cada grupo de despesas, considere valhores de folha de pagamento mensal existente naquele grupo</t>
  </si>
  <si>
    <t>Defina a estimativa anual de reajustes de despesas , que ocorre natuaralmente todo ano</t>
  </si>
  <si>
    <t>4. Premissa investimento Inicial ( o quanto você precisa para começar seu negócio, seja com investimentos próprios ou com captaçoes de mercdo)</t>
  </si>
  <si>
    <t>Preencha os grupos deinvestimento , considerando uma somatoria de valores que precisaria para começar este negócio</t>
  </si>
  <si>
    <t>Suposições de receita</t>
  </si>
  <si>
    <t>Tamanho de Mercado (Trazer números em valor financeiro de faturamento do setor escolhido)</t>
  </si>
  <si>
    <t>Tam</t>
  </si>
  <si>
    <t xml:space="preserve">Somatória das receitas geradas por todos os players do seu segmento.
</t>
  </si>
  <si>
    <t>Sam</t>
  </si>
  <si>
    <t xml:space="preserve">Somatória das receitas que você poderia ganhar vendendo o seu produto em um segmento.
</t>
  </si>
  <si>
    <t>Som</t>
  </si>
  <si>
    <t>Quantos $$$ destes realmente você vai conseguir considerando concorrentes, região, tendências, demanda esperada</t>
  </si>
  <si>
    <t>Atividade:</t>
  </si>
  <si>
    <t xml:space="preserve">1 para Comércio </t>
  </si>
  <si>
    <t xml:space="preserve">2 para Serviços </t>
  </si>
  <si>
    <t xml:space="preserve">3 para Indústria </t>
  </si>
  <si>
    <t>Projeção de Clientes</t>
  </si>
  <si>
    <t>% SOM</t>
  </si>
  <si>
    <t xml:space="preserve">Total </t>
  </si>
  <si>
    <t>Preço Médio</t>
  </si>
  <si>
    <t>Crescimento Anual</t>
  </si>
  <si>
    <t>Numero de clientes em 5 anos</t>
  </si>
  <si>
    <t>% Cresc. Ano 2</t>
  </si>
  <si>
    <t>Numero de cliente no Primeiro ano</t>
  </si>
  <si>
    <t>% Cresc. Ano 3</t>
  </si>
  <si>
    <t>Número de Cliente no Primeiro Mês</t>
  </si>
  <si>
    <t>% Cresc. Ano 4</t>
  </si>
  <si>
    <t>% Cres Mensal</t>
  </si>
  <si>
    <t>% Cresc. Ano 5</t>
  </si>
  <si>
    <r>
      <rPr>
        <b/>
        <sz val="11"/>
        <color theme="1"/>
        <rFont val="Montserrat"/>
      </rPr>
      <t xml:space="preserve">Modelo de Monetização </t>
    </r>
    <r>
      <rPr>
        <sz val="11"/>
        <color theme="1"/>
        <rFont val="Montserrat"/>
      </rPr>
      <t>(Preencha apenas o(s) modelo(s) escolhido(s), que podem ser mais de um)</t>
    </r>
  </si>
  <si>
    <t>Assinatura (SaaS)</t>
  </si>
  <si>
    <t>O que contempla?</t>
  </si>
  <si>
    <t>$ preço de venda</t>
  </si>
  <si>
    <t>$ Custo unitário</t>
  </si>
  <si>
    <t>Margem</t>
  </si>
  <si>
    <t>% Vendas</t>
  </si>
  <si>
    <t>Clientes Mês 1</t>
  </si>
  <si>
    <t># de clientes Assinatura Fremium</t>
  </si>
  <si>
    <t>Acesso+ Funcionalidades</t>
  </si>
  <si>
    <t># de clientes Assinatura 1</t>
  </si>
  <si>
    <t>Fremium+ Comunidade</t>
  </si>
  <si>
    <t># de clientes Assinatura 2</t>
  </si>
  <si>
    <t>Assinatura 1 + Conteudo exclusivo</t>
  </si>
  <si>
    <t xml:space="preserve">Perececentual  de faturamento do Modelo </t>
  </si>
  <si>
    <t>Clientes no primeiro mês</t>
  </si>
  <si>
    <t>% Churn - cancelamentos mensais</t>
  </si>
  <si>
    <t>Marketplace</t>
  </si>
  <si>
    <t>$ preço médio de venda</t>
  </si>
  <si>
    <t># de clientes marketplace % Comissão 1</t>
  </si>
  <si>
    <t>25% sob preço venda</t>
  </si>
  <si>
    <t># de clientes marketplace % Comissão 2</t>
  </si>
  <si>
    <t># de clientes marketplace % Comissão 3</t>
  </si>
  <si>
    <t>B2B</t>
  </si>
  <si>
    <t># de clientes B2B Setup</t>
  </si>
  <si>
    <t>Instalação + parametrização</t>
  </si>
  <si>
    <t># de clientes B2B Mensalidade</t>
  </si>
  <si>
    <t>Plano Mensal</t>
  </si>
  <si>
    <t># de clientes B2B Manutenção</t>
  </si>
  <si>
    <t>Conteúdo Premium/Paywall</t>
  </si>
  <si>
    <t># de clientes Conteudo/ Paywall 1</t>
  </si>
  <si>
    <t>Campanha para base - 20 mil leads</t>
  </si>
  <si>
    <t># de clientes Conteudo/ Paywall 2</t>
  </si>
  <si>
    <t># de clientes Conteudo/ Paywall 3</t>
  </si>
  <si>
    <t>Publicidade</t>
  </si>
  <si>
    <t># de clientes publicidade Produto/Serviço 1</t>
  </si>
  <si>
    <t>baner no TOPO</t>
  </si>
  <si>
    <t># de clientes publicidade Produto/Serviço 2</t>
  </si>
  <si>
    <t># de clientes publicidade Produto/Serviço 3</t>
  </si>
  <si>
    <t>Pay-per-use</t>
  </si>
  <si>
    <t># Pay-per-use Produto/Serviço 1</t>
  </si>
  <si>
    <t>Aluguel por uso de device</t>
  </si>
  <si>
    <t># Pay-per-use Produto/Serviço 2</t>
  </si>
  <si>
    <t># Pay-per-use Produto/Serviço 3</t>
  </si>
  <si>
    <t>Folha de Pagamentos ( Valores ilustrativos)</t>
  </si>
  <si>
    <t>#</t>
  </si>
  <si>
    <t>Name</t>
  </si>
  <si>
    <t>Título</t>
  </si>
  <si>
    <t>Departamento</t>
  </si>
  <si>
    <t>Começo</t>
  </si>
  <si>
    <t>Final</t>
  </si>
  <si>
    <t>Salário Anual</t>
  </si>
  <si>
    <t>Aumento Anual</t>
  </si>
  <si>
    <t>Impostos</t>
  </si>
  <si>
    <t>Nai</t>
  </si>
  <si>
    <t>CEO</t>
  </si>
  <si>
    <t>G&amp;A</t>
  </si>
  <si>
    <t>Marco</t>
  </si>
  <si>
    <t>CTO</t>
  </si>
  <si>
    <t>P&amp;D</t>
  </si>
  <si>
    <t>Lauro</t>
  </si>
  <si>
    <t>CFO</t>
  </si>
  <si>
    <t>Camis</t>
  </si>
  <si>
    <t>Head de Marketing</t>
  </si>
  <si>
    <t>M&amp;V</t>
  </si>
  <si>
    <t>João da Silva</t>
  </si>
  <si>
    <t>Controller</t>
  </si>
  <si>
    <t>RH</t>
  </si>
  <si>
    <t>Frontend Software Engineer</t>
  </si>
  <si>
    <t>Backend Software Engineer</t>
  </si>
  <si>
    <t>Product Manager</t>
  </si>
  <si>
    <t>Product Designer</t>
  </si>
  <si>
    <t>Data Scientist</t>
  </si>
  <si>
    <t>Business Operations Manager</t>
  </si>
  <si>
    <t>Growth Marketer</t>
  </si>
  <si>
    <t>Fullstack Software Engineer</t>
  </si>
  <si>
    <t>SDR</t>
  </si>
  <si>
    <t>Suposições de despesas operacional</t>
  </si>
  <si>
    <t>Vendas e Marketing</t>
  </si>
  <si>
    <t>$ Mensal</t>
  </si>
  <si>
    <t>Ano 1</t>
  </si>
  <si>
    <t xml:space="preserve">Serviços de V&amp;M, software, ferramentas, campanhas </t>
  </si>
  <si>
    <t>Folha de pagamento de V&amp;M</t>
  </si>
  <si>
    <t>Pesquisa e Desenvolvimento</t>
  </si>
  <si>
    <t>Serviços de P&amp;D, software, ferramentas , custos T&amp;I</t>
  </si>
  <si>
    <t>Folha de pagamento de P&amp;D</t>
  </si>
  <si>
    <t>Geral &amp; Admin</t>
  </si>
  <si>
    <t>Aluguel, Energia, Luz e Custos Fixos, internet</t>
  </si>
  <si>
    <t>VIagens e Despesas Extras</t>
  </si>
  <si>
    <t>Serviços de G&amp;A (contabilidade, advogados, consultorias), software, ferramentas - % da Receita</t>
  </si>
  <si>
    <t>Folha de pagamentos de G&amp;A</t>
  </si>
  <si>
    <t>Outras receitas / despesas</t>
  </si>
  <si>
    <t>Depreciação e Amortização</t>
  </si>
  <si>
    <t>Pró-labore de Sócios</t>
  </si>
  <si>
    <t>Outras despesas</t>
  </si>
  <si>
    <t>Estimativa de reajustes nas despesas</t>
  </si>
  <si>
    <t>Ano 02</t>
  </si>
  <si>
    <t>Ano 03</t>
  </si>
  <si>
    <t>Ano 04</t>
  </si>
  <si>
    <t>Ano 05</t>
  </si>
  <si>
    <t>Suposições de Investimentos/ Aporte Iniciais</t>
  </si>
  <si>
    <t>Lançamento da solução (Criaçao de Logo e campanha)</t>
  </si>
  <si>
    <t>Evento de lançamento</t>
  </si>
  <si>
    <t>Contratação de sistemas e ferramentas</t>
  </si>
  <si>
    <t>Desenvolvimento da solução</t>
  </si>
  <si>
    <t>Equipamentos ( computadores ou devices)</t>
  </si>
  <si>
    <t>Estoque inicial ( no caso de devices ou produtos)</t>
  </si>
  <si>
    <t>Serviços de G&amp;A (domínios, documentos e taxas de abertura de empresa)</t>
  </si>
  <si>
    <t>Gastos Pré-Operacionais</t>
  </si>
  <si>
    <t>x</t>
  </si>
  <si>
    <t>Template de Projeção FInanceira</t>
  </si>
  <si>
    <t>Mês</t>
  </si>
  <si>
    <t>Ano 2</t>
  </si>
  <si>
    <t>Ano 3</t>
  </si>
  <si>
    <t>Ano 4</t>
  </si>
  <si>
    <t>Ano 5</t>
  </si>
  <si>
    <t>Período</t>
  </si>
  <si>
    <t>Projeção</t>
  </si>
  <si>
    <t>Vendas</t>
  </si>
  <si>
    <t>Novas vendas</t>
  </si>
  <si>
    <t>Total de novas vendas</t>
  </si>
  <si>
    <t>Churn - Cancelamentos</t>
  </si>
  <si>
    <t>Cancelamentos totais</t>
  </si>
  <si>
    <t>Receita de Vendas</t>
  </si>
  <si>
    <t>Receita do Início do Período</t>
  </si>
  <si>
    <t>Receita Anual do Final do Período</t>
  </si>
  <si>
    <t>% De crescimento mensal</t>
  </si>
  <si>
    <t>(-) Churn do Início do Período</t>
  </si>
  <si>
    <t>Churn Anual do Final do Período</t>
  </si>
  <si>
    <t>Receita Total Anual do Final do Período</t>
  </si>
  <si>
    <t>Custo de receita</t>
  </si>
  <si>
    <t>Custo sob Serviços - Início do Período</t>
  </si>
  <si>
    <t>Custo sob Serviço - Final do Período</t>
  </si>
  <si>
    <t>Lucro bruto</t>
  </si>
  <si>
    <t>% Margem</t>
  </si>
  <si>
    <t>Despesas Operacionais</t>
  </si>
  <si>
    <t>Serviços de V&amp;M, software, ferramentas - % da receita</t>
  </si>
  <si>
    <t xml:space="preserve">Serviços de P&amp;D, software, ferramentas - % da Rec. </t>
  </si>
  <si>
    <t>Aluguel, Energia, Luz e Custos Fixos</t>
  </si>
  <si>
    <t>Serviços de G&amp;A, software, ferramentas - % da Receita</t>
  </si>
  <si>
    <t>Despesas operacionais totais</t>
  </si>
  <si>
    <t>Outros rendimentos</t>
  </si>
  <si>
    <t>Total outras receitas / despesas</t>
  </si>
  <si>
    <t>Resultado líquido</t>
  </si>
  <si>
    <t>Resumo da Projeção Financeira - Startup One - Fiap</t>
  </si>
  <si>
    <t>Demonstração do Resultado do Exercício</t>
  </si>
  <si>
    <t>Ano 01</t>
  </si>
  <si>
    <t>Receitas Brutas</t>
  </si>
  <si>
    <t>(-) Impostos</t>
  </si>
  <si>
    <t>Receitas Líquidas</t>
  </si>
  <si>
    <t>(-)Custo Sob Serviço</t>
  </si>
  <si>
    <t>(-) Despesas Operacionais</t>
  </si>
  <si>
    <t>Resultado antes do IR</t>
  </si>
  <si>
    <t>(-) Imposto de Renda</t>
  </si>
  <si>
    <t>Lucro/Prejuízo Líquido</t>
  </si>
  <si>
    <t>Demonstração do Fluxo de Caixa</t>
  </si>
  <si>
    <t>Entradas</t>
  </si>
  <si>
    <t>(-) Saídas</t>
  </si>
  <si>
    <t>(+) Depreciação</t>
  </si>
  <si>
    <t>Fluxo de Caixa</t>
  </si>
  <si>
    <t>Taxa Interna de Retorno Estimada:</t>
  </si>
  <si>
    <t>ao ano</t>
  </si>
  <si>
    <t>Investimento</t>
  </si>
  <si>
    <t>Necessidade de Investimento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</si>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</sst>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R$&quot;\ #,##0;[Red]\-&quot;R$&quot;\ #,##0"/>
    <numFmt numFmtId="8" formatCode="&quot;R$&quot;\ #,##0.00;[Red]\-&quot;R$&quot;\ #,##0.00"/>
    <numFmt numFmtId="164" formatCode="d\.m\."/>
    <numFmt numFmtId="165" formatCode="d\.m"/>
    <numFmt numFmtId="166" formatCode="[$R$ -416]#,##0.00"/>
    <numFmt numFmtId="167" formatCode="0.0%"/>
    <numFmt numFmtId="168" formatCode="&quot;$&quot;#,##0"/>
    <numFmt numFmtId="169" formatCode="&quot;$&quot;#,##0.0"/>
    <numFmt numFmtId="170" formatCode="&quot;$&quot;#,##0.00"/>
    <numFmt numFmtId="171" formatCode="0%;\(0%\)"/>
    <numFmt numFmtId="172" formatCode="_(&quot;$&quot;* #,##0_);_(&quot;$&quot;* \(#,##0\);_(&quot;$&quot;* &quot;-&quot;??_);_(@_)"/>
  </numFmts>
  <fonts count="16">
    <font>
      <sz val="11"/>
      <color theme="1"/>
      <name val="Calibri"/>
      <scheme val="minor"/>
    </font>
    <font>
      <b/>
      <sz val="11"/>
      <color theme="1"/>
      <name val="Montserrat"/>
    </font>
    <font>
      <sz val="11"/>
      <color theme="1"/>
      <name val="Calibri"/>
      <scheme val="minor"/>
    </font>
    <font>
      <sz val="11"/>
      <color theme="1"/>
      <name val="Montserrat"/>
    </font>
    <font>
      <sz val="11"/>
      <color theme="1"/>
      <name val="Calibri"/>
    </font>
    <font>
      <b/>
      <u/>
      <sz val="11"/>
      <color theme="1"/>
      <name val="Montserrat"/>
    </font>
    <font>
      <sz val="11"/>
      <color rgb="FFFF0000"/>
      <name val="Calibri"/>
      <scheme val="minor"/>
    </font>
    <font>
      <sz val="11"/>
      <color rgb="FF0000FF"/>
      <name val="Montserrat"/>
    </font>
    <font>
      <sz val="11"/>
      <color theme="1"/>
      <name val="Arial"/>
    </font>
    <font>
      <sz val="8"/>
      <color theme="1"/>
      <name val="Arial"/>
    </font>
    <font>
      <b/>
      <sz val="11"/>
      <color rgb="FFFF0000"/>
      <name val="Montserrat"/>
    </font>
    <font>
      <sz val="11"/>
      <color theme="10"/>
      <name val="Montserrat"/>
    </font>
    <font>
      <b/>
      <sz val="11"/>
      <color rgb="FFFFFFFF"/>
      <name val="Montserrat"/>
    </font>
    <font>
      <b/>
      <sz val="11"/>
      <color theme="0"/>
      <name val="Montserrat"/>
    </font>
    <font>
      <i/>
      <sz val="11"/>
      <color theme="1"/>
      <name val="Montserrat"/>
    </font>
    <font>
      <b/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595959"/>
        <bgColor rgb="FF595959"/>
      </patternFill>
    </fill>
    <fill>
      <patternFill patternType="solid">
        <fgColor rgb="FFF3F3F3"/>
        <bgColor rgb="FFF3F3F3"/>
      </patternFill>
    </fill>
    <fill>
      <patternFill patternType="solid">
        <fgColor rgb="FFD6DCE4"/>
        <bgColor rgb="FFD6DCE4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6" fontId="3" fillId="4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67" fontId="3" fillId="0" borderId="0" xfId="0" applyNumberFormat="1" applyFont="1"/>
    <xf numFmtId="166" fontId="1" fillId="2" borderId="1" xfId="0" applyNumberFormat="1" applyFont="1" applyFill="1" applyBorder="1"/>
    <xf numFmtId="167" fontId="7" fillId="3" borderId="0" xfId="0" applyNumberFormat="1" applyFont="1" applyFill="1"/>
    <xf numFmtId="167" fontId="3" fillId="3" borderId="0" xfId="0" applyNumberFormat="1" applyFont="1" applyFill="1"/>
    <xf numFmtId="166" fontId="2" fillId="0" borderId="0" xfId="0" applyNumberFormat="1" applyFont="1"/>
    <xf numFmtId="0" fontId="8" fillId="0" borderId="0" xfId="0" applyFont="1"/>
    <xf numFmtId="40" fontId="9" fillId="0" borderId="0" xfId="0" applyNumberFormat="1" applyFont="1"/>
    <xf numFmtId="0" fontId="3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4" fontId="1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3" fontId="3" fillId="3" borderId="0" xfId="0" applyNumberFormat="1" applyFont="1" applyFill="1"/>
    <xf numFmtId="1" fontId="3" fillId="3" borderId="0" xfId="0" applyNumberFormat="1" applyFont="1" applyFill="1"/>
    <xf numFmtId="0" fontId="1" fillId="0" borderId="4" xfId="0" applyFont="1" applyBorder="1"/>
    <xf numFmtId="3" fontId="1" fillId="0" borderId="4" xfId="0" applyNumberFormat="1" applyFont="1" applyBorder="1"/>
    <xf numFmtId="0" fontId="1" fillId="0" borderId="0" xfId="0" applyFont="1" applyAlignment="1">
      <alignment horizontal="right"/>
    </xf>
    <xf numFmtId="168" fontId="1" fillId="0" borderId="0" xfId="0" applyNumberFormat="1" applyFont="1"/>
    <xf numFmtId="168" fontId="3" fillId="0" borderId="0" xfId="0" applyNumberFormat="1" applyFont="1"/>
    <xf numFmtId="168" fontId="1" fillId="0" borderId="4" xfId="0" applyNumberFormat="1" applyFont="1" applyBorder="1"/>
    <xf numFmtId="169" fontId="1" fillId="0" borderId="4" xfId="0" applyNumberFormat="1" applyFont="1" applyBorder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0" applyNumberFormat="1" applyFont="1" applyAlignment="1">
      <alignment horizontal="right"/>
    </xf>
    <xf numFmtId="9" fontId="14" fillId="0" borderId="0" xfId="0" applyNumberFormat="1" applyFont="1" applyAlignment="1">
      <alignment horizontal="right"/>
    </xf>
    <xf numFmtId="0" fontId="15" fillId="0" borderId="0" xfId="0" applyFont="1"/>
    <xf numFmtId="169" fontId="1" fillId="0" borderId="0" xfId="0" applyNumberFormat="1" applyFont="1"/>
    <xf numFmtId="2" fontId="3" fillId="6" borderId="0" xfId="0" applyNumberFormat="1" applyFont="1" applyFill="1"/>
    <xf numFmtId="169" fontId="3" fillId="0" borderId="0" xfId="0" applyNumberFormat="1" applyFont="1"/>
    <xf numFmtId="0" fontId="3" fillId="6" borderId="0" xfId="0" applyFont="1" applyFill="1"/>
    <xf numFmtId="1" fontId="3" fillId="0" borderId="0" xfId="0" applyNumberFormat="1" applyFont="1"/>
    <xf numFmtId="169" fontId="1" fillId="0" borderId="4" xfId="0" applyNumberFormat="1" applyFont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1" fillId="0" borderId="0" xfId="0" applyNumberFormat="1" applyFont="1"/>
    <xf numFmtId="168" fontId="3" fillId="3" borderId="0" xfId="0" applyNumberFormat="1" applyFont="1" applyFill="1"/>
    <xf numFmtId="168" fontId="3" fillId="6" borderId="0" xfId="0" applyNumberFormat="1" applyFont="1" applyFill="1"/>
    <xf numFmtId="0" fontId="1" fillId="3" borderId="4" xfId="0" applyFont="1" applyFill="1" applyBorder="1"/>
    <xf numFmtId="168" fontId="1" fillId="3" borderId="2" xfId="0" applyNumberFormat="1" applyFont="1" applyFill="1" applyBorder="1"/>
    <xf numFmtId="168" fontId="1" fillId="3" borderId="4" xfId="0" applyNumberFormat="1" applyFont="1" applyFill="1" applyBorder="1"/>
    <xf numFmtId="171" fontId="14" fillId="0" borderId="0" xfId="0" applyNumberFormat="1" applyFont="1" applyAlignment="1">
      <alignment horizontal="right"/>
    </xf>
    <xf numFmtId="0" fontId="1" fillId="2" borderId="5" xfId="0" applyFont="1" applyFill="1" applyBorder="1"/>
    <xf numFmtId="168" fontId="3" fillId="8" borderId="0" xfId="0" applyNumberFormat="1" applyFont="1" applyFill="1"/>
    <xf numFmtId="168" fontId="1" fillId="2" borderId="1" xfId="0" applyNumberFormat="1" applyFont="1" applyFill="1" applyBorder="1"/>
    <xf numFmtId="6" fontId="8" fillId="0" borderId="0" xfId="0" applyNumberFormat="1" applyFont="1" applyAlignment="1">
      <alignment horizontal="right"/>
    </xf>
    <xf numFmtId="9" fontId="1" fillId="2" borderId="1" xfId="0" applyNumberFormat="1" applyFont="1" applyFill="1" applyBorder="1"/>
    <xf numFmtId="8" fontId="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0" fontId="3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4" borderId="2" xfId="0" applyFont="1" applyFill="1" applyBorder="1" applyAlignment="1">
      <alignment vertical="center"/>
    </xf>
    <xf numFmtId="2" fontId="3" fillId="4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1" fillId="4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7" fontId="1" fillId="0" borderId="5" xfId="0" applyNumberFormat="1" applyFont="1" applyBorder="1"/>
    <xf numFmtId="0" fontId="3" fillId="3" borderId="2" xfId="0" applyFont="1" applyFill="1" applyBorder="1"/>
    <xf numFmtId="17" fontId="7" fillId="3" borderId="2" xfId="0" applyNumberFormat="1" applyFont="1" applyFill="1" applyBorder="1"/>
    <xf numFmtId="166" fontId="7" fillId="3" borderId="2" xfId="0" applyNumberFormat="1" applyFont="1" applyFill="1" applyBorder="1"/>
    <xf numFmtId="167" fontId="7" fillId="3" borderId="2" xfId="0" applyNumberFormat="1" applyFont="1" applyFill="1" applyBorder="1"/>
    <xf numFmtId="166" fontId="3" fillId="3" borderId="0" xfId="0" applyNumberFormat="1" applyFont="1" applyFill="1"/>
    <xf numFmtId="4" fontId="3" fillId="0" borderId="0" xfId="0" applyNumberFormat="1" applyFont="1"/>
    <xf numFmtId="9" fontId="3" fillId="4" borderId="2" xfId="0" applyNumberFormat="1" applyFont="1" applyFill="1" applyBorder="1" applyAlignment="1">
      <alignment horizontal="center" vertical="center"/>
    </xf>
    <xf numFmtId="0" fontId="12" fillId="5" borderId="2" xfId="0" applyFont="1" applyFill="1" applyBorder="1"/>
    <xf numFmtId="0" fontId="13" fillId="5" borderId="2" xfId="0" applyFont="1" applyFill="1" applyBorder="1"/>
    <xf numFmtId="0" fontId="12" fillId="3" borderId="2" xfId="0" applyFont="1" applyFill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4" fillId="0" borderId="4" xfId="0" applyFont="1" applyBorder="1"/>
    <xf numFmtId="0" fontId="1" fillId="7" borderId="2" xfId="0" applyFont="1" applyFill="1" applyBorder="1"/>
    <xf numFmtId="168" fontId="1" fillId="7" borderId="2" xfId="0" applyNumberFormat="1" applyFont="1" applyFill="1" applyBorder="1"/>
    <xf numFmtId="168" fontId="1" fillId="0" borderId="5" xfId="0" applyNumberFormat="1" applyFont="1" applyBorder="1"/>
    <xf numFmtId="172" fontId="1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Receitas Brutas e Lucro/Prejuízo Líquido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Resumo!$A$5</c:f>
              <c:strCache>
                <c:ptCount val="1"/>
                <c:pt idx="0">
                  <c:v>Receitas Brutas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Resumo!$B$4:$G$4</c:f>
              <c:strCache>
                <c:ptCount val="6"/>
                <c:pt idx="1">
                  <c:v>Ano 01</c:v>
                </c:pt>
                <c:pt idx="2">
                  <c:v>Ano 02</c:v>
                </c:pt>
                <c:pt idx="3">
                  <c:v>Ano 03</c:v>
                </c:pt>
                <c:pt idx="4">
                  <c:v>Ano 04</c:v>
                </c:pt>
                <c:pt idx="5">
                  <c:v>Ano 05</c:v>
                </c:pt>
              </c:strCache>
            </c:strRef>
          </c:cat>
          <c:val>
            <c:numRef>
              <c:f>Resumo!$B$5:$G$5</c:f>
              <c:numCache>
                <c:formatCode>"$"#,##0</c:formatCode>
                <c:ptCount val="6"/>
                <c:pt idx="1">
                  <c:v>2055125.0670753377</c:v>
                </c:pt>
                <c:pt idx="2">
                  <c:v>8680133.9065286331</c:v>
                </c:pt>
                <c:pt idx="3">
                  <c:v>31483716.95364261</c:v>
                </c:pt>
                <c:pt idx="4">
                  <c:v>103051129.07961904</c:v>
                </c:pt>
                <c:pt idx="5">
                  <c:v>327660326.14427006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98-42AE-9238-36D3BB1F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226253"/>
        <c:axId val="2022096628"/>
      </c:barChart>
      <c:lineChart>
        <c:grouping val="standard"/>
        <c:varyColors val="0"/>
        <c:ser>
          <c:idx val="1"/>
          <c:order val="1"/>
          <c:tx>
            <c:strRef>
              <c:f>Resumo!$A$6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Resumo!$B$4:$G$4</c:f>
              <c:strCache>
                <c:ptCount val="6"/>
                <c:pt idx="1">
                  <c:v>Ano 01</c:v>
                </c:pt>
                <c:pt idx="2">
                  <c:v>Ano 02</c:v>
                </c:pt>
                <c:pt idx="3">
                  <c:v>Ano 03</c:v>
                </c:pt>
                <c:pt idx="4">
                  <c:v>Ano 04</c:v>
                </c:pt>
                <c:pt idx="5">
                  <c:v>Ano 05</c:v>
                </c:pt>
              </c:strCache>
            </c:strRef>
          </c:cat>
          <c:val>
            <c:numRef>
              <c:f>Resumo!$B$6:$G$6</c:f>
            </c:numRef>
          </c:val>
          <c:smooth val="1"/>
          <c:extLst>
            <c:ext xmlns:c16="http://schemas.microsoft.com/office/drawing/2014/chart" uri="{C3380CC4-5D6E-409C-BE32-E72D297353CC}">
              <c16:uniqueId val="{00000001-A198-42AE-9238-36D3BB1F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26253"/>
        <c:axId val="2022096628"/>
      </c:lineChart>
      <c:catAx>
        <c:axId val="202722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22096628"/>
        <c:crosses val="autoZero"/>
        <c:auto val="1"/>
        <c:lblAlgn val="ctr"/>
        <c:lblOffset val="100"/>
        <c:noMultiLvlLbl val="1"/>
      </c:catAx>
      <c:valAx>
        <c:axId val="202209662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.##000;\(#.##0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27226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0</xdr:row>
      <xdr:rowOff>161925</xdr:rowOff>
    </xdr:from>
    <xdr:ext cx="6819900" cy="4200525"/>
    <xdr:graphicFrame macro="">
      <xdr:nvGraphicFramePr>
        <xdr:cNvPr id="367807705" name="Chart 1" title="Gráfico">
          <a:extLst>
            <a:ext uri="{FF2B5EF4-FFF2-40B4-BE49-F238E27FC236}">
              <a16:creationId xmlns:a16="http://schemas.microsoft.com/office/drawing/2014/main" id="{00000000-0008-0000-0600-0000D94CE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selection activeCell="B29" sqref="B29"/>
    </sheetView>
  </sheetViews>
  <sheetFormatPr defaultColWidth="14.42578125" defaultRowHeight="15" customHeight="1"/>
  <cols>
    <col min="2" max="2" width="156.85546875" customWidth="1"/>
  </cols>
  <sheetData>
    <row r="1" spans="1:19" ht="30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.75" customHeight="1">
      <c r="A2" s="3" t="s">
        <v>2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1" t="s">
        <v>3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5">
        <v>45658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>
      <c r="A5" s="7">
        <v>45689</v>
      </c>
      <c r="B5" s="6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>
      <c r="A6" s="7">
        <v>45717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>
      <c r="A7" s="1" t="s">
        <v>7</v>
      </c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7">
        <v>45659</v>
      </c>
      <c r="B8" s="6" t="s">
        <v>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7">
        <v>45690</v>
      </c>
      <c r="B9" s="8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31.5">
      <c r="A10" s="7">
        <v>45718</v>
      </c>
      <c r="B10" s="8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7">
        <v>45749</v>
      </c>
      <c r="B11" s="8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1" t="s">
        <v>12</v>
      </c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7">
        <v>45660</v>
      </c>
      <c r="B13" s="6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7">
        <v>45691</v>
      </c>
      <c r="B14" s="6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7">
        <v>45719</v>
      </c>
      <c r="B15" s="6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1" t="s">
        <v>16</v>
      </c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7">
        <v>45661</v>
      </c>
      <c r="B17" s="6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9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9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9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19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1:19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19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1:19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1:1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1:19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1:19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1:19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1:19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1:19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1:19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19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1:19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1:19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1:1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1:19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1:19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1:1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1:19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1:19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1:19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1:19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1:19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1:19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1:19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1:1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19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1:1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1:19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1:19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1:19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1:19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1:19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1:1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1:1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1:1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1:1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1:1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1:1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1:1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1:1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1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1:1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1:1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1:1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1:1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1:1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1:1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1:1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1:1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1:1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1:1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1:1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1:19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1:1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1:19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1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1:19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1:19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1:19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1:19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1:1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1:1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1:1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1:1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1: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1:1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1:1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1:1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1:19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1:1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1:19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1:19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1:19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1:1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1:1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1:1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1:19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1:19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1:19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1:19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1:19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1:19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1:19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1:19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1:1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1:19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1:19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1:19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spans="1:19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spans="1:19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spans="1:19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1:19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1:19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1:19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1:1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1:19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spans="1:19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1:19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1:19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1:19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1:19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1:19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1:19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1:19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1:1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1:19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spans="1:19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spans="1:19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1:19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1:19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1:19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1:19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spans="1:19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1:19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spans="1:1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pans="1:19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1:19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1:19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spans="1:1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1:19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spans="1:19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spans="1:19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spans="1:19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1:19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spans="1:1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spans="1:19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spans="1:19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spans="1:19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1:19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spans="1:19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1:19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1:19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1:19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1:19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spans="1:1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spans="1:19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spans="1:19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spans="1:19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pans="1:19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1:19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1:19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spans="1:19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spans="1:19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spans="1:19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spans="1:1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1:19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1:19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1:19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1:19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spans="1:19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spans="1:19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spans="1:19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spans="1:19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spans="1:19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1:1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spans="1:19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spans="1:19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1:19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1:19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1:19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spans="1:19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1:19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1:19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1:19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1: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1:19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spans="1:19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spans="1:19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spans="1:19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1:19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1:1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1:19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1:19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1:19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1:1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1:1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1:19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1:19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1:19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1:19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1:19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1:19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1:1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1:1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1:1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1:1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spans="1:1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1:1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1:1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1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1:1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1:1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1:1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1:1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1:1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1:1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1:1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1:1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1:1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1:1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1:1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1:1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1:1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1:1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1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1:1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1:1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1:1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1:1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1:1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1:1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1:1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 spans="1:1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 spans="1:1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 spans="1:1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1:19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1:19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1:19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 spans="1:19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1:19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1:19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1:19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1:19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1:19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1:1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1:19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 spans="1:19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 spans="1:19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 spans="1:19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 spans="1:19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 spans="1:19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 spans="1:19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1:19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 spans="1:19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 spans="1:1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 spans="1:19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 spans="1:19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 spans="1:19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 spans="1:19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 spans="1:19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1:19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1:19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 spans="1:19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 spans="1:19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 spans="1:1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 spans="1:19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 spans="1:19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1:19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 spans="1:19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 spans="1:19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 spans="1:19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 spans="1:1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 spans="1:19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 spans="1:19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 spans="1:1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 spans="1:19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1:19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 spans="1:19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 spans="1:19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 spans="1:19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 spans="1:19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 spans="1:19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 spans="1:19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1:19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 spans="1: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 spans="1:19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 spans="1:19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 spans="1:19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 spans="1:19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 spans="1:19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 spans="1:19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1:19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1:19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 spans="1:19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 spans="1:1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 spans="1:19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 spans="1:19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 spans="1:19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 spans="1:19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 spans="1:19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 spans="1:19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 spans="1:19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 spans="1:19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 spans="1:19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 spans="1:1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 spans="1:19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 spans="1:19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 spans="1:19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 spans="1:19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 spans="1:19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 spans="1:19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 spans="1:19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 spans="1:19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 spans="1:19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 spans="1:1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 spans="1:19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 spans="1:19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 spans="1:19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 spans="1:19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 spans="1:19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 spans="1:19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 spans="1:19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 spans="1:19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 spans="1:19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 spans="1:1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 spans="1:19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 spans="1:19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 spans="1:19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 spans="1:19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 spans="1:19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 spans="1:19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 spans="1:19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 spans="1:19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 spans="1:19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 spans="1:1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 spans="1:19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 spans="1:19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 spans="1:19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 spans="1:19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 spans="1:19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 spans="1:19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 spans="1:19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 spans="1:19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 spans="1:19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 spans="1:1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 spans="1:19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 spans="1:19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 spans="1:19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 spans="1:19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 spans="1:19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 spans="1:19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 spans="1:19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 spans="1:19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 spans="1:19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 spans="1:1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 spans="1:19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 spans="1:19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 spans="1:19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 spans="1:19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 spans="1:19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 spans="1:19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 spans="1:19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 spans="1:19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 spans="1:19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 spans="1:1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 spans="1:19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 spans="1:19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 spans="1:19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 spans="1:19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 spans="1:19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 spans="1:19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 spans="1:19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 spans="1:19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 spans="1:19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 spans="1:1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 spans="1:19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 spans="1:19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 spans="1:19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 spans="1:19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 spans="1:19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 spans="1:19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 spans="1:19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 spans="1:19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 spans="1:19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 spans="1: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 spans="1:19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 spans="1:19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 spans="1:19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 spans="1:19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 spans="1:19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 spans="1:19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1:19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 spans="1:19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 spans="1:19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 spans="1:1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 spans="1:19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 spans="1:19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 spans="1:19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 spans="1:19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 spans="1:19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 spans="1:19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1:19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1:19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1:19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1:1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1:19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 spans="1:19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1:19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1:19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1:19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 spans="1:19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1:19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1:19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1:19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1:1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 spans="1:19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 spans="1:19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 spans="1:19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 spans="1:19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 spans="1:19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 spans="1:19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 spans="1:19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 spans="1:19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 spans="1:19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 spans="1:1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 spans="1:19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 spans="1:19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 spans="1:19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 spans="1:19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 spans="1:19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 spans="1:19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 spans="1:19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 spans="1:19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 spans="1:19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 spans="1:1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 spans="1:19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 spans="1:19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 spans="1:19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 spans="1:19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 spans="1:19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 spans="1:19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 spans="1:19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 spans="1:19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 spans="1:19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 spans="1:1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 spans="1:19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 spans="1:19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 spans="1:19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 spans="1:19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 spans="1:19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 spans="1:19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 spans="1:19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 spans="1:19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 spans="1:19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 spans="1:1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 spans="1:19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 spans="1:19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 spans="1:19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 spans="1:19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 spans="1:19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 spans="1:19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 spans="1:19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 spans="1:19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 spans="1:19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 spans="1:1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 spans="1:19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 spans="1:19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 spans="1:19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 spans="1:19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 spans="1:19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 spans="1:19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 spans="1:19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 spans="1:19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 spans="1:19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 spans="1:1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 spans="1:19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 spans="1:19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 spans="1:19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 spans="1:19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 spans="1:19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 spans="1:19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 spans="1:19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 spans="1:19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 spans="1:19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 spans="1: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 spans="1:19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 spans="1:19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 spans="1:19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 spans="1:19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 spans="1:19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 spans="1:19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 spans="1:19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 spans="1:19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 spans="1:19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 spans="1:1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 spans="1:19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 spans="1:19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 spans="1:19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 spans="1:19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 spans="1:19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 spans="1:19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 spans="1:19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 spans="1:19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 spans="1:19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 spans="1:1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 spans="1:19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 spans="1:19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 spans="1:19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 spans="1:19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 spans="1:19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 spans="1:19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 spans="1:19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 spans="1:19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 spans="1:19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 spans="1:1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 spans="1:19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 spans="1:19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 spans="1:19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 spans="1:19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 spans="1:19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 spans="1:19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 spans="1:19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 spans="1:19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 spans="1:19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 spans="1:1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 spans="1:19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 spans="1:19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 spans="1:19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 spans="1:19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 spans="1:19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 spans="1:19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 spans="1:19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 spans="1:19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 spans="1:19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 spans="1:1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 spans="1:19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 spans="1:19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 spans="1:19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 spans="1:19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 spans="1:19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 spans="1:19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 spans="1:19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 spans="1:19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 spans="1:19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 spans="1:1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 spans="1:19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 spans="1:19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 spans="1:19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 spans="1:19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 spans="1:19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 spans="1:19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 spans="1:19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 spans="1:19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 spans="1:19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 spans="1:1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 spans="1:19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 spans="1:19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 spans="1:19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 spans="1:19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 spans="1:19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 spans="1:19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 spans="1:19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 spans="1:19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 spans="1:19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 spans="1:1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 spans="1:19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 spans="1:19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 spans="1:19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 spans="1:19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 spans="1:19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 spans="1:19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 spans="1:19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 spans="1:19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 spans="1:19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 spans="1:1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 spans="1:19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 spans="1:19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 spans="1:19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 spans="1:19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 spans="1:19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 spans="1:19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 spans="1:19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 spans="1:19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 spans="1:19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 spans="1: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 spans="1:19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 spans="1:19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 spans="1:19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 spans="1:19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 spans="1:19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 spans="1:19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 spans="1:19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 spans="1:19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 spans="1:19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 spans="1:1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 spans="1:19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 spans="1:19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 spans="1:19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 spans="1:19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 spans="1:19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 spans="1:19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 spans="1:19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 spans="1:19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 spans="1:19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 spans="1:1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 spans="1:19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 spans="1:19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 spans="1:19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 spans="1:19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 spans="1:19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 spans="1:19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 spans="1:19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 spans="1:19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 spans="1:19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 spans="1:1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 spans="1:19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 spans="1:19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 spans="1:19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 spans="1:19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 spans="1:19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 spans="1:19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 spans="1:19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 spans="1:19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 spans="1:19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 spans="1:1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 spans="1:19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 spans="1:19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 spans="1:19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 spans="1:19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 spans="1:19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 spans="1:19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 spans="1:19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 spans="1:19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 spans="1:19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 spans="1:1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 spans="1:19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 spans="1:19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 spans="1:19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 spans="1:19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 spans="1:19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 spans="1:19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 spans="1:19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 spans="1:19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 spans="1:19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 spans="1:1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 spans="1:19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 spans="1:19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 spans="1:19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 spans="1:19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 spans="1:19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 spans="1:1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 spans="1:1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 spans="1:1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 spans="1:1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 spans="1:1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 spans="1:1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 spans="1:1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 spans="1:1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 spans="1:1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 spans="1:1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 spans="1:1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 spans="1:1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 spans="1:1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 spans="1:1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 spans="1:1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 spans="1:1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 spans="1:1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 spans="1:1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 spans="1:1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 spans="1:1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 spans="1:1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 spans="1:1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 spans="1:1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 spans="1:1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 spans="1:1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 spans="1:1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 spans="1:1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 spans="1:1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 spans="1:1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 spans="1:1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1:1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1:1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 spans="1:1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1:1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1: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1:1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1:1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1:1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1:1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1:1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1:1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1:1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1:1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1:1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 spans="1:1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1:1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1:1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1:1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1:1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1:1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1:1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1:1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1:1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1:1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1:1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1:1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1:1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1:1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1:1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1:1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1:1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1:1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1:1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 spans="1:1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1:1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1:1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1:1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1:1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1:1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1:1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1:1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1:1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1:1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1:1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 spans="1:1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1:1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1:1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1:1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1:1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1:1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1:1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1:1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1:1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1:1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 spans="1:1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1:1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1:1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1:1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1:1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1:1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1:1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1:1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1:1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1:1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1:1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1:1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 spans="1:1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 spans="1:1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 spans="1:1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 spans="1:1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 spans="1:1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 spans="1:1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 spans="1:1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 spans="1:1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 spans="1:1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 spans="1:1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 spans="1:1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 spans="1:1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 spans="1:1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 spans="1:1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 spans="1:1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 spans="1:1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 spans="1:19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 spans="1:19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 spans="1:1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 spans="1:19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 spans="1:19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 spans="1:19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 spans="1:19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 spans="1:19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 spans="1:19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 spans="1:19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 spans="1:19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 spans="1:19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 spans="1:1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 spans="1:19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 spans="1:19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 spans="1:19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 spans="1:19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 spans="1:19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 spans="1:19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 spans="1:19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 spans="1:19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 spans="1:19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 spans="1: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 spans="1:19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 spans="1:19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 spans="1:19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 spans="1:19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 spans="1:19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 spans="1:19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 spans="1:19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 spans="1:19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 spans="1:19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 spans="1:1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 spans="1:19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 spans="1:19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 spans="1:19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 spans="1:19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 spans="1:19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 spans="1:19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 spans="1:19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 spans="1:19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 spans="1:19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 spans="1:1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 spans="1:19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 spans="1:19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 spans="1:19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 spans="1:19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 spans="1:19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 spans="1:19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 spans="1:19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 spans="1:19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 spans="1:19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 spans="1:1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 spans="1:19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 spans="1:19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 spans="1:19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 spans="1:19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 spans="1:19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 spans="1:19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 spans="1:19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 spans="1:19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 spans="1:19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 spans="1:1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 spans="1:19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 spans="1:19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 spans="1:19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 spans="1:19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 spans="1:19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 spans="1:19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 spans="1:19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 spans="1:19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 spans="1:19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 spans="1:1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 spans="1:19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 spans="1:19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 spans="1:19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 spans="1:19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 spans="1:19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 spans="1:19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 spans="1:19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 spans="1:19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 spans="1:19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 spans="1:1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 spans="1:19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 spans="1:19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 spans="1:19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 spans="1:19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 spans="1:19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 spans="1:19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 spans="1:19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 spans="1:19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 spans="1:19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 spans="1:1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 spans="1:19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 spans="1:19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 spans="1:19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 spans="1:19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 spans="1:19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 spans="1:19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 spans="1:19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 spans="1:19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 spans="1:19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 spans="1:1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 spans="1:1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  <row r="1001" spans="1:19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</row>
    <row r="1002" spans="1:19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</row>
    <row r="1003" spans="1:19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34"/>
  <sheetViews>
    <sheetView workbookViewId="0"/>
  </sheetViews>
  <sheetFormatPr defaultColWidth="14.42578125" defaultRowHeight="15" customHeight="1"/>
  <cols>
    <col min="1" max="1" width="47.5703125" customWidth="1"/>
    <col min="2" max="2" width="25.28515625" customWidth="1"/>
    <col min="3" max="3" width="19.140625" customWidth="1"/>
    <col min="4" max="4" width="14.140625" customWidth="1"/>
    <col min="5" max="5" width="11.7109375" customWidth="1"/>
    <col min="6" max="6" width="23.28515625" customWidth="1"/>
    <col min="7" max="7" width="17.5703125" customWidth="1"/>
    <col min="8" max="8" width="7.28515625" customWidth="1"/>
    <col min="10" max="10" width="8.140625" customWidth="1"/>
    <col min="11" max="11" width="11.28515625" customWidth="1"/>
  </cols>
  <sheetData>
    <row r="1" spans="1:26">
      <c r="A1" s="11" t="s">
        <v>18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6">
      <c r="A2" s="32"/>
      <c r="B2" s="32"/>
      <c r="C2" s="69"/>
    </row>
    <row r="3" spans="1:26">
      <c r="A3" s="11" t="s">
        <v>19</v>
      </c>
      <c r="B3" s="11"/>
      <c r="C3" s="12"/>
      <c r="D3" s="11"/>
      <c r="E3" s="11"/>
    </row>
    <row r="4" spans="1:26">
      <c r="A4" s="70" t="s">
        <v>20</v>
      </c>
      <c r="B4" s="71" t="s">
        <v>21</v>
      </c>
      <c r="C4" s="72"/>
      <c r="D4" s="72"/>
      <c r="E4" s="73">
        <v>5000000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70" t="s">
        <v>22</v>
      </c>
      <c r="B5" s="71" t="s">
        <v>23</v>
      </c>
      <c r="C5" s="72"/>
      <c r="D5" s="72"/>
      <c r="E5" s="73">
        <v>1000000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70" t="s">
        <v>24</v>
      </c>
      <c r="B6" s="71" t="s">
        <v>25</v>
      </c>
      <c r="C6" s="72"/>
      <c r="D6" s="72"/>
      <c r="E6" s="73">
        <f>E5*10%</f>
        <v>100000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C7" s="14"/>
      <c r="D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1" t="s">
        <v>26</v>
      </c>
      <c r="B8" s="73">
        <v>2</v>
      </c>
      <c r="C8" s="14"/>
    </row>
    <row r="9" spans="1:26">
      <c r="A9" s="74" t="s">
        <v>27</v>
      </c>
      <c r="B9" s="74"/>
      <c r="C9" s="14"/>
    </row>
    <row r="10" spans="1:26">
      <c r="A10" s="74" t="s">
        <v>28</v>
      </c>
      <c r="B10" s="74"/>
      <c r="C10" s="14"/>
    </row>
    <row r="11" spans="1:26">
      <c r="A11" s="74" t="s">
        <v>29</v>
      </c>
      <c r="B11" s="74"/>
      <c r="C11" s="14"/>
    </row>
    <row r="12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1" t="s">
        <v>30</v>
      </c>
      <c r="B14" s="11" t="s">
        <v>31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26">
      <c r="A15" s="32" t="s">
        <v>33</v>
      </c>
      <c r="B15" s="15">
        <v>70</v>
      </c>
      <c r="C15" s="16"/>
      <c r="D15" s="32"/>
      <c r="F15" s="29" t="s">
        <v>34</v>
      </c>
    </row>
    <row r="16" spans="1:26">
      <c r="A16" s="32" t="s">
        <v>35</v>
      </c>
      <c r="B16" s="16">
        <f>E6/B15</f>
        <v>1428.5714285714287</v>
      </c>
      <c r="C16" s="16">
        <f>B16</f>
        <v>1428.5714285714287</v>
      </c>
      <c r="D16" s="32"/>
      <c r="F16" s="32" t="s">
        <v>36</v>
      </c>
      <c r="G16" s="75">
        <v>0.15</v>
      </c>
    </row>
    <row r="17" spans="1:12">
      <c r="A17" s="32" t="s">
        <v>37</v>
      </c>
      <c r="B17" s="75">
        <v>0.2</v>
      </c>
      <c r="C17" s="16">
        <f>B17*C16</f>
        <v>285.71428571428572</v>
      </c>
      <c r="D17" s="32"/>
      <c r="F17" s="32" t="s">
        <v>38</v>
      </c>
      <c r="G17" s="75">
        <v>0.15</v>
      </c>
    </row>
    <row r="18" spans="1:12">
      <c r="A18" s="32" t="s">
        <v>39</v>
      </c>
      <c r="B18" s="75">
        <v>0.1</v>
      </c>
      <c r="C18" s="16">
        <f>C17/21</f>
        <v>13.605442176870749</v>
      </c>
      <c r="D18" s="32"/>
      <c r="F18" s="32" t="s">
        <v>40</v>
      </c>
      <c r="G18" s="75">
        <v>0.1</v>
      </c>
    </row>
    <row r="19" spans="1:12">
      <c r="A19" s="32" t="s">
        <v>41</v>
      </c>
      <c r="B19" s="75">
        <v>0.1</v>
      </c>
      <c r="C19" s="14"/>
      <c r="F19" s="32" t="s">
        <v>42</v>
      </c>
      <c r="G19" s="75">
        <v>0.1</v>
      </c>
    </row>
    <row r="21" spans="1:12">
      <c r="C21" s="14"/>
    </row>
    <row r="22" spans="1:12">
      <c r="A22" s="11" t="s">
        <v>43</v>
      </c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</row>
    <row r="23" spans="1:12">
      <c r="B23" s="74"/>
      <c r="C23" s="76"/>
    </row>
    <row r="24" spans="1:12">
      <c r="A24" s="17" t="s">
        <v>44</v>
      </c>
      <c r="B24" s="77" t="s">
        <v>45</v>
      </c>
      <c r="C24" s="77" t="s">
        <v>46</v>
      </c>
      <c r="D24" s="77" t="s">
        <v>47</v>
      </c>
      <c r="E24" s="77" t="s">
        <v>48</v>
      </c>
      <c r="F24" s="77" t="s">
        <v>49</v>
      </c>
      <c r="G24" s="77" t="s">
        <v>50</v>
      </c>
    </row>
    <row r="25" spans="1:12">
      <c r="A25" s="70" t="s">
        <v>51</v>
      </c>
      <c r="B25" s="78" t="s">
        <v>52</v>
      </c>
      <c r="C25" s="79">
        <v>0</v>
      </c>
      <c r="D25" s="79">
        <v>2.1</v>
      </c>
      <c r="E25" s="80" t="e">
        <f t="shared" ref="E25:E27" si="0">1-D25/C25</f>
        <v>#DIV/0!</v>
      </c>
      <c r="F25" s="81">
        <v>0.2</v>
      </c>
      <c r="G25" s="16">
        <f t="shared" ref="G25:G27" si="1">F25*$B$29</f>
        <v>1.360544217687075</v>
      </c>
    </row>
    <row r="26" spans="1:12">
      <c r="A26" s="70" t="s">
        <v>53</v>
      </c>
      <c r="B26" s="78" t="s">
        <v>54</v>
      </c>
      <c r="C26" s="82">
        <v>39.99</v>
      </c>
      <c r="D26" s="79">
        <v>5.6</v>
      </c>
      <c r="E26" s="80">
        <f t="shared" si="0"/>
        <v>0.85996499124781201</v>
      </c>
      <c r="F26" s="81">
        <v>0.7</v>
      </c>
      <c r="G26" s="16">
        <f t="shared" si="1"/>
        <v>4.7619047619047619</v>
      </c>
    </row>
    <row r="27" spans="1:12">
      <c r="A27" s="70" t="s">
        <v>55</v>
      </c>
      <c r="B27" s="78" t="s">
        <v>56</v>
      </c>
      <c r="C27" s="82">
        <v>49.99</v>
      </c>
      <c r="D27" s="79">
        <f>C27*30%</f>
        <v>14.997</v>
      </c>
      <c r="E27" s="80">
        <f t="shared" si="0"/>
        <v>0.7</v>
      </c>
      <c r="F27" s="81">
        <v>0.1</v>
      </c>
      <c r="G27" s="16">
        <f t="shared" si="1"/>
        <v>0.6802721088435375</v>
      </c>
    </row>
    <row r="28" spans="1:12">
      <c r="A28" s="83" t="s">
        <v>57</v>
      </c>
      <c r="B28" s="84">
        <v>0.5</v>
      </c>
      <c r="C28" s="14"/>
    </row>
    <row r="29" spans="1:12">
      <c r="A29" s="83" t="s">
        <v>58</v>
      </c>
      <c r="B29" s="85">
        <f>$C$18*B28</f>
        <v>6.8027210884353746</v>
      </c>
      <c r="C29" s="14"/>
    </row>
    <row r="30" spans="1:12">
      <c r="A30" s="29" t="s">
        <v>59</v>
      </c>
      <c r="B30" s="75">
        <v>0.02</v>
      </c>
      <c r="C30" s="32"/>
    </row>
    <row r="31" spans="1:12">
      <c r="B31" s="18"/>
      <c r="C31" s="14"/>
    </row>
    <row r="32" spans="1:12">
      <c r="A32" s="17" t="s">
        <v>60</v>
      </c>
      <c r="B32" s="77" t="s">
        <v>45</v>
      </c>
      <c r="C32" s="77" t="s">
        <v>61</v>
      </c>
      <c r="D32" s="77" t="s">
        <v>47</v>
      </c>
      <c r="E32" s="77" t="s">
        <v>48</v>
      </c>
      <c r="F32" s="77" t="s">
        <v>49</v>
      </c>
      <c r="G32" s="77" t="s">
        <v>50</v>
      </c>
    </row>
    <row r="33" spans="1:7">
      <c r="A33" s="70" t="s">
        <v>62</v>
      </c>
      <c r="B33" s="78" t="s">
        <v>63</v>
      </c>
      <c r="C33" s="79">
        <v>340</v>
      </c>
      <c r="D33" s="79">
        <f>C33*75%</f>
        <v>255</v>
      </c>
      <c r="E33" s="80">
        <f t="shared" ref="E33:E35" si="2">1-D33/C33</f>
        <v>0.25</v>
      </c>
      <c r="F33" s="81">
        <v>1</v>
      </c>
      <c r="G33" s="16">
        <f t="shared" ref="G33:G35" si="3">F33*$B$37</f>
        <v>1.360544217687075</v>
      </c>
    </row>
    <row r="34" spans="1:7">
      <c r="A34" s="70" t="s">
        <v>64</v>
      </c>
      <c r="B34" s="78"/>
      <c r="C34" s="79">
        <v>0</v>
      </c>
      <c r="D34" s="79">
        <v>0</v>
      </c>
      <c r="E34" s="80" t="e">
        <f t="shared" si="2"/>
        <v>#DIV/0!</v>
      </c>
      <c r="F34" s="78"/>
      <c r="G34" s="16">
        <f t="shared" si="3"/>
        <v>0</v>
      </c>
    </row>
    <row r="35" spans="1:7">
      <c r="A35" s="70" t="s">
        <v>65</v>
      </c>
      <c r="B35" s="78"/>
      <c r="C35" s="79">
        <v>0</v>
      </c>
      <c r="D35" s="79">
        <v>0</v>
      </c>
      <c r="E35" s="80" t="e">
        <f t="shared" si="2"/>
        <v>#DIV/0!</v>
      </c>
      <c r="F35" s="78"/>
      <c r="G35" s="16">
        <f t="shared" si="3"/>
        <v>0</v>
      </c>
    </row>
    <row r="36" spans="1:7">
      <c r="A36" s="83" t="s">
        <v>57</v>
      </c>
      <c r="B36" s="84">
        <v>0.1</v>
      </c>
      <c r="C36" s="14"/>
    </row>
    <row r="37" spans="1:7">
      <c r="A37" s="83" t="s">
        <v>58</v>
      </c>
      <c r="B37" s="85">
        <f>$C$18*B36</f>
        <v>1.360544217687075</v>
      </c>
      <c r="C37" s="14"/>
    </row>
    <row r="38" spans="1:7">
      <c r="A38" s="70"/>
      <c r="B38" s="70"/>
      <c r="C38" s="86"/>
      <c r="F38" s="70"/>
    </row>
    <row r="39" spans="1:7">
      <c r="A39" s="17" t="s">
        <v>66</v>
      </c>
      <c r="B39" s="77" t="s">
        <v>45</v>
      </c>
      <c r="C39" s="77" t="s">
        <v>46</v>
      </c>
      <c r="D39" s="77" t="s">
        <v>47</v>
      </c>
      <c r="E39" s="77" t="s">
        <v>48</v>
      </c>
      <c r="F39" s="77" t="s">
        <v>49</v>
      </c>
      <c r="G39" s="77" t="s">
        <v>50</v>
      </c>
    </row>
    <row r="40" spans="1:7">
      <c r="A40" s="70" t="s">
        <v>67</v>
      </c>
      <c r="B40" s="78" t="s">
        <v>68</v>
      </c>
      <c r="C40" s="79">
        <v>30000</v>
      </c>
      <c r="D40" s="79">
        <v>10000</v>
      </c>
      <c r="E40" s="80">
        <f t="shared" ref="E40:E42" si="4">1-D40/C40</f>
        <v>0.66666666666666674</v>
      </c>
      <c r="F40" s="81">
        <v>1</v>
      </c>
      <c r="G40" s="16">
        <f t="shared" ref="G40:G42" si="5">F40*$B$44</f>
        <v>1.360544217687075</v>
      </c>
    </row>
    <row r="41" spans="1:7">
      <c r="A41" s="70" t="s">
        <v>69</v>
      </c>
      <c r="B41" s="78" t="s">
        <v>70</v>
      </c>
      <c r="C41" s="79">
        <v>300</v>
      </c>
      <c r="D41" s="79">
        <v>65</v>
      </c>
      <c r="E41" s="80">
        <f t="shared" si="4"/>
        <v>0.78333333333333333</v>
      </c>
      <c r="F41" s="81">
        <v>1</v>
      </c>
      <c r="G41" s="16">
        <f t="shared" si="5"/>
        <v>1.360544217687075</v>
      </c>
    </row>
    <row r="42" spans="1:7">
      <c r="A42" s="70" t="s">
        <v>71</v>
      </c>
      <c r="B42" s="78"/>
      <c r="C42" s="79">
        <v>0</v>
      </c>
      <c r="D42" s="79">
        <v>0</v>
      </c>
      <c r="E42" s="80" t="e">
        <f t="shared" si="4"/>
        <v>#DIV/0!</v>
      </c>
      <c r="F42" s="78"/>
      <c r="G42" s="16">
        <f t="shared" si="5"/>
        <v>0</v>
      </c>
    </row>
    <row r="43" spans="1:7">
      <c r="A43" s="83" t="s">
        <v>57</v>
      </c>
      <c r="B43" s="84">
        <v>0.1</v>
      </c>
      <c r="C43" s="14"/>
    </row>
    <row r="44" spans="1:7">
      <c r="A44" s="83" t="s">
        <v>58</v>
      </c>
      <c r="B44" s="85">
        <f>$C$18*B43</f>
        <v>1.360544217687075</v>
      </c>
      <c r="C44" s="14"/>
    </row>
    <row r="45" spans="1:7">
      <c r="A45" s="70"/>
      <c r="B45" s="70"/>
      <c r="C45" s="86"/>
      <c r="F45" s="70"/>
    </row>
    <row r="46" spans="1:7">
      <c r="A46" s="70"/>
      <c r="B46" s="70"/>
      <c r="C46" s="86"/>
      <c r="F46" s="70"/>
    </row>
    <row r="47" spans="1:7">
      <c r="A47" s="17" t="s">
        <v>72</v>
      </c>
      <c r="B47" s="77" t="s">
        <v>45</v>
      </c>
      <c r="C47" s="77" t="s">
        <v>46</v>
      </c>
      <c r="D47" s="77" t="s">
        <v>47</v>
      </c>
      <c r="E47" s="77" t="s">
        <v>48</v>
      </c>
      <c r="F47" s="77" t="s">
        <v>49</v>
      </c>
      <c r="G47" s="77" t="s">
        <v>50</v>
      </c>
    </row>
    <row r="48" spans="1:7">
      <c r="A48" s="70" t="s">
        <v>73</v>
      </c>
      <c r="B48" s="78" t="s">
        <v>74</v>
      </c>
      <c r="C48" s="79">
        <f>0.7*20000</f>
        <v>14000</v>
      </c>
      <c r="D48" s="79">
        <f>0.07*20000</f>
        <v>1400.0000000000002</v>
      </c>
      <c r="E48" s="80">
        <f t="shared" ref="E48:E50" si="6">1-D48/C48</f>
        <v>0.9</v>
      </c>
      <c r="F48" s="81">
        <v>1</v>
      </c>
      <c r="G48" s="16">
        <f t="shared" ref="G48:G50" si="7">F48*$B$52</f>
        <v>1.360544217687075</v>
      </c>
    </row>
    <row r="49" spans="1:26">
      <c r="A49" s="70" t="s">
        <v>75</v>
      </c>
      <c r="B49" s="78"/>
      <c r="C49" s="79">
        <v>0</v>
      </c>
      <c r="D49" s="79">
        <v>0</v>
      </c>
      <c r="E49" s="80" t="e">
        <f t="shared" si="6"/>
        <v>#DIV/0!</v>
      </c>
      <c r="F49" s="81"/>
      <c r="G49" s="16">
        <f t="shared" si="7"/>
        <v>0</v>
      </c>
    </row>
    <row r="50" spans="1:26">
      <c r="A50" s="70" t="s">
        <v>76</v>
      </c>
      <c r="B50" s="78"/>
      <c r="C50" s="79">
        <v>0</v>
      </c>
      <c r="D50" s="79">
        <v>0</v>
      </c>
      <c r="E50" s="80" t="e">
        <f t="shared" si="6"/>
        <v>#DIV/0!</v>
      </c>
      <c r="F50" s="81"/>
      <c r="G50" s="16">
        <f t="shared" si="7"/>
        <v>0</v>
      </c>
    </row>
    <row r="51" spans="1:26">
      <c r="A51" s="83" t="s">
        <v>57</v>
      </c>
      <c r="B51" s="84">
        <v>0.1</v>
      </c>
      <c r="C51" s="14"/>
    </row>
    <row r="52" spans="1:26">
      <c r="A52" s="83" t="s">
        <v>58</v>
      </c>
      <c r="B52" s="85">
        <f>$C$18*B51</f>
        <v>1.360544217687075</v>
      </c>
      <c r="C52" s="14"/>
    </row>
    <row r="53" spans="1:26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>
      <c r="A54" s="17"/>
      <c r="B54" s="17"/>
      <c r="C54" s="77"/>
      <c r="F54" s="17"/>
    </row>
    <row r="55" spans="1:26">
      <c r="A55" s="17" t="s">
        <v>77</v>
      </c>
      <c r="B55" s="77" t="s">
        <v>45</v>
      </c>
      <c r="C55" s="77" t="s">
        <v>46</v>
      </c>
      <c r="D55" s="77" t="s">
        <v>47</v>
      </c>
      <c r="E55" s="77" t="s">
        <v>48</v>
      </c>
      <c r="F55" s="77" t="s">
        <v>49</v>
      </c>
      <c r="G55" s="77" t="s">
        <v>50</v>
      </c>
    </row>
    <row r="56" spans="1:26">
      <c r="A56" s="70" t="s">
        <v>78</v>
      </c>
      <c r="B56" s="78" t="s">
        <v>79</v>
      </c>
      <c r="C56" s="79">
        <v>1500</v>
      </c>
      <c r="D56" s="79">
        <v>150</v>
      </c>
      <c r="E56" s="80">
        <f t="shared" ref="E56:E58" si="8">1-D56/C56</f>
        <v>0.9</v>
      </c>
      <c r="F56" s="81">
        <v>1</v>
      </c>
      <c r="G56" s="16">
        <f t="shared" ref="G56:G58" si="9">F56*$B$60</f>
        <v>1.360544217687075</v>
      </c>
    </row>
    <row r="57" spans="1:26">
      <c r="A57" s="70" t="s">
        <v>80</v>
      </c>
      <c r="B57" s="78"/>
      <c r="C57" s="79">
        <v>0</v>
      </c>
      <c r="D57" s="79">
        <v>0</v>
      </c>
      <c r="E57" s="80" t="e">
        <f t="shared" si="8"/>
        <v>#DIV/0!</v>
      </c>
      <c r="F57" s="81"/>
      <c r="G57" s="16">
        <f t="shared" si="9"/>
        <v>0</v>
      </c>
    </row>
    <row r="58" spans="1:26">
      <c r="A58" s="70" t="s">
        <v>81</v>
      </c>
      <c r="B58" s="78"/>
      <c r="C58" s="79">
        <v>0</v>
      </c>
      <c r="D58" s="79">
        <v>0</v>
      </c>
      <c r="E58" s="80" t="e">
        <f t="shared" si="8"/>
        <v>#DIV/0!</v>
      </c>
      <c r="F58" s="81"/>
      <c r="G58" s="16">
        <f t="shared" si="9"/>
        <v>0</v>
      </c>
    </row>
    <row r="59" spans="1:26">
      <c r="A59" s="83" t="s">
        <v>57</v>
      </c>
      <c r="B59" s="84">
        <v>0.1</v>
      </c>
      <c r="C59" s="14"/>
    </row>
    <row r="60" spans="1:26">
      <c r="A60" s="83" t="s">
        <v>58</v>
      </c>
      <c r="B60" s="85">
        <f>$C$18*B59</f>
        <v>1.360544217687075</v>
      </c>
      <c r="C60" s="14"/>
    </row>
    <row r="61" spans="1:26">
      <c r="C61" s="14"/>
    </row>
    <row r="62" spans="1:26">
      <c r="A62" s="17" t="s">
        <v>82</v>
      </c>
      <c r="B62" s="77" t="s">
        <v>45</v>
      </c>
      <c r="C62" s="77" t="s">
        <v>46</v>
      </c>
      <c r="D62" s="77" t="s">
        <v>47</v>
      </c>
      <c r="E62" s="77" t="s">
        <v>48</v>
      </c>
      <c r="F62" s="77" t="s">
        <v>49</v>
      </c>
      <c r="G62" s="77" t="s">
        <v>50</v>
      </c>
    </row>
    <row r="63" spans="1:26">
      <c r="A63" s="70" t="s">
        <v>83</v>
      </c>
      <c r="B63" s="78" t="s">
        <v>84</v>
      </c>
      <c r="C63" s="79">
        <v>150</v>
      </c>
      <c r="D63" s="79">
        <v>70</v>
      </c>
      <c r="E63" s="80">
        <f t="shared" ref="E63:E65" si="10">1-D63/C63</f>
        <v>0.53333333333333333</v>
      </c>
      <c r="F63" s="81">
        <v>1</v>
      </c>
      <c r="G63" s="16">
        <f t="shared" ref="G63:G65" si="11">F63*$B$67</f>
        <v>1.360544217687075</v>
      </c>
    </row>
    <row r="64" spans="1:26">
      <c r="A64" s="70" t="s">
        <v>85</v>
      </c>
      <c r="B64" s="78"/>
      <c r="C64" s="79">
        <v>0</v>
      </c>
      <c r="D64" s="79">
        <v>0</v>
      </c>
      <c r="E64" s="80" t="e">
        <f t="shared" si="10"/>
        <v>#DIV/0!</v>
      </c>
      <c r="F64" s="81"/>
      <c r="G64" s="16">
        <f t="shared" si="11"/>
        <v>0</v>
      </c>
    </row>
    <row r="65" spans="1:7">
      <c r="A65" s="70" t="s">
        <v>86</v>
      </c>
      <c r="B65" s="78"/>
      <c r="C65" s="79">
        <v>0</v>
      </c>
      <c r="D65" s="79">
        <v>0</v>
      </c>
      <c r="E65" s="80" t="e">
        <f t="shared" si="10"/>
        <v>#DIV/0!</v>
      </c>
      <c r="F65" s="81"/>
      <c r="G65" s="16">
        <f t="shared" si="11"/>
        <v>0</v>
      </c>
    </row>
    <row r="66" spans="1:7">
      <c r="A66" s="83" t="s">
        <v>57</v>
      </c>
      <c r="B66" s="84">
        <v>0.1</v>
      </c>
      <c r="C66" s="14"/>
    </row>
    <row r="67" spans="1:7">
      <c r="A67" s="83" t="s">
        <v>58</v>
      </c>
      <c r="B67" s="85">
        <f>$C$18*B66</f>
        <v>1.360544217687075</v>
      </c>
      <c r="C67" s="14"/>
    </row>
    <row r="68" spans="1:7">
      <c r="A68" s="29" t="s">
        <v>59</v>
      </c>
      <c r="B68" s="75">
        <v>0.02</v>
      </c>
      <c r="C68" s="14"/>
    </row>
    <row r="69" spans="1:7">
      <c r="C69" s="14"/>
    </row>
    <row r="70" spans="1:7">
      <c r="C70" s="14"/>
    </row>
    <row r="71" spans="1:7">
      <c r="C71" s="14"/>
    </row>
    <row r="72" spans="1:7">
      <c r="C72" s="14"/>
    </row>
    <row r="73" spans="1:7">
      <c r="C73" s="14"/>
    </row>
    <row r="74" spans="1:7">
      <c r="C74" s="14"/>
    </row>
    <row r="75" spans="1:7">
      <c r="C75" s="14"/>
    </row>
    <row r="76" spans="1:7">
      <c r="C76" s="14"/>
    </row>
    <row r="77" spans="1:7">
      <c r="C77" s="14"/>
    </row>
    <row r="78" spans="1:7">
      <c r="C78" s="14"/>
    </row>
    <row r="79" spans="1:7">
      <c r="C79" s="14"/>
    </row>
    <row r="80" spans="1:7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3">
      <c r="C97" s="14"/>
    </row>
    <row r="98" spans="3:3">
      <c r="C98" s="14"/>
    </row>
    <row r="99" spans="3:3">
      <c r="C99" s="14"/>
    </row>
    <row r="100" spans="3:3">
      <c r="C100" s="14"/>
    </row>
    <row r="101" spans="3:3">
      <c r="C101" s="14"/>
    </row>
    <row r="102" spans="3:3">
      <c r="C102" s="14"/>
    </row>
    <row r="103" spans="3:3">
      <c r="C103" s="14"/>
    </row>
    <row r="104" spans="3:3">
      <c r="C104" s="14"/>
    </row>
    <row r="105" spans="3:3">
      <c r="C105" s="14"/>
    </row>
    <row r="106" spans="3:3">
      <c r="C106" s="14"/>
    </row>
    <row r="107" spans="3:3">
      <c r="C107" s="14"/>
    </row>
    <row r="108" spans="3:3">
      <c r="C108" s="14"/>
    </row>
    <row r="109" spans="3:3">
      <c r="C109" s="14"/>
    </row>
    <row r="110" spans="3:3">
      <c r="C110" s="14"/>
    </row>
    <row r="111" spans="3:3">
      <c r="C111" s="14"/>
    </row>
    <row r="112" spans="3:3">
      <c r="C112" s="14"/>
    </row>
    <row r="113" spans="3:3">
      <c r="C113" s="14"/>
    </row>
    <row r="114" spans="3:3">
      <c r="C114" s="14"/>
    </row>
    <row r="115" spans="3:3">
      <c r="C115" s="14"/>
    </row>
    <row r="116" spans="3:3">
      <c r="C116" s="14"/>
    </row>
    <row r="117" spans="3:3">
      <c r="C117" s="14"/>
    </row>
    <row r="118" spans="3:3">
      <c r="C118" s="14"/>
    </row>
    <row r="119" spans="3:3">
      <c r="C119" s="14"/>
    </row>
    <row r="120" spans="3:3">
      <c r="C120" s="14"/>
    </row>
    <row r="121" spans="3:3">
      <c r="C121" s="14"/>
    </row>
    <row r="122" spans="3:3">
      <c r="C122" s="14"/>
    </row>
    <row r="123" spans="3:3">
      <c r="C123" s="14"/>
    </row>
    <row r="124" spans="3:3">
      <c r="C124" s="14"/>
    </row>
    <row r="125" spans="3:3">
      <c r="C125" s="14"/>
    </row>
    <row r="126" spans="3:3">
      <c r="C126" s="14"/>
    </row>
    <row r="127" spans="3:3">
      <c r="C127" s="14"/>
    </row>
    <row r="128" spans="3:3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4"/>
    </row>
    <row r="133" spans="3:3">
      <c r="C133" s="14"/>
    </row>
    <row r="134" spans="3:3">
      <c r="C134" s="14"/>
    </row>
    <row r="135" spans="3:3">
      <c r="C135" s="14"/>
    </row>
    <row r="136" spans="3:3">
      <c r="C136" s="14"/>
    </row>
    <row r="137" spans="3:3">
      <c r="C137" s="14"/>
    </row>
    <row r="138" spans="3:3">
      <c r="C138" s="14"/>
    </row>
    <row r="139" spans="3:3">
      <c r="C139" s="14"/>
    </row>
    <row r="140" spans="3:3">
      <c r="C140" s="14"/>
    </row>
    <row r="141" spans="3:3">
      <c r="C141" s="14"/>
    </row>
    <row r="142" spans="3:3">
      <c r="C142" s="14"/>
    </row>
    <row r="143" spans="3:3">
      <c r="C143" s="14"/>
    </row>
    <row r="144" spans="3:3">
      <c r="C144" s="14"/>
    </row>
    <row r="145" spans="3:3">
      <c r="C145" s="14"/>
    </row>
    <row r="146" spans="3:3">
      <c r="C146" s="14"/>
    </row>
    <row r="147" spans="3:3">
      <c r="C147" s="14"/>
    </row>
    <row r="148" spans="3:3">
      <c r="C148" s="14"/>
    </row>
    <row r="149" spans="3:3">
      <c r="C149" s="14"/>
    </row>
    <row r="150" spans="3:3">
      <c r="C150" s="14"/>
    </row>
    <row r="151" spans="3:3">
      <c r="C151" s="14"/>
    </row>
    <row r="152" spans="3:3">
      <c r="C152" s="14"/>
    </row>
    <row r="153" spans="3:3">
      <c r="C153" s="14"/>
    </row>
    <row r="154" spans="3:3">
      <c r="C154" s="14"/>
    </row>
    <row r="155" spans="3:3">
      <c r="C155" s="14"/>
    </row>
    <row r="156" spans="3:3">
      <c r="C156" s="14"/>
    </row>
    <row r="157" spans="3:3">
      <c r="C157" s="14"/>
    </row>
    <row r="158" spans="3:3">
      <c r="C158" s="14"/>
    </row>
    <row r="159" spans="3:3">
      <c r="C159" s="14"/>
    </row>
    <row r="160" spans="3:3">
      <c r="C160" s="14"/>
    </row>
    <row r="161" spans="3:3">
      <c r="C161" s="14"/>
    </row>
    <row r="162" spans="3:3">
      <c r="C162" s="14"/>
    </row>
    <row r="163" spans="3:3">
      <c r="C163" s="14"/>
    </row>
    <row r="164" spans="3:3">
      <c r="C164" s="14"/>
    </row>
    <row r="165" spans="3:3">
      <c r="C165" s="14"/>
    </row>
    <row r="166" spans="3:3">
      <c r="C166" s="14"/>
    </row>
    <row r="167" spans="3:3">
      <c r="C167" s="14"/>
    </row>
    <row r="168" spans="3:3">
      <c r="C168" s="14"/>
    </row>
    <row r="169" spans="3:3">
      <c r="C169" s="14"/>
    </row>
    <row r="170" spans="3:3">
      <c r="C170" s="14"/>
    </row>
    <row r="171" spans="3:3">
      <c r="C171" s="14"/>
    </row>
    <row r="172" spans="3:3">
      <c r="C172" s="14"/>
    </row>
    <row r="173" spans="3:3">
      <c r="C173" s="14"/>
    </row>
    <row r="174" spans="3:3">
      <c r="C174" s="14"/>
    </row>
    <row r="175" spans="3:3">
      <c r="C175" s="14"/>
    </row>
    <row r="176" spans="3:3">
      <c r="C176" s="14"/>
    </row>
    <row r="177" spans="3:3">
      <c r="C177" s="14"/>
    </row>
    <row r="178" spans="3:3">
      <c r="C178" s="14"/>
    </row>
    <row r="179" spans="3:3">
      <c r="C179" s="14"/>
    </row>
    <row r="180" spans="3:3">
      <c r="C180" s="14"/>
    </row>
    <row r="181" spans="3:3">
      <c r="C181" s="14"/>
    </row>
    <row r="182" spans="3:3">
      <c r="C182" s="14"/>
    </row>
    <row r="183" spans="3:3">
      <c r="C183" s="14"/>
    </row>
    <row r="184" spans="3:3">
      <c r="C184" s="14"/>
    </row>
    <row r="185" spans="3:3">
      <c r="C185" s="14"/>
    </row>
    <row r="186" spans="3:3">
      <c r="C186" s="14"/>
    </row>
    <row r="187" spans="3:3">
      <c r="C187" s="14"/>
    </row>
    <row r="188" spans="3:3">
      <c r="C188" s="14"/>
    </row>
    <row r="189" spans="3:3">
      <c r="C189" s="14"/>
    </row>
    <row r="190" spans="3:3">
      <c r="C190" s="14"/>
    </row>
    <row r="191" spans="3:3">
      <c r="C191" s="14"/>
    </row>
    <row r="192" spans="3:3">
      <c r="C192" s="14"/>
    </row>
    <row r="193" spans="3:3">
      <c r="C193" s="14"/>
    </row>
    <row r="194" spans="3:3">
      <c r="C194" s="14"/>
    </row>
    <row r="195" spans="3:3">
      <c r="C195" s="14"/>
    </row>
    <row r="196" spans="3:3">
      <c r="C196" s="14"/>
    </row>
    <row r="197" spans="3:3">
      <c r="C197" s="14"/>
    </row>
    <row r="198" spans="3:3">
      <c r="C198" s="14"/>
    </row>
    <row r="199" spans="3:3">
      <c r="C199" s="14"/>
    </row>
    <row r="200" spans="3:3">
      <c r="C200" s="14"/>
    </row>
    <row r="201" spans="3:3">
      <c r="C201" s="14"/>
    </row>
    <row r="202" spans="3:3">
      <c r="C202" s="14"/>
    </row>
    <row r="203" spans="3:3">
      <c r="C203" s="14"/>
    </row>
    <row r="204" spans="3:3">
      <c r="C204" s="14"/>
    </row>
    <row r="205" spans="3:3">
      <c r="C205" s="14"/>
    </row>
    <row r="206" spans="3:3">
      <c r="C206" s="14"/>
    </row>
    <row r="207" spans="3:3">
      <c r="C207" s="14"/>
    </row>
    <row r="208" spans="3:3">
      <c r="C208" s="14"/>
    </row>
    <row r="209" spans="3:3">
      <c r="C209" s="14"/>
    </row>
    <row r="210" spans="3:3">
      <c r="C210" s="14"/>
    </row>
    <row r="211" spans="3:3">
      <c r="C211" s="14"/>
    </row>
    <row r="212" spans="3:3">
      <c r="C212" s="14"/>
    </row>
    <row r="213" spans="3:3">
      <c r="C213" s="14"/>
    </row>
    <row r="214" spans="3:3">
      <c r="C214" s="14"/>
    </row>
    <row r="215" spans="3:3">
      <c r="C215" s="14"/>
    </row>
    <row r="216" spans="3:3">
      <c r="C216" s="14"/>
    </row>
    <row r="217" spans="3:3">
      <c r="C217" s="14"/>
    </row>
    <row r="218" spans="3:3">
      <c r="C218" s="14"/>
    </row>
    <row r="219" spans="3:3">
      <c r="C219" s="14"/>
    </row>
    <row r="220" spans="3:3">
      <c r="C220" s="14"/>
    </row>
    <row r="221" spans="3:3">
      <c r="C221" s="14"/>
    </row>
    <row r="222" spans="3:3">
      <c r="C222" s="14"/>
    </row>
    <row r="223" spans="3:3">
      <c r="C223" s="14"/>
    </row>
    <row r="224" spans="3:3">
      <c r="C224" s="14"/>
    </row>
    <row r="225" spans="3:3">
      <c r="C225" s="14"/>
    </row>
    <row r="226" spans="3:3">
      <c r="C226" s="14"/>
    </row>
    <row r="227" spans="3:3">
      <c r="C227" s="14"/>
    </row>
    <row r="228" spans="3:3">
      <c r="C228" s="14"/>
    </row>
    <row r="229" spans="3:3">
      <c r="C229" s="14"/>
    </row>
    <row r="230" spans="3:3">
      <c r="C230" s="14"/>
    </row>
    <row r="231" spans="3:3">
      <c r="C231" s="14"/>
    </row>
    <row r="232" spans="3:3">
      <c r="C232" s="14"/>
    </row>
    <row r="233" spans="3:3">
      <c r="C233" s="14"/>
    </row>
    <row r="234" spans="3:3">
      <c r="C234" s="14"/>
    </row>
    <row r="235" spans="3:3">
      <c r="C235" s="14"/>
    </row>
    <row r="236" spans="3:3">
      <c r="C236" s="14"/>
    </row>
    <row r="237" spans="3:3">
      <c r="C237" s="14"/>
    </row>
    <row r="238" spans="3:3">
      <c r="C238" s="14"/>
    </row>
    <row r="239" spans="3:3">
      <c r="C239" s="14"/>
    </row>
    <row r="240" spans="3:3">
      <c r="C240" s="14"/>
    </row>
    <row r="241" spans="3:3">
      <c r="C241" s="14"/>
    </row>
    <row r="242" spans="3:3">
      <c r="C242" s="14"/>
    </row>
    <row r="243" spans="3:3">
      <c r="C243" s="14"/>
    </row>
    <row r="244" spans="3:3">
      <c r="C244" s="14"/>
    </row>
    <row r="245" spans="3:3">
      <c r="C245" s="14"/>
    </row>
    <row r="246" spans="3:3">
      <c r="C246" s="14"/>
    </row>
    <row r="247" spans="3:3">
      <c r="C247" s="14"/>
    </row>
    <row r="248" spans="3:3">
      <c r="C248" s="14"/>
    </row>
    <row r="249" spans="3:3">
      <c r="C249" s="14"/>
    </row>
    <row r="250" spans="3:3">
      <c r="C250" s="14"/>
    </row>
    <row r="251" spans="3:3">
      <c r="C251" s="14"/>
    </row>
    <row r="252" spans="3:3">
      <c r="C252" s="14"/>
    </row>
    <row r="253" spans="3:3">
      <c r="C253" s="14"/>
    </row>
    <row r="254" spans="3:3">
      <c r="C254" s="14"/>
    </row>
    <row r="255" spans="3:3">
      <c r="C255" s="14"/>
    </row>
    <row r="256" spans="3:3">
      <c r="C256" s="14"/>
    </row>
    <row r="257" spans="3:3">
      <c r="C257" s="14"/>
    </row>
    <row r="258" spans="3:3">
      <c r="C258" s="14"/>
    </row>
    <row r="259" spans="3:3">
      <c r="C259" s="14"/>
    </row>
    <row r="260" spans="3:3">
      <c r="C260" s="14"/>
    </row>
    <row r="261" spans="3:3">
      <c r="C261" s="14"/>
    </row>
    <row r="262" spans="3:3">
      <c r="C262" s="14"/>
    </row>
    <row r="263" spans="3:3">
      <c r="C263" s="14"/>
    </row>
    <row r="264" spans="3:3">
      <c r="C264" s="14"/>
    </row>
    <row r="265" spans="3:3">
      <c r="C265" s="14"/>
    </row>
    <row r="266" spans="3:3">
      <c r="C266" s="14"/>
    </row>
    <row r="267" spans="3:3">
      <c r="C267" s="14"/>
    </row>
    <row r="268" spans="3:3">
      <c r="C268" s="14"/>
    </row>
    <row r="269" spans="3:3">
      <c r="C269" s="14"/>
    </row>
    <row r="270" spans="3:3">
      <c r="C270" s="14"/>
    </row>
    <row r="271" spans="3:3">
      <c r="C271" s="14"/>
    </row>
    <row r="272" spans="3:3">
      <c r="C272" s="14"/>
    </row>
    <row r="273" spans="3:3">
      <c r="C273" s="14"/>
    </row>
    <row r="274" spans="3:3">
      <c r="C274" s="14"/>
    </row>
    <row r="275" spans="3:3">
      <c r="C275" s="14"/>
    </row>
    <row r="276" spans="3:3">
      <c r="C276" s="14"/>
    </row>
    <row r="277" spans="3:3">
      <c r="C277" s="14"/>
    </row>
    <row r="278" spans="3:3">
      <c r="C278" s="14"/>
    </row>
    <row r="279" spans="3:3">
      <c r="C279" s="14"/>
    </row>
    <row r="280" spans="3:3">
      <c r="C280" s="14"/>
    </row>
    <row r="281" spans="3:3">
      <c r="C281" s="14"/>
    </row>
    <row r="282" spans="3:3">
      <c r="C282" s="14"/>
    </row>
    <row r="283" spans="3:3">
      <c r="C283" s="14"/>
    </row>
    <row r="284" spans="3:3">
      <c r="C284" s="14"/>
    </row>
    <row r="285" spans="3:3">
      <c r="C285" s="14"/>
    </row>
    <row r="286" spans="3:3">
      <c r="C286" s="14"/>
    </row>
    <row r="287" spans="3:3">
      <c r="C287" s="14"/>
    </row>
    <row r="288" spans="3:3">
      <c r="C288" s="14"/>
    </row>
    <row r="289" spans="3:3">
      <c r="C289" s="14"/>
    </row>
    <row r="290" spans="3:3">
      <c r="C290" s="14"/>
    </row>
    <row r="291" spans="3:3">
      <c r="C291" s="14"/>
    </row>
    <row r="292" spans="3:3">
      <c r="C292" s="14"/>
    </row>
    <row r="293" spans="3:3">
      <c r="C293" s="14"/>
    </row>
    <row r="294" spans="3:3">
      <c r="C294" s="14"/>
    </row>
    <row r="295" spans="3:3">
      <c r="C295" s="14"/>
    </row>
    <row r="296" spans="3:3">
      <c r="C296" s="14"/>
    </row>
    <row r="297" spans="3:3">
      <c r="C297" s="14"/>
    </row>
    <row r="298" spans="3:3">
      <c r="C298" s="14"/>
    </row>
    <row r="299" spans="3:3">
      <c r="C299" s="14"/>
    </row>
    <row r="300" spans="3:3">
      <c r="C300" s="14"/>
    </row>
    <row r="301" spans="3:3">
      <c r="C301" s="14"/>
    </row>
    <row r="302" spans="3:3">
      <c r="C302" s="14"/>
    </row>
    <row r="303" spans="3:3">
      <c r="C303" s="14"/>
    </row>
    <row r="304" spans="3:3">
      <c r="C304" s="14"/>
    </row>
    <row r="305" spans="3:3">
      <c r="C305" s="14"/>
    </row>
    <row r="306" spans="3:3">
      <c r="C306" s="14"/>
    </row>
    <row r="307" spans="3:3">
      <c r="C307" s="14"/>
    </row>
    <row r="308" spans="3:3">
      <c r="C308" s="14"/>
    </row>
    <row r="309" spans="3:3">
      <c r="C309" s="14"/>
    </row>
    <row r="310" spans="3:3">
      <c r="C310" s="14"/>
    </row>
    <row r="311" spans="3:3">
      <c r="C311" s="14"/>
    </row>
    <row r="312" spans="3:3">
      <c r="C312" s="14"/>
    </row>
    <row r="313" spans="3:3">
      <c r="C313" s="14"/>
    </row>
    <row r="314" spans="3:3">
      <c r="C314" s="14"/>
    </row>
    <row r="315" spans="3:3">
      <c r="C315" s="14"/>
    </row>
    <row r="316" spans="3:3">
      <c r="C316" s="14"/>
    </row>
    <row r="317" spans="3:3">
      <c r="C317" s="14"/>
    </row>
    <row r="318" spans="3:3">
      <c r="C318" s="14"/>
    </row>
    <row r="319" spans="3:3">
      <c r="C319" s="14"/>
    </row>
    <row r="320" spans="3:3">
      <c r="C320" s="14"/>
    </row>
    <row r="321" spans="3:3">
      <c r="C321" s="14"/>
    </row>
    <row r="322" spans="3:3">
      <c r="C322" s="14"/>
    </row>
    <row r="323" spans="3:3">
      <c r="C323" s="14"/>
    </row>
    <row r="324" spans="3:3">
      <c r="C324" s="14"/>
    </row>
    <row r="325" spans="3:3">
      <c r="C325" s="14"/>
    </row>
    <row r="326" spans="3:3">
      <c r="C326" s="14"/>
    </row>
    <row r="327" spans="3:3">
      <c r="C327" s="14"/>
    </row>
    <row r="328" spans="3:3">
      <c r="C328" s="14"/>
    </row>
    <row r="329" spans="3:3">
      <c r="C329" s="14"/>
    </row>
    <row r="330" spans="3:3">
      <c r="C330" s="14"/>
    </row>
    <row r="331" spans="3:3">
      <c r="C331" s="14"/>
    </row>
    <row r="332" spans="3:3">
      <c r="C332" s="14"/>
    </row>
    <row r="333" spans="3:3">
      <c r="C333" s="14"/>
    </row>
    <row r="334" spans="3:3">
      <c r="C334" s="14"/>
    </row>
    <row r="335" spans="3:3">
      <c r="C335" s="14"/>
    </row>
    <row r="336" spans="3:3">
      <c r="C336" s="14"/>
    </row>
    <row r="337" spans="3:3">
      <c r="C337" s="14"/>
    </row>
    <row r="338" spans="3:3">
      <c r="C338" s="14"/>
    </row>
    <row r="339" spans="3:3">
      <c r="C339" s="14"/>
    </row>
    <row r="340" spans="3:3">
      <c r="C340" s="14"/>
    </row>
    <row r="341" spans="3:3">
      <c r="C341" s="14"/>
    </row>
    <row r="342" spans="3:3">
      <c r="C342" s="14"/>
    </row>
    <row r="343" spans="3:3">
      <c r="C343" s="14"/>
    </row>
    <row r="344" spans="3:3">
      <c r="C344" s="14"/>
    </row>
    <row r="345" spans="3:3">
      <c r="C345" s="14"/>
    </row>
    <row r="346" spans="3:3">
      <c r="C346" s="14"/>
    </row>
    <row r="347" spans="3:3">
      <c r="C347" s="14"/>
    </row>
    <row r="348" spans="3:3">
      <c r="C348" s="14"/>
    </row>
    <row r="349" spans="3:3">
      <c r="C349" s="14"/>
    </row>
    <row r="350" spans="3:3">
      <c r="C350" s="14"/>
    </row>
    <row r="351" spans="3:3">
      <c r="C351" s="14"/>
    </row>
    <row r="352" spans="3:3">
      <c r="C352" s="14"/>
    </row>
    <row r="353" spans="3:3">
      <c r="C353" s="14"/>
    </row>
    <row r="354" spans="3:3">
      <c r="C354" s="14"/>
    </row>
    <row r="355" spans="3:3">
      <c r="C355" s="14"/>
    </row>
    <row r="356" spans="3:3">
      <c r="C356" s="14"/>
    </row>
    <row r="357" spans="3:3">
      <c r="C357" s="14"/>
    </row>
    <row r="358" spans="3:3">
      <c r="C358" s="14"/>
    </row>
    <row r="359" spans="3:3">
      <c r="C359" s="14"/>
    </row>
    <row r="360" spans="3:3">
      <c r="C360" s="14"/>
    </row>
    <row r="361" spans="3:3">
      <c r="C361" s="14"/>
    </row>
    <row r="362" spans="3:3">
      <c r="C362" s="14"/>
    </row>
    <row r="363" spans="3:3">
      <c r="C363" s="14"/>
    </row>
    <row r="364" spans="3:3">
      <c r="C364" s="14"/>
    </row>
    <row r="365" spans="3:3">
      <c r="C365" s="14"/>
    </row>
    <row r="366" spans="3:3">
      <c r="C366" s="14"/>
    </row>
    <row r="367" spans="3:3">
      <c r="C367" s="14"/>
    </row>
    <row r="368" spans="3:3">
      <c r="C368" s="14"/>
    </row>
    <row r="369" spans="3:3">
      <c r="C369" s="14"/>
    </row>
    <row r="370" spans="3:3">
      <c r="C370" s="14"/>
    </row>
    <row r="371" spans="3:3">
      <c r="C371" s="14"/>
    </row>
    <row r="372" spans="3:3">
      <c r="C372" s="14"/>
    </row>
    <row r="373" spans="3:3">
      <c r="C373" s="14"/>
    </row>
    <row r="374" spans="3:3">
      <c r="C374" s="14"/>
    </row>
    <row r="375" spans="3:3">
      <c r="C375" s="14"/>
    </row>
    <row r="376" spans="3:3">
      <c r="C376" s="14"/>
    </row>
    <row r="377" spans="3:3">
      <c r="C377" s="14"/>
    </row>
    <row r="378" spans="3:3">
      <c r="C378" s="14"/>
    </row>
    <row r="379" spans="3:3">
      <c r="C379" s="14"/>
    </row>
    <row r="380" spans="3:3">
      <c r="C380" s="14"/>
    </row>
    <row r="381" spans="3:3">
      <c r="C381" s="14"/>
    </row>
    <row r="382" spans="3:3">
      <c r="C382" s="14"/>
    </row>
    <row r="383" spans="3:3">
      <c r="C383" s="14"/>
    </row>
    <row r="384" spans="3:3">
      <c r="C384" s="14"/>
    </row>
    <row r="385" spans="3:3">
      <c r="C385" s="14"/>
    </row>
    <row r="386" spans="3:3">
      <c r="C386" s="14"/>
    </row>
    <row r="387" spans="3:3">
      <c r="C387" s="14"/>
    </row>
    <row r="388" spans="3:3">
      <c r="C388" s="14"/>
    </row>
    <row r="389" spans="3:3">
      <c r="C389" s="14"/>
    </row>
    <row r="390" spans="3:3">
      <c r="C390" s="14"/>
    </row>
    <row r="391" spans="3:3">
      <c r="C391" s="14"/>
    </row>
    <row r="392" spans="3:3">
      <c r="C392" s="14"/>
    </row>
    <row r="393" spans="3:3">
      <c r="C393" s="14"/>
    </row>
    <row r="394" spans="3:3">
      <c r="C394" s="14"/>
    </row>
    <row r="395" spans="3:3">
      <c r="C395" s="14"/>
    </row>
    <row r="396" spans="3:3">
      <c r="C396" s="14"/>
    </row>
    <row r="397" spans="3:3">
      <c r="C397" s="14"/>
    </row>
    <row r="398" spans="3:3">
      <c r="C398" s="14"/>
    </row>
    <row r="399" spans="3:3">
      <c r="C399" s="14"/>
    </row>
    <row r="400" spans="3:3">
      <c r="C400" s="14"/>
    </row>
    <row r="401" spans="3:3">
      <c r="C401" s="14"/>
    </row>
    <row r="402" spans="3:3">
      <c r="C402" s="14"/>
    </row>
    <row r="403" spans="3:3">
      <c r="C403" s="14"/>
    </row>
    <row r="404" spans="3:3">
      <c r="C404" s="14"/>
    </row>
    <row r="405" spans="3:3">
      <c r="C405" s="14"/>
    </row>
    <row r="406" spans="3:3">
      <c r="C406" s="14"/>
    </row>
    <row r="407" spans="3:3">
      <c r="C407" s="14"/>
    </row>
    <row r="408" spans="3:3">
      <c r="C408" s="14"/>
    </row>
    <row r="409" spans="3:3">
      <c r="C409" s="14"/>
    </row>
    <row r="410" spans="3:3">
      <c r="C410" s="14"/>
    </row>
    <row r="411" spans="3:3">
      <c r="C411" s="14"/>
    </row>
    <row r="412" spans="3:3">
      <c r="C412" s="14"/>
    </row>
    <row r="413" spans="3:3">
      <c r="C413" s="14"/>
    </row>
    <row r="414" spans="3:3">
      <c r="C414" s="14"/>
    </row>
    <row r="415" spans="3:3">
      <c r="C415" s="14"/>
    </row>
    <row r="416" spans="3:3">
      <c r="C416" s="14"/>
    </row>
    <row r="417" spans="3:3">
      <c r="C417" s="14"/>
    </row>
    <row r="418" spans="3:3">
      <c r="C418" s="14"/>
    </row>
    <row r="419" spans="3:3">
      <c r="C419" s="14"/>
    </row>
    <row r="420" spans="3:3">
      <c r="C420" s="14"/>
    </row>
    <row r="421" spans="3:3">
      <c r="C421" s="14"/>
    </row>
    <row r="422" spans="3:3">
      <c r="C422" s="14"/>
    </row>
    <row r="423" spans="3:3">
      <c r="C423" s="14"/>
    </row>
    <row r="424" spans="3:3">
      <c r="C424" s="14"/>
    </row>
    <row r="425" spans="3:3">
      <c r="C425" s="14"/>
    </row>
    <row r="426" spans="3:3">
      <c r="C426" s="14"/>
    </row>
    <row r="427" spans="3:3">
      <c r="C427" s="14"/>
    </row>
    <row r="428" spans="3:3">
      <c r="C428" s="14"/>
    </row>
    <row r="429" spans="3:3">
      <c r="C429" s="14"/>
    </row>
    <row r="430" spans="3:3">
      <c r="C430" s="14"/>
    </row>
    <row r="431" spans="3:3">
      <c r="C431" s="14"/>
    </row>
    <row r="432" spans="3:3">
      <c r="C432" s="14"/>
    </row>
    <row r="433" spans="3:3">
      <c r="C433" s="14"/>
    </row>
    <row r="434" spans="3:3">
      <c r="C434" s="14"/>
    </row>
    <row r="435" spans="3:3">
      <c r="C435" s="14"/>
    </row>
    <row r="436" spans="3:3">
      <c r="C436" s="14"/>
    </row>
    <row r="437" spans="3:3">
      <c r="C437" s="14"/>
    </row>
    <row r="438" spans="3:3">
      <c r="C438" s="14"/>
    </row>
    <row r="439" spans="3:3">
      <c r="C439" s="14"/>
    </row>
    <row r="440" spans="3:3">
      <c r="C440" s="14"/>
    </row>
    <row r="441" spans="3:3">
      <c r="C441" s="14"/>
    </row>
    <row r="442" spans="3:3">
      <c r="C442" s="14"/>
    </row>
    <row r="443" spans="3:3">
      <c r="C443" s="14"/>
    </row>
    <row r="444" spans="3:3">
      <c r="C444" s="14"/>
    </row>
    <row r="445" spans="3:3">
      <c r="C445" s="14"/>
    </row>
    <row r="446" spans="3:3">
      <c r="C446" s="14"/>
    </row>
    <row r="447" spans="3:3">
      <c r="C447" s="14"/>
    </row>
    <row r="448" spans="3:3">
      <c r="C448" s="14"/>
    </row>
    <row r="449" spans="3:3">
      <c r="C449" s="14"/>
    </row>
    <row r="450" spans="3:3">
      <c r="C450" s="14"/>
    </row>
    <row r="451" spans="3:3">
      <c r="C451" s="14"/>
    </row>
    <row r="452" spans="3:3">
      <c r="C452" s="14"/>
    </row>
    <row r="453" spans="3:3">
      <c r="C453" s="14"/>
    </row>
    <row r="454" spans="3:3">
      <c r="C454" s="14"/>
    </row>
    <row r="455" spans="3:3">
      <c r="C455" s="14"/>
    </row>
    <row r="456" spans="3:3">
      <c r="C456" s="14"/>
    </row>
    <row r="457" spans="3:3">
      <c r="C457" s="14"/>
    </row>
    <row r="458" spans="3:3">
      <c r="C458" s="14"/>
    </row>
    <row r="459" spans="3:3">
      <c r="C459" s="14"/>
    </row>
    <row r="460" spans="3:3">
      <c r="C460" s="14"/>
    </row>
    <row r="461" spans="3:3">
      <c r="C461" s="14"/>
    </row>
    <row r="462" spans="3:3">
      <c r="C462" s="14"/>
    </row>
    <row r="463" spans="3:3">
      <c r="C463" s="14"/>
    </row>
    <row r="464" spans="3:3">
      <c r="C464" s="14"/>
    </row>
    <row r="465" spans="3:3">
      <c r="C465" s="14"/>
    </row>
    <row r="466" spans="3:3">
      <c r="C466" s="14"/>
    </row>
    <row r="467" spans="3:3">
      <c r="C467" s="14"/>
    </row>
    <row r="468" spans="3:3">
      <c r="C468" s="14"/>
    </row>
    <row r="469" spans="3:3">
      <c r="C469" s="14"/>
    </row>
    <row r="470" spans="3:3">
      <c r="C470" s="14"/>
    </row>
    <row r="471" spans="3:3">
      <c r="C471" s="14"/>
    </row>
    <row r="472" spans="3:3">
      <c r="C472" s="14"/>
    </row>
    <row r="473" spans="3:3">
      <c r="C473" s="14"/>
    </row>
    <row r="474" spans="3:3">
      <c r="C474" s="14"/>
    </row>
    <row r="475" spans="3:3">
      <c r="C475" s="14"/>
    </row>
    <row r="476" spans="3:3">
      <c r="C476" s="14"/>
    </row>
    <row r="477" spans="3:3">
      <c r="C477" s="14"/>
    </row>
    <row r="478" spans="3:3">
      <c r="C478" s="14"/>
    </row>
    <row r="479" spans="3:3">
      <c r="C479" s="14"/>
    </row>
    <row r="480" spans="3:3">
      <c r="C480" s="14"/>
    </row>
    <row r="481" spans="3:3">
      <c r="C481" s="14"/>
    </row>
    <row r="482" spans="3:3">
      <c r="C482" s="14"/>
    </row>
    <row r="483" spans="3:3">
      <c r="C483" s="14"/>
    </row>
    <row r="484" spans="3:3">
      <c r="C484" s="14"/>
    </row>
    <row r="485" spans="3:3">
      <c r="C485" s="14"/>
    </row>
    <row r="486" spans="3:3">
      <c r="C486" s="14"/>
    </row>
    <row r="487" spans="3:3">
      <c r="C487" s="14"/>
    </row>
    <row r="488" spans="3:3">
      <c r="C488" s="14"/>
    </row>
    <row r="489" spans="3:3">
      <c r="C489" s="14"/>
    </row>
    <row r="490" spans="3:3">
      <c r="C490" s="14"/>
    </row>
    <row r="491" spans="3:3">
      <c r="C491" s="14"/>
    </row>
    <row r="492" spans="3:3">
      <c r="C492" s="14"/>
    </row>
    <row r="493" spans="3:3">
      <c r="C493" s="14"/>
    </row>
    <row r="494" spans="3:3">
      <c r="C494" s="14"/>
    </row>
    <row r="495" spans="3:3">
      <c r="C495" s="14"/>
    </row>
    <row r="496" spans="3:3">
      <c r="C496" s="14"/>
    </row>
    <row r="497" spans="3:3">
      <c r="C497" s="14"/>
    </row>
    <row r="498" spans="3:3">
      <c r="C498" s="14"/>
    </row>
    <row r="499" spans="3:3">
      <c r="C499" s="14"/>
    </row>
    <row r="500" spans="3:3">
      <c r="C500" s="14"/>
    </row>
    <row r="501" spans="3:3">
      <c r="C501" s="14"/>
    </row>
    <row r="502" spans="3:3">
      <c r="C502" s="14"/>
    </row>
    <row r="503" spans="3:3">
      <c r="C503" s="14"/>
    </row>
    <row r="504" spans="3:3">
      <c r="C504" s="14"/>
    </row>
    <row r="505" spans="3:3">
      <c r="C505" s="14"/>
    </row>
    <row r="506" spans="3:3">
      <c r="C506" s="14"/>
    </row>
    <row r="507" spans="3:3">
      <c r="C507" s="14"/>
    </row>
    <row r="508" spans="3:3">
      <c r="C508" s="14"/>
    </row>
    <row r="509" spans="3:3">
      <c r="C509" s="14"/>
    </row>
    <row r="510" spans="3:3">
      <c r="C510" s="14"/>
    </row>
    <row r="511" spans="3:3">
      <c r="C511" s="14"/>
    </row>
    <row r="512" spans="3:3">
      <c r="C512" s="14"/>
    </row>
    <row r="513" spans="3:3">
      <c r="C513" s="14"/>
    </row>
    <row r="514" spans="3:3">
      <c r="C514" s="14"/>
    </row>
    <row r="515" spans="3:3">
      <c r="C515" s="14"/>
    </row>
    <row r="516" spans="3:3">
      <c r="C516" s="14"/>
    </row>
    <row r="517" spans="3:3">
      <c r="C517" s="14"/>
    </row>
    <row r="518" spans="3:3">
      <c r="C518" s="14"/>
    </row>
    <row r="519" spans="3:3">
      <c r="C519" s="14"/>
    </row>
    <row r="520" spans="3:3">
      <c r="C520" s="14"/>
    </row>
    <row r="521" spans="3:3">
      <c r="C521" s="14"/>
    </row>
    <row r="522" spans="3:3">
      <c r="C522" s="14"/>
    </row>
    <row r="523" spans="3:3">
      <c r="C523" s="14"/>
    </row>
    <row r="524" spans="3:3">
      <c r="C524" s="14"/>
    </row>
    <row r="525" spans="3:3">
      <c r="C525" s="14"/>
    </row>
    <row r="526" spans="3:3">
      <c r="C526" s="14"/>
    </row>
    <row r="527" spans="3:3">
      <c r="C527" s="14"/>
    </row>
    <row r="528" spans="3:3">
      <c r="C528" s="14"/>
    </row>
    <row r="529" spans="3:3">
      <c r="C529" s="14"/>
    </row>
    <row r="530" spans="3:3">
      <c r="C530" s="14"/>
    </row>
    <row r="531" spans="3:3">
      <c r="C531" s="14"/>
    </row>
    <row r="532" spans="3:3">
      <c r="C532" s="14"/>
    </row>
    <row r="533" spans="3:3">
      <c r="C533" s="14"/>
    </row>
    <row r="534" spans="3:3">
      <c r="C534" s="14"/>
    </row>
    <row r="535" spans="3:3">
      <c r="C535" s="14"/>
    </row>
    <row r="536" spans="3:3">
      <c r="C536" s="14"/>
    </row>
    <row r="537" spans="3:3">
      <c r="C537" s="14"/>
    </row>
    <row r="538" spans="3:3">
      <c r="C538" s="14"/>
    </row>
    <row r="539" spans="3:3">
      <c r="C539" s="14"/>
    </row>
    <row r="540" spans="3:3">
      <c r="C540" s="14"/>
    </row>
    <row r="541" spans="3:3">
      <c r="C541" s="14"/>
    </row>
    <row r="542" spans="3:3">
      <c r="C542" s="14"/>
    </row>
    <row r="543" spans="3:3">
      <c r="C543" s="14"/>
    </row>
    <row r="544" spans="3:3">
      <c r="C544" s="14"/>
    </row>
    <row r="545" spans="3:3">
      <c r="C545" s="14"/>
    </row>
    <row r="546" spans="3:3">
      <c r="C546" s="14"/>
    </row>
    <row r="547" spans="3:3">
      <c r="C547" s="14"/>
    </row>
    <row r="548" spans="3:3">
      <c r="C548" s="14"/>
    </row>
    <row r="549" spans="3:3">
      <c r="C549" s="14"/>
    </row>
    <row r="550" spans="3:3">
      <c r="C550" s="14"/>
    </row>
    <row r="551" spans="3:3">
      <c r="C551" s="14"/>
    </row>
    <row r="552" spans="3:3">
      <c r="C552" s="14"/>
    </row>
    <row r="553" spans="3:3">
      <c r="C553" s="14"/>
    </row>
    <row r="554" spans="3:3">
      <c r="C554" s="14"/>
    </row>
    <row r="555" spans="3:3">
      <c r="C555" s="14"/>
    </row>
    <row r="556" spans="3:3">
      <c r="C556" s="14"/>
    </row>
    <row r="557" spans="3:3">
      <c r="C557" s="14"/>
    </row>
    <row r="558" spans="3:3">
      <c r="C558" s="14"/>
    </row>
    <row r="559" spans="3:3">
      <c r="C559" s="14"/>
    </row>
    <row r="560" spans="3:3">
      <c r="C560" s="14"/>
    </row>
    <row r="561" spans="3:3">
      <c r="C561" s="14"/>
    </row>
    <row r="562" spans="3:3">
      <c r="C562" s="14"/>
    </row>
    <row r="563" spans="3:3">
      <c r="C563" s="14"/>
    </row>
    <row r="564" spans="3:3">
      <c r="C564" s="14"/>
    </row>
    <row r="565" spans="3:3">
      <c r="C565" s="14"/>
    </row>
    <row r="566" spans="3:3">
      <c r="C566" s="14"/>
    </row>
    <row r="567" spans="3:3">
      <c r="C567" s="14"/>
    </row>
    <row r="568" spans="3:3">
      <c r="C568" s="14"/>
    </row>
    <row r="569" spans="3:3">
      <c r="C569" s="14"/>
    </row>
    <row r="570" spans="3:3">
      <c r="C570" s="14"/>
    </row>
    <row r="571" spans="3:3">
      <c r="C571" s="14"/>
    </row>
    <row r="572" spans="3:3">
      <c r="C572" s="14"/>
    </row>
    <row r="573" spans="3:3">
      <c r="C573" s="14"/>
    </row>
    <row r="574" spans="3:3">
      <c r="C574" s="14"/>
    </row>
    <row r="575" spans="3:3">
      <c r="C575" s="14"/>
    </row>
    <row r="576" spans="3:3">
      <c r="C576" s="14"/>
    </row>
    <row r="577" spans="3:3">
      <c r="C577" s="14"/>
    </row>
    <row r="578" spans="3:3">
      <c r="C578" s="14"/>
    </row>
    <row r="579" spans="3:3">
      <c r="C579" s="14"/>
    </row>
    <row r="580" spans="3:3">
      <c r="C580" s="14"/>
    </row>
    <row r="581" spans="3:3">
      <c r="C581" s="14"/>
    </row>
    <row r="582" spans="3:3">
      <c r="C582" s="14"/>
    </row>
    <row r="583" spans="3:3">
      <c r="C583" s="14"/>
    </row>
    <row r="584" spans="3:3">
      <c r="C584" s="14"/>
    </row>
    <row r="585" spans="3:3">
      <c r="C585" s="14"/>
    </row>
    <row r="586" spans="3:3">
      <c r="C586" s="14"/>
    </row>
    <row r="587" spans="3:3">
      <c r="C587" s="14"/>
    </row>
    <row r="588" spans="3:3">
      <c r="C588" s="14"/>
    </row>
    <row r="589" spans="3:3">
      <c r="C589" s="14"/>
    </row>
    <row r="590" spans="3:3">
      <c r="C590" s="14"/>
    </row>
    <row r="591" spans="3:3">
      <c r="C591" s="14"/>
    </row>
    <row r="592" spans="3:3">
      <c r="C592" s="14"/>
    </row>
    <row r="593" spans="3:3">
      <c r="C593" s="14"/>
    </row>
    <row r="594" spans="3:3">
      <c r="C594" s="14"/>
    </row>
    <row r="595" spans="3:3">
      <c r="C595" s="14"/>
    </row>
    <row r="596" spans="3:3">
      <c r="C596" s="14"/>
    </row>
    <row r="597" spans="3:3">
      <c r="C597" s="14"/>
    </row>
    <row r="598" spans="3:3">
      <c r="C598" s="14"/>
    </row>
    <row r="599" spans="3:3">
      <c r="C599" s="14"/>
    </row>
    <row r="600" spans="3:3">
      <c r="C600" s="14"/>
    </row>
    <row r="601" spans="3:3">
      <c r="C601" s="14"/>
    </row>
    <row r="602" spans="3:3">
      <c r="C602" s="14"/>
    </row>
    <row r="603" spans="3:3">
      <c r="C603" s="14"/>
    </row>
    <row r="604" spans="3:3">
      <c r="C604" s="14"/>
    </row>
    <row r="605" spans="3:3">
      <c r="C605" s="14"/>
    </row>
    <row r="606" spans="3:3">
      <c r="C606" s="14"/>
    </row>
    <row r="607" spans="3:3">
      <c r="C607" s="14"/>
    </row>
    <row r="608" spans="3:3">
      <c r="C608" s="14"/>
    </row>
    <row r="609" spans="3:3">
      <c r="C609" s="14"/>
    </row>
    <row r="610" spans="3:3">
      <c r="C610" s="14"/>
    </row>
    <row r="611" spans="3:3">
      <c r="C611" s="14"/>
    </row>
    <row r="612" spans="3:3">
      <c r="C612" s="14"/>
    </row>
    <row r="613" spans="3:3">
      <c r="C613" s="14"/>
    </row>
    <row r="614" spans="3:3">
      <c r="C614" s="14"/>
    </row>
    <row r="615" spans="3:3">
      <c r="C615" s="14"/>
    </row>
    <row r="616" spans="3:3">
      <c r="C616" s="14"/>
    </row>
    <row r="617" spans="3:3">
      <c r="C617" s="14"/>
    </row>
    <row r="618" spans="3:3">
      <c r="C618" s="14"/>
    </row>
    <row r="619" spans="3:3">
      <c r="C619" s="14"/>
    </row>
    <row r="620" spans="3:3">
      <c r="C620" s="14"/>
    </row>
    <row r="621" spans="3:3">
      <c r="C621" s="14"/>
    </row>
    <row r="622" spans="3:3">
      <c r="C622" s="14"/>
    </row>
    <row r="623" spans="3:3">
      <c r="C623" s="14"/>
    </row>
    <row r="624" spans="3:3">
      <c r="C624" s="14"/>
    </row>
    <row r="625" spans="3:3">
      <c r="C625" s="14"/>
    </row>
    <row r="626" spans="3:3">
      <c r="C626" s="14"/>
    </row>
    <row r="627" spans="3:3">
      <c r="C627" s="14"/>
    </row>
    <row r="628" spans="3:3">
      <c r="C628" s="14"/>
    </row>
    <row r="629" spans="3:3">
      <c r="C629" s="14"/>
    </row>
    <row r="630" spans="3:3">
      <c r="C630" s="14"/>
    </row>
    <row r="631" spans="3:3">
      <c r="C631" s="14"/>
    </row>
    <row r="632" spans="3:3">
      <c r="C632" s="14"/>
    </row>
    <row r="633" spans="3:3">
      <c r="C633" s="14"/>
    </row>
    <row r="634" spans="3:3">
      <c r="C634" s="14"/>
    </row>
    <row r="635" spans="3:3">
      <c r="C635" s="14"/>
    </row>
    <row r="636" spans="3:3">
      <c r="C636" s="14"/>
    </row>
    <row r="637" spans="3:3">
      <c r="C637" s="14"/>
    </row>
    <row r="638" spans="3:3">
      <c r="C638" s="14"/>
    </row>
    <row r="639" spans="3:3">
      <c r="C639" s="14"/>
    </row>
    <row r="640" spans="3:3">
      <c r="C640" s="14"/>
    </row>
    <row r="641" spans="3:3">
      <c r="C641" s="14"/>
    </row>
    <row r="642" spans="3:3">
      <c r="C642" s="14"/>
    </row>
    <row r="643" spans="3:3">
      <c r="C643" s="14"/>
    </row>
    <row r="644" spans="3:3">
      <c r="C644" s="14"/>
    </row>
    <row r="645" spans="3:3">
      <c r="C645" s="14"/>
    </row>
    <row r="646" spans="3:3">
      <c r="C646" s="14"/>
    </row>
    <row r="647" spans="3:3">
      <c r="C647" s="14"/>
    </row>
    <row r="648" spans="3:3">
      <c r="C648" s="14"/>
    </row>
    <row r="649" spans="3:3">
      <c r="C649" s="14"/>
    </row>
    <row r="650" spans="3:3">
      <c r="C650" s="14"/>
    </row>
    <row r="651" spans="3:3">
      <c r="C651" s="14"/>
    </row>
    <row r="652" spans="3:3">
      <c r="C652" s="14"/>
    </row>
    <row r="653" spans="3:3">
      <c r="C653" s="14"/>
    </row>
    <row r="654" spans="3:3">
      <c r="C654" s="14"/>
    </row>
    <row r="655" spans="3:3">
      <c r="C655" s="14"/>
    </row>
    <row r="656" spans="3:3">
      <c r="C656" s="14"/>
    </row>
    <row r="657" spans="3:3">
      <c r="C657" s="14"/>
    </row>
    <row r="658" spans="3:3">
      <c r="C658" s="14"/>
    </row>
    <row r="659" spans="3:3">
      <c r="C659" s="14"/>
    </row>
    <row r="660" spans="3:3">
      <c r="C660" s="14"/>
    </row>
    <row r="661" spans="3:3">
      <c r="C661" s="14"/>
    </row>
    <row r="662" spans="3:3">
      <c r="C662" s="14"/>
    </row>
    <row r="663" spans="3:3">
      <c r="C663" s="14"/>
    </row>
    <row r="664" spans="3:3">
      <c r="C664" s="14"/>
    </row>
    <row r="665" spans="3:3">
      <c r="C665" s="14"/>
    </row>
    <row r="666" spans="3:3">
      <c r="C666" s="14"/>
    </row>
    <row r="667" spans="3:3">
      <c r="C667" s="14"/>
    </row>
    <row r="668" spans="3:3">
      <c r="C668" s="14"/>
    </row>
    <row r="669" spans="3:3">
      <c r="C669" s="14"/>
    </row>
    <row r="670" spans="3:3">
      <c r="C670" s="14"/>
    </row>
    <row r="671" spans="3:3">
      <c r="C671" s="14"/>
    </row>
    <row r="672" spans="3:3">
      <c r="C672" s="14"/>
    </row>
    <row r="673" spans="3:3">
      <c r="C673" s="14"/>
    </row>
    <row r="674" spans="3:3">
      <c r="C674" s="14"/>
    </row>
    <row r="675" spans="3:3">
      <c r="C675" s="14"/>
    </row>
    <row r="676" spans="3:3">
      <c r="C676" s="14"/>
    </row>
    <row r="677" spans="3:3">
      <c r="C677" s="14"/>
    </row>
    <row r="678" spans="3:3">
      <c r="C678" s="14"/>
    </row>
    <row r="679" spans="3:3">
      <c r="C679" s="14"/>
    </row>
    <row r="680" spans="3:3">
      <c r="C680" s="14"/>
    </row>
    <row r="681" spans="3:3">
      <c r="C681" s="14"/>
    </row>
    <row r="682" spans="3:3">
      <c r="C682" s="14"/>
    </row>
    <row r="683" spans="3:3">
      <c r="C683" s="14"/>
    </row>
    <row r="684" spans="3:3">
      <c r="C684" s="14"/>
    </row>
    <row r="685" spans="3:3">
      <c r="C685" s="14"/>
    </row>
    <row r="686" spans="3:3">
      <c r="C686" s="14"/>
    </row>
    <row r="687" spans="3:3">
      <c r="C687" s="14"/>
    </row>
    <row r="688" spans="3:3">
      <c r="C688" s="14"/>
    </row>
    <row r="689" spans="3:3">
      <c r="C689" s="14"/>
    </row>
    <row r="690" spans="3:3">
      <c r="C690" s="14"/>
    </row>
    <row r="691" spans="3:3">
      <c r="C691" s="14"/>
    </row>
    <row r="692" spans="3:3">
      <c r="C692" s="14"/>
    </row>
    <row r="693" spans="3:3">
      <c r="C693" s="14"/>
    </row>
    <row r="694" spans="3:3">
      <c r="C694" s="14"/>
    </row>
    <row r="695" spans="3:3">
      <c r="C695" s="14"/>
    </row>
    <row r="696" spans="3:3">
      <c r="C696" s="14"/>
    </row>
    <row r="697" spans="3:3">
      <c r="C697" s="14"/>
    </row>
    <row r="698" spans="3:3">
      <c r="C698" s="14"/>
    </row>
    <row r="699" spans="3:3">
      <c r="C699" s="14"/>
    </row>
    <row r="700" spans="3:3">
      <c r="C700" s="14"/>
    </row>
    <row r="701" spans="3:3">
      <c r="C701" s="14"/>
    </row>
    <row r="702" spans="3:3">
      <c r="C702" s="14"/>
    </row>
    <row r="703" spans="3:3">
      <c r="C703" s="14"/>
    </row>
    <row r="704" spans="3:3">
      <c r="C704" s="14"/>
    </row>
    <row r="705" spans="3:3">
      <c r="C705" s="14"/>
    </row>
    <row r="706" spans="3:3">
      <c r="C706" s="14"/>
    </row>
    <row r="707" spans="3:3">
      <c r="C707" s="14"/>
    </row>
    <row r="708" spans="3:3">
      <c r="C708" s="14"/>
    </row>
    <row r="709" spans="3:3">
      <c r="C709" s="14"/>
    </row>
    <row r="710" spans="3:3">
      <c r="C710" s="14"/>
    </row>
    <row r="711" spans="3:3">
      <c r="C711" s="14"/>
    </row>
    <row r="712" spans="3:3">
      <c r="C712" s="14"/>
    </row>
    <row r="713" spans="3:3">
      <c r="C713" s="14"/>
    </row>
    <row r="714" spans="3:3">
      <c r="C714" s="14"/>
    </row>
    <row r="715" spans="3:3">
      <c r="C715" s="14"/>
    </row>
    <row r="716" spans="3:3">
      <c r="C716" s="14"/>
    </row>
    <row r="717" spans="3:3">
      <c r="C717" s="14"/>
    </row>
    <row r="718" spans="3:3">
      <c r="C718" s="14"/>
    </row>
    <row r="719" spans="3:3">
      <c r="C719" s="14"/>
    </row>
    <row r="720" spans="3:3">
      <c r="C720" s="14"/>
    </row>
    <row r="721" spans="3:3">
      <c r="C721" s="14"/>
    </row>
    <row r="722" spans="3:3">
      <c r="C722" s="14"/>
    </row>
    <row r="723" spans="3:3">
      <c r="C723" s="14"/>
    </row>
    <row r="724" spans="3:3">
      <c r="C724" s="14"/>
    </row>
    <row r="725" spans="3:3">
      <c r="C725" s="14"/>
    </row>
    <row r="726" spans="3:3">
      <c r="C726" s="14"/>
    </row>
    <row r="727" spans="3:3">
      <c r="C727" s="14"/>
    </row>
    <row r="728" spans="3:3">
      <c r="C728" s="14"/>
    </row>
    <row r="729" spans="3:3">
      <c r="C729" s="14"/>
    </row>
    <row r="730" spans="3:3">
      <c r="C730" s="14"/>
    </row>
    <row r="731" spans="3:3">
      <c r="C731" s="14"/>
    </row>
    <row r="732" spans="3:3">
      <c r="C732" s="14"/>
    </row>
    <row r="733" spans="3:3">
      <c r="C733" s="14"/>
    </row>
    <row r="734" spans="3:3">
      <c r="C734" s="14"/>
    </row>
    <row r="735" spans="3:3">
      <c r="C735" s="14"/>
    </row>
    <row r="736" spans="3:3">
      <c r="C736" s="14"/>
    </row>
    <row r="737" spans="3:3">
      <c r="C737" s="14"/>
    </row>
    <row r="738" spans="3:3">
      <c r="C738" s="14"/>
    </row>
    <row r="739" spans="3:3">
      <c r="C739" s="14"/>
    </row>
    <row r="740" spans="3:3">
      <c r="C740" s="14"/>
    </row>
    <row r="741" spans="3:3">
      <c r="C741" s="14"/>
    </row>
    <row r="742" spans="3:3">
      <c r="C742" s="14"/>
    </row>
    <row r="743" spans="3:3">
      <c r="C743" s="14"/>
    </row>
    <row r="744" spans="3:3">
      <c r="C744" s="14"/>
    </row>
    <row r="745" spans="3:3">
      <c r="C745" s="14"/>
    </row>
    <row r="746" spans="3:3">
      <c r="C746" s="14"/>
    </row>
    <row r="747" spans="3:3">
      <c r="C747" s="14"/>
    </row>
    <row r="748" spans="3:3">
      <c r="C748" s="14"/>
    </row>
    <row r="749" spans="3:3">
      <c r="C749" s="14"/>
    </row>
    <row r="750" spans="3:3">
      <c r="C750" s="14"/>
    </row>
    <row r="751" spans="3:3">
      <c r="C751" s="14"/>
    </row>
    <row r="752" spans="3:3">
      <c r="C752" s="14"/>
    </row>
    <row r="753" spans="3:3">
      <c r="C753" s="14"/>
    </row>
    <row r="754" spans="3:3">
      <c r="C754" s="14"/>
    </row>
    <row r="755" spans="3:3">
      <c r="C755" s="14"/>
    </row>
    <row r="756" spans="3:3">
      <c r="C756" s="14"/>
    </row>
    <row r="757" spans="3:3">
      <c r="C757" s="14"/>
    </row>
    <row r="758" spans="3:3">
      <c r="C758" s="14"/>
    </row>
    <row r="759" spans="3:3">
      <c r="C759" s="14"/>
    </row>
    <row r="760" spans="3:3">
      <c r="C760" s="14"/>
    </row>
    <row r="761" spans="3:3">
      <c r="C761" s="14"/>
    </row>
    <row r="762" spans="3:3">
      <c r="C762" s="14"/>
    </row>
    <row r="763" spans="3:3">
      <c r="C763" s="14"/>
    </row>
    <row r="764" spans="3:3">
      <c r="C764" s="14"/>
    </row>
    <row r="765" spans="3:3">
      <c r="C765" s="14"/>
    </row>
    <row r="766" spans="3:3">
      <c r="C766" s="14"/>
    </row>
    <row r="767" spans="3:3">
      <c r="C767" s="14"/>
    </row>
    <row r="768" spans="3:3">
      <c r="C768" s="14"/>
    </row>
    <row r="769" spans="3:3">
      <c r="C769" s="14"/>
    </row>
    <row r="770" spans="3:3">
      <c r="C770" s="14"/>
    </row>
    <row r="771" spans="3:3">
      <c r="C771" s="14"/>
    </row>
    <row r="772" spans="3:3">
      <c r="C772" s="14"/>
    </row>
    <row r="773" spans="3:3">
      <c r="C773" s="14"/>
    </row>
    <row r="774" spans="3:3">
      <c r="C774" s="14"/>
    </row>
    <row r="775" spans="3:3">
      <c r="C775" s="14"/>
    </row>
    <row r="776" spans="3:3">
      <c r="C776" s="14"/>
    </row>
    <row r="777" spans="3:3">
      <c r="C777" s="14"/>
    </row>
    <row r="778" spans="3:3">
      <c r="C778" s="14"/>
    </row>
    <row r="779" spans="3:3">
      <c r="C779" s="14"/>
    </row>
    <row r="780" spans="3:3">
      <c r="C780" s="14"/>
    </row>
    <row r="781" spans="3:3">
      <c r="C781" s="14"/>
    </row>
    <row r="782" spans="3:3">
      <c r="C782" s="14"/>
    </row>
    <row r="783" spans="3:3">
      <c r="C783" s="14"/>
    </row>
    <row r="784" spans="3:3">
      <c r="C784" s="14"/>
    </row>
    <row r="785" spans="3:3">
      <c r="C785" s="14"/>
    </row>
    <row r="786" spans="3:3">
      <c r="C786" s="14"/>
    </row>
    <row r="787" spans="3:3">
      <c r="C787" s="14"/>
    </row>
    <row r="788" spans="3:3">
      <c r="C788" s="14"/>
    </row>
    <row r="789" spans="3:3">
      <c r="C789" s="14"/>
    </row>
    <row r="790" spans="3:3">
      <c r="C790" s="14"/>
    </row>
    <row r="791" spans="3:3">
      <c r="C791" s="14"/>
    </row>
    <row r="792" spans="3:3">
      <c r="C792" s="14"/>
    </row>
    <row r="793" spans="3:3">
      <c r="C793" s="14"/>
    </row>
    <row r="794" spans="3:3">
      <c r="C794" s="14"/>
    </row>
    <row r="795" spans="3:3">
      <c r="C795" s="14"/>
    </row>
    <row r="796" spans="3:3">
      <c r="C796" s="14"/>
    </row>
    <row r="797" spans="3:3">
      <c r="C797" s="14"/>
    </row>
    <row r="798" spans="3:3">
      <c r="C798" s="14"/>
    </row>
    <row r="799" spans="3:3">
      <c r="C799" s="14"/>
    </row>
    <row r="800" spans="3:3">
      <c r="C800" s="14"/>
    </row>
    <row r="801" spans="3:3">
      <c r="C801" s="14"/>
    </row>
    <row r="802" spans="3:3">
      <c r="C802" s="14"/>
    </row>
    <row r="803" spans="3:3">
      <c r="C803" s="14"/>
    </row>
    <row r="804" spans="3:3">
      <c r="C804" s="14"/>
    </row>
    <row r="805" spans="3:3">
      <c r="C805" s="14"/>
    </row>
    <row r="806" spans="3:3">
      <c r="C806" s="14"/>
    </row>
    <row r="807" spans="3:3">
      <c r="C807" s="14"/>
    </row>
    <row r="808" spans="3:3">
      <c r="C808" s="14"/>
    </row>
    <row r="809" spans="3:3">
      <c r="C809" s="14"/>
    </row>
    <row r="810" spans="3:3">
      <c r="C810" s="14"/>
    </row>
    <row r="811" spans="3:3">
      <c r="C811" s="14"/>
    </row>
    <row r="812" spans="3:3">
      <c r="C812" s="14"/>
    </row>
    <row r="813" spans="3:3">
      <c r="C813" s="14"/>
    </row>
    <row r="814" spans="3:3">
      <c r="C814" s="14"/>
    </row>
    <row r="815" spans="3:3">
      <c r="C815" s="14"/>
    </row>
    <row r="816" spans="3:3">
      <c r="C816" s="14"/>
    </row>
    <row r="817" spans="3:3">
      <c r="C817" s="14"/>
    </row>
    <row r="818" spans="3:3">
      <c r="C818" s="14"/>
    </row>
    <row r="819" spans="3:3">
      <c r="C819" s="14"/>
    </row>
    <row r="820" spans="3:3">
      <c r="C820" s="14"/>
    </row>
    <row r="821" spans="3:3">
      <c r="C821" s="14"/>
    </row>
    <row r="822" spans="3:3">
      <c r="C822" s="14"/>
    </row>
    <row r="823" spans="3:3">
      <c r="C823" s="14"/>
    </row>
    <row r="824" spans="3:3">
      <c r="C824" s="14"/>
    </row>
    <row r="825" spans="3:3">
      <c r="C825" s="14"/>
    </row>
    <row r="826" spans="3:3">
      <c r="C826" s="14"/>
    </row>
    <row r="827" spans="3:3">
      <c r="C827" s="14"/>
    </row>
    <row r="828" spans="3:3">
      <c r="C828" s="14"/>
    </row>
    <row r="829" spans="3:3">
      <c r="C829" s="14"/>
    </row>
    <row r="830" spans="3:3">
      <c r="C830" s="14"/>
    </row>
    <row r="831" spans="3:3">
      <c r="C831" s="14"/>
    </row>
    <row r="832" spans="3:3">
      <c r="C832" s="14"/>
    </row>
    <row r="833" spans="3:3">
      <c r="C833" s="14"/>
    </row>
    <row r="834" spans="3:3">
      <c r="C834" s="14"/>
    </row>
    <row r="835" spans="3:3">
      <c r="C835" s="14"/>
    </row>
    <row r="836" spans="3:3">
      <c r="C836" s="14"/>
    </row>
    <row r="837" spans="3:3">
      <c r="C837" s="14"/>
    </row>
    <row r="838" spans="3:3">
      <c r="C838" s="14"/>
    </row>
    <row r="839" spans="3:3">
      <c r="C839" s="14"/>
    </row>
    <row r="840" spans="3:3">
      <c r="C840" s="14"/>
    </row>
    <row r="841" spans="3:3">
      <c r="C841" s="14"/>
    </row>
    <row r="842" spans="3:3">
      <c r="C842" s="14"/>
    </row>
    <row r="843" spans="3:3">
      <c r="C843" s="14"/>
    </row>
    <row r="844" spans="3:3">
      <c r="C844" s="14"/>
    </row>
    <row r="845" spans="3:3">
      <c r="C845" s="14"/>
    </row>
    <row r="846" spans="3:3">
      <c r="C846" s="14"/>
    </row>
    <row r="847" spans="3:3">
      <c r="C847" s="14"/>
    </row>
    <row r="848" spans="3:3">
      <c r="C848" s="14"/>
    </row>
    <row r="849" spans="3:3">
      <c r="C849" s="14"/>
    </row>
    <row r="850" spans="3:3">
      <c r="C850" s="14"/>
    </row>
    <row r="851" spans="3:3">
      <c r="C851" s="14"/>
    </row>
    <row r="852" spans="3:3">
      <c r="C852" s="14"/>
    </row>
    <row r="853" spans="3:3">
      <c r="C853" s="14"/>
    </row>
    <row r="854" spans="3:3">
      <c r="C854" s="14"/>
    </row>
    <row r="855" spans="3:3">
      <c r="C855" s="14"/>
    </row>
    <row r="856" spans="3:3">
      <c r="C856" s="14"/>
    </row>
    <row r="857" spans="3:3">
      <c r="C857" s="14"/>
    </row>
    <row r="858" spans="3:3">
      <c r="C858" s="14"/>
    </row>
    <row r="859" spans="3:3">
      <c r="C859" s="14"/>
    </row>
    <row r="860" spans="3:3">
      <c r="C860" s="14"/>
    </row>
    <row r="861" spans="3:3">
      <c r="C861" s="14"/>
    </row>
    <row r="862" spans="3:3">
      <c r="C862" s="14"/>
    </row>
    <row r="863" spans="3:3">
      <c r="C863" s="14"/>
    </row>
    <row r="864" spans="3:3">
      <c r="C864" s="14"/>
    </row>
    <row r="865" spans="3:3">
      <c r="C865" s="14"/>
    </row>
    <row r="866" spans="3:3">
      <c r="C866" s="14"/>
    </row>
    <row r="867" spans="3:3">
      <c r="C867" s="14"/>
    </row>
    <row r="868" spans="3:3">
      <c r="C868" s="14"/>
    </row>
    <row r="869" spans="3:3">
      <c r="C869" s="14"/>
    </row>
    <row r="870" spans="3:3">
      <c r="C870" s="14"/>
    </row>
    <row r="871" spans="3:3">
      <c r="C871" s="14"/>
    </row>
    <row r="872" spans="3:3">
      <c r="C872" s="14"/>
    </row>
    <row r="873" spans="3:3">
      <c r="C873" s="14"/>
    </row>
    <row r="874" spans="3:3">
      <c r="C874" s="14"/>
    </row>
    <row r="875" spans="3:3">
      <c r="C875" s="14"/>
    </row>
    <row r="876" spans="3:3">
      <c r="C876" s="14"/>
    </row>
    <row r="877" spans="3:3">
      <c r="C877" s="14"/>
    </row>
    <row r="878" spans="3:3">
      <c r="C878" s="14"/>
    </row>
    <row r="879" spans="3:3">
      <c r="C879" s="14"/>
    </row>
    <row r="880" spans="3:3">
      <c r="C880" s="14"/>
    </row>
    <row r="881" spans="3:3">
      <c r="C881" s="14"/>
    </row>
    <row r="882" spans="3:3">
      <c r="C882" s="14"/>
    </row>
    <row r="883" spans="3:3">
      <c r="C883" s="14"/>
    </row>
    <row r="884" spans="3:3">
      <c r="C884" s="14"/>
    </row>
    <row r="885" spans="3:3">
      <c r="C885" s="14"/>
    </row>
    <row r="886" spans="3:3">
      <c r="C886" s="14"/>
    </row>
    <row r="887" spans="3:3">
      <c r="C887" s="14"/>
    </row>
    <row r="888" spans="3:3">
      <c r="C888" s="14"/>
    </row>
    <row r="889" spans="3:3">
      <c r="C889" s="14"/>
    </row>
    <row r="890" spans="3:3">
      <c r="C890" s="14"/>
    </row>
    <row r="891" spans="3:3">
      <c r="C891" s="14"/>
    </row>
    <row r="892" spans="3:3">
      <c r="C892" s="14"/>
    </row>
    <row r="893" spans="3:3">
      <c r="C893" s="14"/>
    </row>
    <row r="894" spans="3:3">
      <c r="C894" s="14"/>
    </row>
    <row r="895" spans="3:3">
      <c r="C895" s="14"/>
    </row>
    <row r="896" spans="3:3">
      <c r="C896" s="14"/>
    </row>
    <row r="897" spans="3:3">
      <c r="C897" s="14"/>
    </row>
    <row r="898" spans="3:3">
      <c r="C898" s="14"/>
    </row>
    <row r="899" spans="3:3">
      <c r="C899" s="14"/>
    </row>
    <row r="900" spans="3:3">
      <c r="C900" s="14"/>
    </row>
    <row r="901" spans="3:3">
      <c r="C901" s="14"/>
    </row>
    <row r="902" spans="3:3">
      <c r="C902" s="14"/>
    </row>
    <row r="903" spans="3:3">
      <c r="C903" s="14"/>
    </row>
    <row r="904" spans="3:3">
      <c r="C904" s="14"/>
    </row>
    <row r="905" spans="3:3">
      <c r="C905" s="14"/>
    </row>
    <row r="906" spans="3:3">
      <c r="C906" s="14"/>
    </row>
    <row r="907" spans="3:3">
      <c r="C907" s="14"/>
    </row>
    <row r="908" spans="3:3">
      <c r="C908" s="14"/>
    </row>
    <row r="909" spans="3:3">
      <c r="C909" s="14"/>
    </row>
    <row r="910" spans="3:3">
      <c r="C910" s="14"/>
    </row>
    <row r="911" spans="3:3">
      <c r="C911" s="14"/>
    </row>
    <row r="912" spans="3:3">
      <c r="C912" s="14"/>
    </row>
    <row r="913" spans="3:3">
      <c r="C913" s="14"/>
    </row>
    <row r="914" spans="3:3">
      <c r="C914" s="14"/>
    </row>
    <row r="915" spans="3:3">
      <c r="C915" s="14"/>
    </row>
    <row r="916" spans="3:3">
      <c r="C916" s="14"/>
    </row>
    <row r="917" spans="3:3">
      <c r="C917" s="14"/>
    </row>
    <row r="918" spans="3:3">
      <c r="C918" s="14"/>
    </row>
    <row r="919" spans="3:3">
      <c r="C919" s="14"/>
    </row>
    <row r="920" spans="3:3">
      <c r="C920" s="14"/>
    </row>
    <row r="921" spans="3:3">
      <c r="C921" s="14"/>
    </row>
    <row r="922" spans="3:3">
      <c r="C922" s="14"/>
    </row>
    <row r="923" spans="3:3">
      <c r="C923" s="14"/>
    </row>
    <row r="924" spans="3:3">
      <c r="C924" s="14"/>
    </row>
    <row r="925" spans="3:3">
      <c r="C925" s="14"/>
    </row>
    <row r="926" spans="3:3">
      <c r="C926" s="14"/>
    </row>
    <row r="927" spans="3:3">
      <c r="C927" s="14"/>
    </row>
    <row r="928" spans="3:3">
      <c r="C928" s="14"/>
    </row>
    <row r="929" spans="3:3">
      <c r="C929" s="14"/>
    </row>
    <row r="930" spans="3:3">
      <c r="C930" s="14"/>
    </row>
    <row r="931" spans="3:3">
      <c r="C931" s="14"/>
    </row>
    <row r="932" spans="3:3">
      <c r="C932" s="14"/>
    </row>
    <row r="933" spans="3:3">
      <c r="C933" s="14"/>
    </row>
    <row r="934" spans="3:3">
      <c r="C934" s="14"/>
    </row>
    <row r="935" spans="3:3">
      <c r="C935" s="14"/>
    </row>
    <row r="936" spans="3:3">
      <c r="C936" s="14"/>
    </row>
    <row r="937" spans="3:3">
      <c r="C937" s="14"/>
    </row>
    <row r="938" spans="3:3">
      <c r="C938" s="14"/>
    </row>
    <row r="939" spans="3:3">
      <c r="C939" s="14"/>
    </row>
    <row r="940" spans="3:3">
      <c r="C940" s="14"/>
    </row>
    <row r="941" spans="3:3">
      <c r="C941" s="14"/>
    </row>
    <row r="942" spans="3:3">
      <c r="C942" s="14"/>
    </row>
    <row r="943" spans="3:3">
      <c r="C943" s="14"/>
    </row>
    <row r="944" spans="3:3">
      <c r="C944" s="14"/>
    </row>
    <row r="945" spans="3:3">
      <c r="C945" s="14"/>
    </row>
    <row r="946" spans="3:3">
      <c r="C946" s="14"/>
    </row>
    <row r="947" spans="3:3">
      <c r="C947" s="14"/>
    </row>
    <row r="948" spans="3:3">
      <c r="C948" s="14"/>
    </row>
    <row r="949" spans="3:3">
      <c r="C949" s="14"/>
    </row>
    <row r="950" spans="3:3">
      <c r="C950" s="14"/>
    </row>
    <row r="951" spans="3:3">
      <c r="C951" s="14"/>
    </row>
    <row r="952" spans="3:3">
      <c r="C952" s="14"/>
    </row>
    <row r="953" spans="3:3">
      <c r="C953" s="14"/>
    </row>
    <row r="954" spans="3:3">
      <c r="C954" s="14"/>
    </row>
    <row r="955" spans="3:3">
      <c r="C955" s="14"/>
    </row>
    <row r="956" spans="3:3">
      <c r="C956" s="14"/>
    </row>
    <row r="957" spans="3:3">
      <c r="C957" s="14"/>
    </row>
    <row r="958" spans="3:3">
      <c r="C958" s="14"/>
    </row>
    <row r="959" spans="3:3">
      <c r="C959" s="14"/>
    </row>
    <row r="960" spans="3:3">
      <c r="C960" s="14"/>
    </row>
    <row r="961" spans="3:3">
      <c r="C961" s="14"/>
    </row>
    <row r="962" spans="3:3">
      <c r="C962" s="14"/>
    </row>
    <row r="963" spans="3:3">
      <c r="C963" s="14"/>
    </row>
    <row r="964" spans="3:3">
      <c r="C964" s="14"/>
    </row>
    <row r="965" spans="3:3">
      <c r="C965" s="14"/>
    </row>
    <row r="966" spans="3:3">
      <c r="C966" s="14"/>
    </row>
    <row r="967" spans="3:3">
      <c r="C967" s="14"/>
    </row>
    <row r="968" spans="3:3">
      <c r="C968" s="14"/>
    </row>
    <row r="969" spans="3:3">
      <c r="C969" s="14"/>
    </row>
    <row r="970" spans="3:3">
      <c r="C970" s="14"/>
    </row>
    <row r="971" spans="3:3">
      <c r="C971" s="14"/>
    </row>
    <row r="972" spans="3:3">
      <c r="C972" s="14"/>
    </row>
    <row r="973" spans="3:3">
      <c r="C973" s="14"/>
    </row>
    <row r="974" spans="3:3">
      <c r="C974" s="14"/>
    </row>
    <row r="975" spans="3:3">
      <c r="C975" s="14"/>
    </row>
    <row r="976" spans="3:3">
      <c r="C976" s="14"/>
    </row>
    <row r="977" spans="3:3">
      <c r="C977" s="14"/>
    </row>
    <row r="978" spans="3:3">
      <c r="C978" s="14"/>
    </row>
    <row r="979" spans="3:3">
      <c r="C979" s="14"/>
    </row>
    <row r="980" spans="3:3">
      <c r="C980" s="14"/>
    </row>
    <row r="981" spans="3:3">
      <c r="C981" s="14"/>
    </row>
    <row r="982" spans="3:3">
      <c r="C982" s="14"/>
    </row>
    <row r="983" spans="3:3">
      <c r="C983" s="14"/>
    </row>
    <row r="984" spans="3:3">
      <c r="C984" s="14"/>
    </row>
    <row r="985" spans="3:3">
      <c r="C985" s="14"/>
    </row>
    <row r="986" spans="3:3">
      <c r="C986" s="14"/>
    </row>
    <row r="987" spans="3:3">
      <c r="C987" s="14"/>
    </row>
    <row r="988" spans="3:3">
      <c r="C988" s="14"/>
    </row>
    <row r="989" spans="3:3">
      <c r="C989" s="14"/>
    </row>
    <row r="990" spans="3:3">
      <c r="C990" s="14"/>
    </row>
    <row r="991" spans="3:3">
      <c r="C991" s="14"/>
    </row>
    <row r="992" spans="3:3">
      <c r="C992" s="14"/>
    </row>
    <row r="993" spans="3:3">
      <c r="C993" s="14"/>
    </row>
    <row r="994" spans="3:3">
      <c r="C994" s="14"/>
    </row>
    <row r="995" spans="3:3">
      <c r="C995" s="14"/>
    </row>
    <row r="996" spans="3:3">
      <c r="C996" s="14"/>
    </row>
    <row r="997" spans="3:3">
      <c r="C997" s="14"/>
    </row>
    <row r="998" spans="3:3">
      <c r="C998" s="14"/>
    </row>
    <row r="999" spans="3:3">
      <c r="C999" s="14"/>
    </row>
    <row r="1000" spans="3:3">
      <c r="C1000" s="14"/>
    </row>
    <row r="1001" spans="3:3">
      <c r="C1001" s="14"/>
    </row>
    <row r="1002" spans="3:3">
      <c r="C1002" s="14"/>
    </row>
    <row r="1003" spans="3:3">
      <c r="C1003" s="14"/>
    </row>
    <row r="1004" spans="3:3">
      <c r="C1004" s="14"/>
    </row>
    <row r="1005" spans="3:3">
      <c r="C1005" s="14"/>
    </row>
    <row r="1006" spans="3:3">
      <c r="C1006" s="14"/>
    </row>
    <row r="1007" spans="3:3">
      <c r="C1007" s="14"/>
    </row>
    <row r="1008" spans="3:3">
      <c r="C1008" s="14"/>
    </row>
    <row r="1009" spans="3:3">
      <c r="C1009" s="14"/>
    </row>
    <row r="1010" spans="3:3">
      <c r="C1010" s="14"/>
    </row>
    <row r="1011" spans="3:3">
      <c r="C1011" s="14"/>
    </row>
    <row r="1012" spans="3:3">
      <c r="C1012" s="14"/>
    </row>
    <row r="1013" spans="3:3">
      <c r="C1013" s="14"/>
    </row>
    <row r="1014" spans="3:3">
      <c r="C1014" s="14"/>
    </row>
    <row r="1015" spans="3:3">
      <c r="C1015" s="14"/>
    </row>
    <row r="1016" spans="3:3">
      <c r="C1016" s="14"/>
    </row>
    <row r="1017" spans="3:3">
      <c r="C1017" s="14"/>
    </row>
    <row r="1018" spans="3:3">
      <c r="C1018" s="14"/>
    </row>
    <row r="1019" spans="3:3">
      <c r="C1019" s="14"/>
    </row>
    <row r="1020" spans="3:3">
      <c r="C1020" s="14"/>
    </row>
    <row r="1021" spans="3:3">
      <c r="C1021" s="14"/>
    </row>
    <row r="1022" spans="3:3">
      <c r="C1022" s="14"/>
    </row>
    <row r="1023" spans="3:3">
      <c r="C1023" s="14"/>
    </row>
    <row r="1024" spans="3:3">
      <c r="C1024" s="14"/>
    </row>
    <row r="1025" spans="3:3">
      <c r="C1025" s="14"/>
    </row>
    <row r="1026" spans="3:3">
      <c r="C1026" s="14"/>
    </row>
    <row r="1027" spans="3:3">
      <c r="C1027" s="14"/>
    </row>
    <row r="1028" spans="3:3">
      <c r="C1028" s="14"/>
    </row>
    <row r="1029" spans="3:3">
      <c r="C1029" s="14"/>
    </row>
    <row r="1030" spans="3:3">
      <c r="C1030" s="14"/>
    </row>
    <row r="1031" spans="3:3">
      <c r="C1031" s="14"/>
    </row>
    <row r="1032" spans="3:3">
      <c r="C1032" s="14"/>
    </row>
    <row r="1033" spans="3:3">
      <c r="C1033" s="14"/>
    </row>
    <row r="1034" spans="3:3">
      <c r="C1034" s="14"/>
    </row>
  </sheetData>
  <mergeCells count="3">
    <mergeCell ref="B4:D4"/>
    <mergeCell ref="B5:D5"/>
    <mergeCell ref="B6:D6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5"/>
  <sheetViews>
    <sheetView showGridLines="0" workbookViewId="0"/>
  </sheetViews>
  <sheetFormatPr defaultColWidth="14.42578125" defaultRowHeight="15" customHeight="1"/>
  <cols>
    <col min="1" max="1" width="3.140625" customWidth="1"/>
    <col min="2" max="2" width="4.42578125" customWidth="1"/>
    <col min="3" max="4" width="53.140625" customWidth="1"/>
    <col min="5" max="5" width="16.85546875" customWidth="1"/>
    <col min="6" max="7" width="9.7109375" customWidth="1"/>
    <col min="8" max="8" width="13.140625" customWidth="1"/>
    <col min="9" max="9" width="18.140625" customWidth="1"/>
    <col min="10" max="10" width="12.42578125" customWidth="1"/>
    <col min="11" max="11" width="1.7109375" customWidth="1"/>
  </cols>
  <sheetData>
    <row r="1" spans="1:11">
      <c r="A1" s="32"/>
      <c r="B1" s="32"/>
      <c r="C1" s="32"/>
      <c r="D1" s="32"/>
      <c r="E1" s="32"/>
      <c r="F1" s="32"/>
      <c r="G1" s="32"/>
      <c r="H1" s="87"/>
      <c r="I1" s="19"/>
      <c r="J1" s="19"/>
      <c r="K1" s="19"/>
    </row>
    <row r="2" spans="1:11">
      <c r="A2" s="32"/>
      <c r="B2" s="11" t="s">
        <v>87</v>
      </c>
      <c r="C2" s="11"/>
      <c r="D2" s="11"/>
      <c r="E2" s="11"/>
      <c r="F2" s="11"/>
      <c r="G2" s="11"/>
      <c r="H2" s="20"/>
      <c r="I2" s="11"/>
      <c r="J2" s="11"/>
      <c r="K2" s="11"/>
    </row>
    <row r="3" spans="1:11" ht="4.5" customHeight="1">
      <c r="A3" s="32"/>
      <c r="B3" s="32"/>
      <c r="C3" s="32"/>
      <c r="D3" s="32"/>
      <c r="E3" s="32"/>
      <c r="F3" s="32"/>
      <c r="G3" s="32"/>
      <c r="H3" s="87"/>
      <c r="I3" s="19"/>
      <c r="J3" s="19"/>
      <c r="K3" s="19"/>
    </row>
    <row r="4" spans="1:11">
      <c r="A4" s="32"/>
      <c r="B4" s="32"/>
      <c r="C4" s="32"/>
      <c r="D4" s="32"/>
      <c r="E4" s="32"/>
      <c r="F4" s="32"/>
      <c r="G4" s="32"/>
      <c r="H4" s="87"/>
      <c r="I4" s="19"/>
      <c r="J4" s="19"/>
      <c r="K4" s="19"/>
    </row>
    <row r="5" spans="1:11">
      <c r="A5" s="32"/>
      <c r="B5" s="88" t="s">
        <v>88</v>
      </c>
      <c r="C5" s="89" t="s">
        <v>89</v>
      </c>
      <c r="D5" s="89" t="s">
        <v>90</v>
      </c>
      <c r="E5" s="89" t="s">
        <v>91</v>
      </c>
      <c r="F5" s="90" t="s">
        <v>92</v>
      </c>
      <c r="G5" s="90" t="s">
        <v>93</v>
      </c>
      <c r="H5" s="91" t="s">
        <v>94</v>
      </c>
      <c r="I5" s="90" t="s">
        <v>95</v>
      </c>
      <c r="J5" s="90" t="s">
        <v>96</v>
      </c>
      <c r="K5" s="92"/>
    </row>
    <row r="6" spans="1:11" ht="4.5" customHeight="1">
      <c r="A6" s="32"/>
      <c r="B6" s="32"/>
      <c r="C6" s="32"/>
      <c r="D6" s="32"/>
      <c r="E6" s="32"/>
      <c r="F6" s="32"/>
      <c r="G6" s="32"/>
      <c r="H6" s="87"/>
      <c r="I6" s="19"/>
      <c r="J6" s="19"/>
      <c r="K6" s="19"/>
    </row>
    <row r="7" spans="1:11">
      <c r="A7" s="32"/>
      <c r="B7" s="32">
        <v>1</v>
      </c>
      <c r="C7" s="93" t="s">
        <v>97</v>
      </c>
      <c r="D7" s="93" t="s">
        <v>98</v>
      </c>
      <c r="E7" s="93" t="s">
        <v>99</v>
      </c>
      <c r="F7" s="94">
        <v>44593</v>
      </c>
      <c r="G7" s="94">
        <v>73050</v>
      </c>
      <c r="H7" s="95">
        <v>175000</v>
      </c>
      <c r="I7" s="96">
        <v>0.05</v>
      </c>
      <c r="J7" s="96">
        <v>0.15</v>
      </c>
      <c r="K7" s="21"/>
    </row>
    <row r="8" spans="1:11">
      <c r="A8" s="32"/>
      <c r="B8" s="32">
        <f t="shared" ref="B8:B30" si="0">+B7+1</f>
        <v>2</v>
      </c>
      <c r="C8" s="93" t="s">
        <v>100</v>
      </c>
      <c r="D8" s="93" t="s">
        <v>101</v>
      </c>
      <c r="E8" s="93" t="s">
        <v>102</v>
      </c>
      <c r="F8" s="94">
        <v>44593</v>
      </c>
      <c r="G8" s="94">
        <v>73050</v>
      </c>
      <c r="H8" s="95">
        <v>175000</v>
      </c>
      <c r="I8" s="96">
        <v>0.05</v>
      </c>
      <c r="J8" s="96">
        <v>0.15</v>
      </c>
      <c r="K8" s="21"/>
    </row>
    <row r="9" spans="1:11">
      <c r="A9" s="32"/>
      <c r="B9" s="32">
        <f t="shared" si="0"/>
        <v>3</v>
      </c>
      <c r="C9" s="93" t="s">
        <v>103</v>
      </c>
      <c r="D9" s="93" t="s">
        <v>104</v>
      </c>
      <c r="E9" s="93" t="s">
        <v>99</v>
      </c>
      <c r="F9" s="94">
        <v>44621</v>
      </c>
      <c r="G9" s="94">
        <v>73050</v>
      </c>
      <c r="H9" s="95">
        <v>145000</v>
      </c>
      <c r="I9" s="96">
        <v>0.05</v>
      </c>
      <c r="J9" s="96">
        <v>0.15</v>
      </c>
      <c r="K9" s="21"/>
    </row>
    <row r="10" spans="1:11">
      <c r="A10" s="32"/>
      <c r="B10" s="32">
        <f t="shared" si="0"/>
        <v>4</v>
      </c>
      <c r="C10" s="93" t="s">
        <v>105</v>
      </c>
      <c r="D10" s="93" t="s">
        <v>106</v>
      </c>
      <c r="E10" s="93" t="s">
        <v>107</v>
      </c>
      <c r="F10" s="94">
        <v>44682</v>
      </c>
      <c r="G10" s="94">
        <v>73050</v>
      </c>
      <c r="H10" s="95">
        <v>100000</v>
      </c>
      <c r="I10" s="96">
        <v>0.05</v>
      </c>
      <c r="J10" s="96">
        <v>0.15</v>
      </c>
      <c r="K10" s="21"/>
    </row>
    <row r="11" spans="1:11">
      <c r="A11" s="32"/>
      <c r="B11" s="32">
        <f t="shared" si="0"/>
        <v>5</v>
      </c>
      <c r="C11" s="93" t="s">
        <v>108</v>
      </c>
      <c r="D11" s="93" t="s">
        <v>109</v>
      </c>
      <c r="E11" s="93" t="s">
        <v>99</v>
      </c>
      <c r="F11" s="94">
        <v>44774</v>
      </c>
      <c r="G11" s="94">
        <v>73050</v>
      </c>
      <c r="H11" s="95">
        <v>60000</v>
      </c>
      <c r="I11" s="96">
        <v>0.05</v>
      </c>
      <c r="J11" s="96">
        <v>0.15</v>
      </c>
      <c r="K11" s="21"/>
    </row>
    <row r="12" spans="1:11">
      <c r="A12" s="32"/>
      <c r="B12" s="32">
        <f t="shared" si="0"/>
        <v>6</v>
      </c>
      <c r="C12" s="93" t="s">
        <v>108</v>
      </c>
      <c r="D12" s="93" t="s">
        <v>110</v>
      </c>
      <c r="E12" s="93" t="s">
        <v>99</v>
      </c>
      <c r="F12" s="94">
        <v>44713</v>
      </c>
      <c r="G12" s="94">
        <v>73050</v>
      </c>
      <c r="H12" s="95">
        <v>47000</v>
      </c>
      <c r="I12" s="96">
        <v>0.05</v>
      </c>
      <c r="J12" s="96">
        <v>0.15</v>
      </c>
      <c r="K12" s="21"/>
    </row>
    <row r="13" spans="1:11">
      <c r="A13" s="32"/>
      <c r="B13" s="32">
        <f t="shared" si="0"/>
        <v>7</v>
      </c>
      <c r="C13" s="93" t="s">
        <v>108</v>
      </c>
      <c r="D13" s="93" t="s">
        <v>111</v>
      </c>
      <c r="E13" s="93" t="s">
        <v>102</v>
      </c>
      <c r="F13" s="94">
        <v>44593</v>
      </c>
      <c r="G13" s="94">
        <v>73050</v>
      </c>
      <c r="H13" s="95">
        <v>97500</v>
      </c>
      <c r="I13" s="96">
        <v>0.05</v>
      </c>
      <c r="J13" s="96">
        <v>0.15</v>
      </c>
      <c r="K13" s="21"/>
    </row>
    <row r="14" spans="1:11">
      <c r="A14" s="32"/>
      <c r="B14" s="32">
        <f t="shared" si="0"/>
        <v>8</v>
      </c>
      <c r="C14" s="93" t="s">
        <v>108</v>
      </c>
      <c r="D14" s="93" t="s">
        <v>112</v>
      </c>
      <c r="E14" s="93" t="s">
        <v>102</v>
      </c>
      <c r="F14" s="94">
        <v>44228</v>
      </c>
      <c r="G14" s="94">
        <v>73050</v>
      </c>
      <c r="H14" s="95">
        <v>70000</v>
      </c>
      <c r="I14" s="96">
        <v>0.05</v>
      </c>
      <c r="J14" s="96">
        <v>0.15</v>
      </c>
      <c r="K14" s="21"/>
    </row>
    <row r="15" spans="1:11">
      <c r="A15" s="32"/>
      <c r="B15" s="32">
        <f t="shared" si="0"/>
        <v>9</v>
      </c>
      <c r="C15" s="93" t="s">
        <v>108</v>
      </c>
      <c r="D15" s="93" t="s">
        <v>113</v>
      </c>
      <c r="E15" s="93" t="s">
        <v>102</v>
      </c>
      <c r="F15" s="94">
        <v>44713</v>
      </c>
      <c r="G15" s="94">
        <v>73050</v>
      </c>
      <c r="H15" s="95">
        <v>130000</v>
      </c>
      <c r="I15" s="96">
        <v>0.05</v>
      </c>
      <c r="J15" s="96">
        <v>0.15</v>
      </c>
      <c r="K15" s="21"/>
    </row>
    <row r="16" spans="1:11">
      <c r="A16" s="32"/>
      <c r="B16" s="32">
        <f t="shared" si="0"/>
        <v>10</v>
      </c>
      <c r="C16" s="93" t="s">
        <v>108</v>
      </c>
      <c r="D16" s="93" t="s">
        <v>114</v>
      </c>
      <c r="E16" s="93" t="s">
        <v>102</v>
      </c>
      <c r="F16" s="94">
        <v>44501</v>
      </c>
      <c r="G16" s="94">
        <v>73050</v>
      </c>
      <c r="H16" s="95">
        <v>90000</v>
      </c>
      <c r="I16" s="96">
        <v>0.05</v>
      </c>
      <c r="J16" s="96">
        <v>0.15</v>
      </c>
      <c r="K16" s="21"/>
    </row>
    <row r="17" spans="1:11">
      <c r="A17" s="32"/>
      <c r="B17" s="32">
        <f t="shared" si="0"/>
        <v>11</v>
      </c>
      <c r="C17" s="93" t="s">
        <v>108</v>
      </c>
      <c r="D17" s="93" t="s">
        <v>115</v>
      </c>
      <c r="E17" s="93" t="s">
        <v>102</v>
      </c>
      <c r="F17" s="94">
        <v>44501</v>
      </c>
      <c r="G17" s="94">
        <v>73050</v>
      </c>
      <c r="H17" s="95">
        <v>90000</v>
      </c>
      <c r="I17" s="96">
        <v>0.05</v>
      </c>
      <c r="J17" s="96">
        <v>0.15</v>
      </c>
      <c r="K17" s="21"/>
    </row>
    <row r="18" spans="1:11">
      <c r="A18" s="32"/>
      <c r="B18" s="32">
        <f t="shared" si="0"/>
        <v>12</v>
      </c>
      <c r="C18" s="93" t="s">
        <v>108</v>
      </c>
      <c r="D18" s="93" t="s">
        <v>116</v>
      </c>
      <c r="E18" s="93" t="s">
        <v>99</v>
      </c>
      <c r="F18" s="94">
        <f>+EOMONTH(F17,12)</f>
        <v>44895</v>
      </c>
      <c r="G18" s="94">
        <v>73050</v>
      </c>
      <c r="H18" s="95">
        <v>90000</v>
      </c>
      <c r="I18" s="96">
        <v>0.05</v>
      </c>
      <c r="J18" s="96">
        <v>0.15</v>
      </c>
      <c r="K18" s="21"/>
    </row>
    <row r="19" spans="1:11">
      <c r="A19" s="32"/>
      <c r="B19" s="32">
        <f t="shared" si="0"/>
        <v>13</v>
      </c>
      <c r="C19" s="93" t="s">
        <v>108</v>
      </c>
      <c r="D19" s="93" t="s">
        <v>117</v>
      </c>
      <c r="E19" s="93" t="s">
        <v>107</v>
      </c>
      <c r="F19" s="94">
        <v>44593</v>
      </c>
      <c r="G19" s="94">
        <v>73050</v>
      </c>
      <c r="H19" s="95">
        <v>90000</v>
      </c>
      <c r="I19" s="96">
        <v>0.05</v>
      </c>
      <c r="J19" s="96">
        <v>0.15</v>
      </c>
      <c r="K19" s="21"/>
    </row>
    <row r="20" spans="1:11">
      <c r="A20" s="32"/>
      <c r="B20" s="32">
        <f t="shared" si="0"/>
        <v>14</v>
      </c>
      <c r="C20" s="93" t="s">
        <v>108</v>
      </c>
      <c r="D20" s="93" t="s">
        <v>112</v>
      </c>
      <c r="E20" s="93" t="s">
        <v>102</v>
      </c>
      <c r="F20" s="94">
        <f>+EOMONTH(F19,12)</f>
        <v>44985</v>
      </c>
      <c r="G20" s="94">
        <v>73050</v>
      </c>
      <c r="H20" s="95">
        <v>90000</v>
      </c>
      <c r="I20" s="96">
        <v>0.05</v>
      </c>
      <c r="J20" s="96">
        <v>0.15</v>
      </c>
      <c r="K20" s="21"/>
    </row>
    <row r="21" spans="1:11" ht="15.75" customHeight="1">
      <c r="A21" s="32"/>
      <c r="B21" s="32">
        <f t="shared" si="0"/>
        <v>15</v>
      </c>
      <c r="C21" s="93" t="s">
        <v>108</v>
      </c>
      <c r="D21" s="93" t="s">
        <v>111</v>
      </c>
      <c r="E21" s="93" t="s">
        <v>102</v>
      </c>
      <c r="F21" s="94">
        <v>44682</v>
      </c>
      <c r="G21" s="94">
        <v>73050</v>
      </c>
      <c r="H21" s="95">
        <v>90000</v>
      </c>
      <c r="I21" s="96">
        <v>0.05</v>
      </c>
      <c r="J21" s="96">
        <v>0.15</v>
      </c>
      <c r="K21" s="21"/>
    </row>
    <row r="22" spans="1:11" ht="15.75" customHeight="1">
      <c r="A22" s="32"/>
      <c r="B22" s="32">
        <f t="shared" si="0"/>
        <v>16</v>
      </c>
      <c r="C22" s="93" t="s">
        <v>108</v>
      </c>
      <c r="D22" s="93" t="s">
        <v>111</v>
      </c>
      <c r="E22" s="93" t="s">
        <v>102</v>
      </c>
      <c r="F22" s="94">
        <v>44593</v>
      </c>
      <c r="G22" s="94">
        <v>73050</v>
      </c>
      <c r="H22" s="95">
        <v>105000</v>
      </c>
      <c r="I22" s="96">
        <v>0.05</v>
      </c>
      <c r="J22" s="96">
        <v>0.15</v>
      </c>
      <c r="K22" s="21"/>
    </row>
    <row r="23" spans="1:11" ht="15.75" customHeight="1">
      <c r="A23" s="32"/>
      <c r="B23" s="32">
        <f t="shared" si="0"/>
        <v>17</v>
      </c>
      <c r="C23" s="93" t="s">
        <v>108</v>
      </c>
      <c r="D23" s="93" t="s">
        <v>111</v>
      </c>
      <c r="E23" s="93" t="s">
        <v>102</v>
      </c>
      <c r="F23" s="94">
        <v>44593</v>
      </c>
      <c r="G23" s="94">
        <v>73050</v>
      </c>
      <c r="H23" s="95">
        <v>80000</v>
      </c>
      <c r="I23" s="96">
        <v>0.05</v>
      </c>
      <c r="J23" s="96">
        <v>0.15</v>
      </c>
      <c r="K23" s="21"/>
    </row>
    <row r="24" spans="1:11" ht="15.75" customHeight="1">
      <c r="A24" s="32"/>
      <c r="B24" s="32">
        <f t="shared" si="0"/>
        <v>18</v>
      </c>
      <c r="C24" s="93" t="s">
        <v>108</v>
      </c>
      <c r="D24" s="93" t="s">
        <v>118</v>
      </c>
      <c r="E24" s="93" t="s">
        <v>102</v>
      </c>
      <c r="F24" s="94">
        <v>44593</v>
      </c>
      <c r="G24" s="94">
        <v>73050</v>
      </c>
      <c r="H24" s="95">
        <v>90000</v>
      </c>
      <c r="I24" s="96">
        <v>0.05</v>
      </c>
      <c r="J24" s="96">
        <v>0.15</v>
      </c>
      <c r="K24" s="21"/>
    </row>
    <row r="25" spans="1:11" ht="15.75" customHeight="1">
      <c r="A25" s="32"/>
      <c r="B25" s="32">
        <f t="shared" si="0"/>
        <v>19</v>
      </c>
      <c r="C25" s="93" t="s">
        <v>108</v>
      </c>
      <c r="D25" s="93" t="s">
        <v>119</v>
      </c>
      <c r="E25" s="93" t="s">
        <v>107</v>
      </c>
      <c r="F25" s="94">
        <v>44501</v>
      </c>
      <c r="G25" s="94">
        <v>73050</v>
      </c>
      <c r="H25" s="95">
        <v>80000</v>
      </c>
      <c r="I25" s="96">
        <v>0.05</v>
      </c>
      <c r="J25" s="96">
        <v>0.15</v>
      </c>
      <c r="K25" s="21"/>
    </row>
    <row r="26" spans="1:11" ht="15.75" customHeight="1">
      <c r="A26" s="32"/>
      <c r="B26" s="32">
        <f t="shared" si="0"/>
        <v>20</v>
      </c>
      <c r="C26" s="93" t="s">
        <v>108</v>
      </c>
      <c r="D26" s="93" t="s">
        <v>119</v>
      </c>
      <c r="E26" s="93" t="s">
        <v>107</v>
      </c>
      <c r="F26" s="94">
        <f t="shared" ref="F26:F30" si="1">+EOMONTH(F25,3)</f>
        <v>44620</v>
      </c>
      <c r="G26" s="94">
        <v>73050</v>
      </c>
      <c r="H26" s="95">
        <v>80000</v>
      </c>
      <c r="I26" s="96">
        <v>0.05</v>
      </c>
      <c r="J26" s="96">
        <v>0.15</v>
      </c>
      <c r="K26" s="21"/>
    </row>
    <row r="27" spans="1:11" ht="15.75" customHeight="1">
      <c r="A27" s="32"/>
      <c r="B27" s="32">
        <f t="shared" si="0"/>
        <v>21</v>
      </c>
      <c r="C27" s="93" t="s">
        <v>108</v>
      </c>
      <c r="D27" s="93" t="s">
        <v>119</v>
      </c>
      <c r="E27" s="93" t="s">
        <v>107</v>
      </c>
      <c r="F27" s="94">
        <f t="shared" si="1"/>
        <v>44712</v>
      </c>
      <c r="G27" s="94">
        <v>73050</v>
      </c>
      <c r="H27" s="95">
        <v>80000</v>
      </c>
      <c r="I27" s="96">
        <v>0.05</v>
      </c>
      <c r="J27" s="96">
        <v>0.15</v>
      </c>
      <c r="K27" s="21"/>
    </row>
    <row r="28" spans="1:11" ht="15.75" customHeight="1">
      <c r="A28" s="32"/>
      <c r="B28" s="32">
        <f t="shared" si="0"/>
        <v>22</v>
      </c>
      <c r="C28" s="93" t="s">
        <v>108</v>
      </c>
      <c r="D28" s="93" t="s">
        <v>119</v>
      </c>
      <c r="E28" s="93" t="s">
        <v>107</v>
      </c>
      <c r="F28" s="94">
        <f t="shared" si="1"/>
        <v>44804</v>
      </c>
      <c r="G28" s="94">
        <v>73050</v>
      </c>
      <c r="H28" s="95">
        <v>80000</v>
      </c>
      <c r="I28" s="96">
        <v>0.05</v>
      </c>
      <c r="J28" s="96">
        <v>0.15</v>
      </c>
      <c r="K28" s="21"/>
    </row>
    <row r="29" spans="1:11" ht="15.75" customHeight="1">
      <c r="A29" s="32"/>
      <c r="B29" s="32">
        <f t="shared" si="0"/>
        <v>23</v>
      </c>
      <c r="C29" s="93" t="s">
        <v>108</v>
      </c>
      <c r="D29" s="93" t="s">
        <v>119</v>
      </c>
      <c r="E29" s="93" t="s">
        <v>107</v>
      </c>
      <c r="F29" s="94">
        <f t="shared" si="1"/>
        <v>44895</v>
      </c>
      <c r="G29" s="94">
        <v>73050</v>
      </c>
      <c r="H29" s="95">
        <v>80000</v>
      </c>
      <c r="I29" s="96">
        <v>0.05</v>
      </c>
      <c r="J29" s="96">
        <v>0.15</v>
      </c>
      <c r="K29" s="21"/>
    </row>
    <row r="30" spans="1:11" ht="15.75" customHeight="1">
      <c r="A30" s="32"/>
      <c r="B30" s="32">
        <f t="shared" si="0"/>
        <v>24</v>
      </c>
      <c r="C30" s="93" t="s">
        <v>108</v>
      </c>
      <c r="D30" s="93" t="s">
        <v>119</v>
      </c>
      <c r="E30" s="93" t="s">
        <v>107</v>
      </c>
      <c r="F30" s="94">
        <f t="shared" si="1"/>
        <v>44985</v>
      </c>
      <c r="G30" s="94">
        <v>73050</v>
      </c>
      <c r="H30" s="95">
        <v>80000</v>
      </c>
      <c r="I30" s="96">
        <v>0.05</v>
      </c>
      <c r="J30" s="96">
        <v>0.15</v>
      </c>
      <c r="K30" s="21"/>
    </row>
    <row r="31" spans="1:11" ht="15.75" customHeight="1">
      <c r="A31" s="32"/>
      <c r="B31" s="32"/>
      <c r="C31" s="34"/>
      <c r="D31" s="34"/>
      <c r="E31" s="34"/>
      <c r="F31" s="34"/>
      <c r="G31" s="34"/>
      <c r="H31" s="97"/>
      <c r="I31" s="22"/>
      <c r="J31" s="22"/>
      <c r="K31" s="22"/>
    </row>
    <row r="32" spans="1:11" ht="15.75" customHeight="1">
      <c r="A32" s="32"/>
      <c r="B32" s="32"/>
      <c r="C32" s="32"/>
      <c r="D32" s="32"/>
      <c r="E32" s="32"/>
      <c r="F32" s="32"/>
      <c r="G32" s="32"/>
      <c r="H32" s="87"/>
      <c r="I32" s="19"/>
      <c r="J32" s="19"/>
      <c r="K32" s="19"/>
    </row>
    <row r="33" spans="1:11" ht="15.75" customHeight="1">
      <c r="A33" s="32"/>
      <c r="B33" s="32"/>
      <c r="C33" s="32"/>
      <c r="D33" s="32"/>
      <c r="E33" s="32"/>
      <c r="F33" s="32"/>
      <c r="G33" s="32"/>
      <c r="H33" s="87"/>
      <c r="I33" s="19"/>
      <c r="J33" s="19"/>
      <c r="K33" s="19"/>
    </row>
    <row r="34" spans="1:11" ht="15.75" customHeight="1">
      <c r="A34" s="32"/>
      <c r="B34" s="32"/>
      <c r="C34" s="32"/>
      <c r="D34" s="32"/>
      <c r="E34" s="32"/>
      <c r="F34" s="32"/>
      <c r="G34" s="32"/>
      <c r="H34" s="87"/>
      <c r="I34" s="19"/>
      <c r="J34" s="19"/>
      <c r="K34" s="19"/>
    </row>
    <row r="35" spans="1:11" ht="15.75" customHeight="1">
      <c r="A35" s="32"/>
      <c r="B35" s="32"/>
      <c r="C35" s="32"/>
      <c r="D35" s="32"/>
      <c r="E35" s="32"/>
      <c r="F35" s="32"/>
      <c r="G35" s="32"/>
      <c r="H35" s="87"/>
      <c r="I35" s="19"/>
      <c r="J35" s="19"/>
      <c r="K35" s="19"/>
    </row>
    <row r="36" spans="1:11" ht="15.75" customHeight="1">
      <c r="A36" s="32"/>
      <c r="B36" s="32"/>
      <c r="C36" s="32"/>
      <c r="D36" s="32"/>
      <c r="E36" s="32"/>
      <c r="F36" s="32"/>
      <c r="G36" s="32"/>
      <c r="H36" s="87"/>
      <c r="I36" s="19"/>
      <c r="J36" s="19"/>
      <c r="K36" s="19"/>
    </row>
    <row r="37" spans="1:11" ht="15.75" customHeight="1">
      <c r="A37" s="32"/>
      <c r="B37" s="32"/>
      <c r="C37" s="32"/>
      <c r="D37" s="32"/>
      <c r="E37" s="32"/>
      <c r="F37" s="32"/>
      <c r="G37" s="32"/>
      <c r="H37" s="87"/>
      <c r="I37" s="19"/>
      <c r="J37" s="19"/>
      <c r="K37" s="19"/>
    </row>
    <row r="38" spans="1:11" ht="15.75" customHeight="1">
      <c r="A38" s="32"/>
      <c r="B38" s="32"/>
      <c r="C38" s="32"/>
      <c r="D38" s="32"/>
      <c r="E38" s="32"/>
      <c r="F38" s="32"/>
      <c r="G38" s="32"/>
      <c r="H38" s="87"/>
      <c r="I38" s="19"/>
      <c r="J38" s="19"/>
      <c r="K38" s="19"/>
    </row>
    <row r="39" spans="1:11" ht="15.75" customHeight="1">
      <c r="A39" s="32"/>
      <c r="B39" s="32"/>
      <c r="C39" s="32"/>
      <c r="D39" s="32"/>
      <c r="E39" s="32"/>
      <c r="F39" s="32"/>
      <c r="G39" s="32"/>
      <c r="H39" s="87"/>
      <c r="I39" s="19"/>
      <c r="J39" s="19"/>
      <c r="K39" s="19"/>
    </row>
    <row r="40" spans="1:11" ht="15.75" customHeight="1">
      <c r="A40" s="32"/>
      <c r="B40" s="32"/>
      <c r="C40" s="32"/>
      <c r="D40" s="32"/>
      <c r="E40" s="32"/>
      <c r="F40" s="32"/>
      <c r="G40" s="32"/>
      <c r="H40" s="87"/>
      <c r="I40" s="19"/>
      <c r="J40" s="19"/>
      <c r="K40" s="19"/>
    </row>
    <row r="41" spans="1:11" ht="15.75" customHeight="1">
      <c r="A41" s="32"/>
      <c r="B41" s="32"/>
      <c r="C41" s="32"/>
      <c r="D41" s="32"/>
      <c r="E41" s="32"/>
      <c r="F41" s="32"/>
      <c r="G41" s="32"/>
      <c r="H41" s="87"/>
      <c r="I41" s="19"/>
      <c r="J41" s="19"/>
      <c r="K41" s="19"/>
    </row>
    <row r="42" spans="1:11" ht="15.75" customHeight="1">
      <c r="A42" s="32"/>
      <c r="B42" s="32"/>
      <c r="C42" s="32"/>
      <c r="D42" s="32"/>
      <c r="E42" s="32"/>
      <c r="F42" s="32"/>
      <c r="G42" s="32"/>
      <c r="H42" s="87"/>
      <c r="I42" s="19"/>
      <c r="J42" s="19"/>
      <c r="K42" s="19"/>
    </row>
    <row r="43" spans="1:11" ht="15.75" customHeight="1">
      <c r="A43" s="32"/>
      <c r="B43" s="32"/>
      <c r="C43" s="32"/>
      <c r="D43" s="32"/>
      <c r="E43" s="32"/>
      <c r="F43" s="32"/>
      <c r="G43" s="32"/>
      <c r="H43" s="87"/>
      <c r="I43" s="19"/>
      <c r="J43" s="19"/>
      <c r="K43" s="19"/>
    </row>
    <row r="44" spans="1:11" ht="15.75" customHeight="1">
      <c r="A44" s="32"/>
      <c r="B44" s="32"/>
      <c r="C44" s="32"/>
      <c r="D44" s="32"/>
      <c r="E44" s="32"/>
      <c r="F44" s="32"/>
      <c r="G44" s="32"/>
      <c r="H44" s="87"/>
      <c r="I44" s="19"/>
      <c r="J44" s="19"/>
      <c r="K44" s="19"/>
    </row>
    <row r="45" spans="1:11" ht="15.75" customHeight="1">
      <c r="A45" s="32"/>
      <c r="B45" s="32"/>
      <c r="C45" s="32"/>
      <c r="D45" s="32"/>
      <c r="E45" s="32"/>
      <c r="F45" s="32"/>
      <c r="G45" s="32"/>
      <c r="H45" s="87"/>
      <c r="I45" s="19"/>
      <c r="J45" s="19"/>
      <c r="K45" s="19"/>
    </row>
    <row r="46" spans="1:11" ht="15.75" customHeight="1">
      <c r="A46" s="32"/>
      <c r="B46" s="32"/>
      <c r="C46" s="32"/>
      <c r="D46" s="32"/>
      <c r="E46" s="32"/>
      <c r="F46" s="32"/>
      <c r="G46" s="32"/>
      <c r="H46" s="87"/>
      <c r="I46" s="19"/>
      <c r="J46" s="19"/>
      <c r="K46" s="19"/>
    </row>
    <row r="47" spans="1:11" ht="15.75" customHeight="1">
      <c r="A47" s="32"/>
      <c r="B47" s="32"/>
      <c r="C47" s="32"/>
      <c r="D47" s="32"/>
      <c r="E47" s="32"/>
      <c r="F47" s="32"/>
      <c r="G47" s="32"/>
      <c r="H47" s="87"/>
      <c r="I47" s="19"/>
      <c r="J47" s="19"/>
      <c r="K47" s="19"/>
    </row>
    <row r="48" spans="1:11" ht="15.75" customHeight="1">
      <c r="A48" s="32"/>
      <c r="B48" s="32"/>
      <c r="C48" s="32"/>
      <c r="D48" s="32"/>
      <c r="E48" s="32"/>
      <c r="F48" s="32"/>
      <c r="G48" s="32"/>
      <c r="H48" s="87"/>
      <c r="I48" s="19"/>
      <c r="J48" s="19"/>
      <c r="K48" s="19"/>
    </row>
    <row r="49" spans="1:11" ht="15.75" customHeight="1">
      <c r="A49" s="32"/>
      <c r="B49" s="32"/>
      <c r="C49" s="32"/>
      <c r="D49" s="32"/>
      <c r="E49" s="32"/>
      <c r="F49" s="32"/>
      <c r="G49" s="32"/>
      <c r="H49" s="87"/>
      <c r="I49" s="19"/>
      <c r="J49" s="19"/>
      <c r="K49" s="19"/>
    </row>
    <row r="50" spans="1:11" ht="15.75" customHeight="1">
      <c r="A50" s="32"/>
      <c r="B50" s="32"/>
      <c r="C50" s="32"/>
      <c r="D50" s="32"/>
      <c r="E50" s="32"/>
      <c r="F50" s="32"/>
      <c r="G50" s="32"/>
      <c r="H50" s="87"/>
      <c r="I50" s="19"/>
      <c r="J50" s="19"/>
      <c r="K50" s="19"/>
    </row>
    <row r="51" spans="1:11" ht="15.75" customHeight="1">
      <c r="A51" s="32"/>
      <c r="B51" s="32"/>
      <c r="C51" s="32"/>
      <c r="D51" s="32"/>
      <c r="E51" s="32"/>
      <c r="F51" s="32"/>
      <c r="G51" s="32"/>
      <c r="H51" s="87"/>
      <c r="I51" s="19"/>
      <c r="J51" s="19"/>
      <c r="K51" s="19"/>
    </row>
    <row r="52" spans="1:11" ht="15.75" customHeight="1">
      <c r="A52" s="32"/>
      <c r="B52" s="32"/>
      <c r="C52" s="32"/>
      <c r="D52" s="32"/>
      <c r="E52" s="32"/>
      <c r="F52" s="32"/>
      <c r="G52" s="32"/>
      <c r="H52" s="87"/>
      <c r="I52" s="19"/>
      <c r="J52" s="19"/>
      <c r="K52" s="19"/>
    </row>
    <row r="53" spans="1:11" ht="15.75" customHeight="1">
      <c r="A53" s="32"/>
      <c r="B53" s="32"/>
      <c r="C53" s="32"/>
      <c r="D53" s="32"/>
      <c r="E53" s="32"/>
      <c r="F53" s="32"/>
      <c r="G53" s="32"/>
      <c r="H53" s="87"/>
      <c r="I53" s="19"/>
      <c r="J53" s="19"/>
      <c r="K53" s="19"/>
    </row>
    <row r="54" spans="1:11" ht="15.75" customHeight="1">
      <c r="A54" s="32"/>
      <c r="B54" s="32"/>
      <c r="C54" s="32"/>
      <c r="D54" s="32"/>
      <c r="E54" s="32"/>
      <c r="F54" s="32"/>
      <c r="G54" s="32"/>
      <c r="H54" s="87"/>
      <c r="I54" s="19"/>
      <c r="J54" s="19"/>
      <c r="K54" s="19"/>
    </row>
    <row r="55" spans="1:11" ht="15.75" customHeight="1">
      <c r="A55" s="32"/>
      <c r="B55" s="32"/>
      <c r="C55" s="32"/>
      <c r="D55" s="32"/>
      <c r="E55" s="32"/>
      <c r="F55" s="32"/>
      <c r="G55" s="32"/>
      <c r="H55" s="87"/>
      <c r="I55" s="19"/>
      <c r="J55" s="19"/>
      <c r="K55" s="19"/>
    </row>
    <row r="56" spans="1:11" ht="15.75" customHeight="1">
      <c r="A56" s="32"/>
      <c r="B56" s="32"/>
      <c r="C56" s="32"/>
      <c r="D56" s="32"/>
      <c r="E56" s="32"/>
      <c r="F56" s="32"/>
      <c r="G56" s="32"/>
      <c r="H56" s="87"/>
      <c r="I56" s="19"/>
      <c r="J56" s="19"/>
      <c r="K56" s="19"/>
    </row>
    <row r="57" spans="1:11" ht="15.75" customHeight="1">
      <c r="A57" s="32"/>
      <c r="B57" s="32"/>
      <c r="C57" s="32"/>
      <c r="D57" s="32"/>
      <c r="E57" s="32"/>
      <c r="F57" s="32"/>
      <c r="G57" s="32"/>
      <c r="H57" s="87"/>
      <c r="I57" s="19"/>
      <c r="J57" s="19"/>
      <c r="K57" s="19"/>
    </row>
    <row r="58" spans="1:11" ht="15.75" customHeight="1">
      <c r="A58" s="32"/>
      <c r="B58" s="32"/>
      <c r="C58" s="32"/>
      <c r="D58" s="32"/>
      <c r="E58" s="32"/>
      <c r="F58" s="32"/>
      <c r="G58" s="32"/>
      <c r="H58" s="87"/>
      <c r="I58" s="19"/>
      <c r="J58" s="19"/>
      <c r="K58" s="19"/>
    </row>
    <row r="59" spans="1:11" ht="15.75" customHeight="1">
      <c r="A59" s="32"/>
      <c r="B59" s="32"/>
      <c r="C59" s="32"/>
      <c r="D59" s="32"/>
      <c r="E59" s="32"/>
      <c r="F59" s="32"/>
      <c r="G59" s="32"/>
      <c r="H59" s="87"/>
      <c r="I59" s="19"/>
      <c r="J59" s="19"/>
      <c r="K59" s="19"/>
    </row>
    <row r="60" spans="1:11" ht="15.75" customHeight="1">
      <c r="A60" s="32"/>
      <c r="B60" s="32"/>
      <c r="C60" s="32"/>
      <c r="D60" s="32"/>
      <c r="E60" s="32"/>
      <c r="F60" s="32"/>
      <c r="G60" s="32"/>
      <c r="H60" s="87"/>
      <c r="I60" s="19"/>
      <c r="J60" s="19"/>
      <c r="K60" s="19"/>
    </row>
    <row r="61" spans="1:11" ht="15.75" customHeight="1">
      <c r="A61" s="32"/>
      <c r="B61" s="32"/>
      <c r="C61" s="32"/>
      <c r="D61" s="32"/>
      <c r="E61" s="32"/>
      <c r="F61" s="32"/>
      <c r="G61" s="32"/>
      <c r="H61" s="87"/>
      <c r="I61" s="19"/>
      <c r="J61" s="19"/>
      <c r="K61" s="19"/>
    </row>
    <row r="62" spans="1:11" ht="15.75" customHeight="1">
      <c r="A62" s="32"/>
      <c r="B62" s="32"/>
      <c r="C62" s="32"/>
      <c r="D62" s="32"/>
      <c r="E62" s="32"/>
      <c r="F62" s="32"/>
      <c r="G62" s="32"/>
      <c r="H62" s="87"/>
      <c r="I62" s="19"/>
      <c r="J62" s="19"/>
      <c r="K62" s="19"/>
    </row>
    <row r="63" spans="1:11" ht="15.75" customHeight="1">
      <c r="A63" s="32"/>
      <c r="B63" s="32"/>
      <c r="C63" s="32"/>
      <c r="D63" s="32"/>
      <c r="E63" s="32"/>
      <c r="F63" s="32"/>
      <c r="G63" s="32"/>
      <c r="H63" s="87"/>
      <c r="I63" s="19"/>
      <c r="J63" s="19"/>
      <c r="K63" s="19"/>
    </row>
    <row r="64" spans="1:11" ht="15.75" customHeight="1">
      <c r="A64" s="32"/>
      <c r="B64" s="32"/>
      <c r="C64" s="32"/>
      <c r="D64" s="32"/>
      <c r="E64" s="32"/>
      <c r="F64" s="32"/>
      <c r="G64" s="32"/>
      <c r="H64" s="87"/>
      <c r="I64" s="19"/>
      <c r="J64" s="19"/>
      <c r="K64" s="19"/>
    </row>
    <row r="65" spans="1:11" ht="15.75" customHeight="1">
      <c r="A65" s="32"/>
      <c r="B65" s="32"/>
      <c r="C65" s="32"/>
      <c r="D65" s="32"/>
      <c r="E65" s="32"/>
      <c r="F65" s="32"/>
      <c r="G65" s="32"/>
      <c r="H65" s="87"/>
      <c r="I65" s="19"/>
      <c r="J65" s="19"/>
      <c r="K65" s="19"/>
    </row>
    <row r="66" spans="1:11" ht="15.75" customHeight="1">
      <c r="A66" s="32"/>
      <c r="B66" s="32"/>
      <c r="C66" s="32"/>
      <c r="D66" s="32"/>
      <c r="E66" s="32"/>
      <c r="F66" s="32"/>
      <c r="G66" s="32"/>
      <c r="H66" s="87"/>
      <c r="I66" s="19"/>
      <c r="J66" s="19"/>
      <c r="K66" s="19"/>
    </row>
    <row r="67" spans="1:11" ht="15.75" customHeight="1">
      <c r="A67" s="32"/>
      <c r="B67" s="32"/>
      <c r="C67" s="32"/>
      <c r="D67" s="32"/>
      <c r="E67" s="32"/>
      <c r="F67" s="32"/>
      <c r="G67" s="32"/>
      <c r="H67" s="87"/>
      <c r="I67" s="19"/>
      <c r="J67" s="19"/>
      <c r="K67" s="19"/>
    </row>
    <row r="68" spans="1:11" ht="15.75" customHeight="1">
      <c r="A68" s="32"/>
      <c r="B68" s="32"/>
      <c r="C68" s="32"/>
      <c r="D68" s="32"/>
      <c r="E68" s="32"/>
      <c r="F68" s="32"/>
      <c r="G68" s="32"/>
      <c r="H68" s="87"/>
      <c r="I68" s="19"/>
      <c r="J68" s="19"/>
      <c r="K68" s="19"/>
    </row>
    <row r="69" spans="1:11" ht="15.75" customHeight="1">
      <c r="A69" s="32"/>
      <c r="B69" s="32"/>
      <c r="C69" s="32"/>
      <c r="D69" s="32"/>
      <c r="E69" s="32"/>
      <c r="F69" s="32"/>
      <c r="G69" s="32"/>
      <c r="H69" s="87"/>
      <c r="I69" s="19"/>
      <c r="J69" s="19"/>
      <c r="K69" s="19"/>
    </row>
    <row r="70" spans="1:11" ht="15.75" customHeight="1">
      <c r="A70" s="32"/>
      <c r="B70" s="32"/>
      <c r="C70" s="32"/>
      <c r="D70" s="32"/>
      <c r="E70" s="32"/>
      <c r="F70" s="32"/>
      <c r="G70" s="32"/>
      <c r="H70" s="87"/>
      <c r="I70" s="19"/>
      <c r="J70" s="19"/>
      <c r="K70" s="19"/>
    </row>
    <row r="71" spans="1:11" ht="15.75" customHeight="1">
      <c r="A71" s="32"/>
      <c r="B71" s="32"/>
      <c r="C71" s="32"/>
      <c r="D71" s="32"/>
      <c r="E71" s="32"/>
      <c r="F71" s="32"/>
      <c r="G71" s="32"/>
      <c r="H71" s="87"/>
      <c r="I71" s="19"/>
      <c r="J71" s="19"/>
      <c r="K71" s="19"/>
    </row>
    <row r="72" spans="1:11" ht="15.75" customHeight="1">
      <c r="A72" s="32"/>
      <c r="B72" s="32"/>
      <c r="C72" s="32"/>
      <c r="D72" s="32"/>
      <c r="E72" s="32"/>
      <c r="F72" s="32"/>
      <c r="G72" s="32"/>
      <c r="H72" s="87"/>
      <c r="I72" s="19"/>
      <c r="J72" s="19"/>
      <c r="K72" s="19"/>
    </row>
    <row r="73" spans="1:11" ht="15.75" customHeight="1">
      <c r="A73" s="32"/>
      <c r="B73" s="32"/>
      <c r="C73" s="32"/>
      <c r="D73" s="32"/>
      <c r="E73" s="32"/>
      <c r="F73" s="32"/>
      <c r="G73" s="32"/>
      <c r="H73" s="87"/>
      <c r="I73" s="19"/>
      <c r="J73" s="19"/>
      <c r="K73" s="19"/>
    </row>
    <row r="74" spans="1:11" ht="15.75" customHeight="1">
      <c r="A74" s="32"/>
      <c r="B74" s="32"/>
      <c r="C74" s="32"/>
      <c r="D74" s="32"/>
      <c r="E74" s="32"/>
      <c r="F74" s="32"/>
      <c r="G74" s="32"/>
      <c r="H74" s="87"/>
      <c r="I74" s="19"/>
      <c r="J74" s="19"/>
      <c r="K74" s="19"/>
    </row>
    <row r="75" spans="1:11" ht="15.75" customHeight="1">
      <c r="A75" s="32"/>
      <c r="B75" s="32"/>
      <c r="C75" s="32"/>
      <c r="D75" s="32"/>
      <c r="E75" s="32"/>
      <c r="F75" s="32"/>
      <c r="G75" s="32"/>
      <c r="H75" s="87"/>
      <c r="I75" s="19"/>
      <c r="J75" s="19"/>
      <c r="K75" s="19"/>
    </row>
    <row r="76" spans="1:11" ht="15.75" customHeight="1">
      <c r="A76" s="32"/>
      <c r="B76" s="32"/>
      <c r="C76" s="32"/>
      <c r="D76" s="32"/>
      <c r="E76" s="32"/>
      <c r="F76" s="32"/>
      <c r="G76" s="32"/>
      <c r="H76" s="87"/>
      <c r="I76" s="19"/>
      <c r="J76" s="19"/>
      <c r="K76" s="19"/>
    </row>
    <row r="77" spans="1:11" ht="15.75" customHeight="1">
      <c r="A77" s="32"/>
      <c r="B77" s="32"/>
      <c r="C77" s="32"/>
      <c r="D77" s="32"/>
      <c r="E77" s="32"/>
      <c r="F77" s="32"/>
      <c r="G77" s="32"/>
      <c r="H77" s="87"/>
      <c r="I77" s="19"/>
      <c r="J77" s="19"/>
      <c r="K77" s="19"/>
    </row>
    <row r="78" spans="1:11" ht="15.75" customHeight="1">
      <c r="A78" s="32"/>
      <c r="B78" s="32"/>
      <c r="C78" s="32"/>
      <c r="D78" s="32"/>
      <c r="E78" s="32"/>
      <c r="F78" s="32"/>
      <c r="G78" s="32"/>
      <c r="H78" s="87"/>
      <c r="I78" s="19"/>
      <c r="J78" s="19"/>
      <c r="K78" s="19"/>
    </row>
    <row r="79" spans="1:11" ht="15.75" customHeight="1">
      <c r="A79" s="32"/>
      <c r="B79" s="32"/>
      <c r="C79" s="32"/>
      <c r="D79" s="32"/>
      <c r="E79" s="32"/>
      <c r="F79" s="32"/>
      <c r="G79" s="32"/>
      <c r="H79" s="87"/>
      <c r="I79" s="19"/>
      <c r="J79" s="19"/>
      <c r="K79" s="19"/>
    </row>
    <row r="80" spans="1:11" ht="15.75" customHeight="1">
      <c r="A80" s="32"/>
      <c r="B80" s="32"/>
      <c r="C80" s="32"/>
      <c r="D80" s="32"/>
      <c r="E80" s="32"/>
      <c r="F80" s="32"/>
      <c r="G80" s="32"/>
      <c r="H80" s="87"/>
      <c r="I80" s="19"/>
      <c r="J80" s="19"/>
      <c r="K80" s="19"/>
    </row>
    <row r="81" spans="1:11" ht="15.75" customHeight="1">
      <c r="A81" s="32"/>
      <c r="B81" s="32"/>
      <c r="C81" s="32"/>
      <c r="D81" s="32"/>
      <c r="E81" s="32"/>
      <c r="F81" s="32"/>
      <c r="G81" s="32"/>
      <c r="H81" s="87"/>
      <c r="I81" s="19"/>
      <c r="J81" s="19"/>
      <c r="K81" s="19"/>
    </row>
    <row r="82" spans="1:11" ht="15.75" customHeight="1">
      <c r="A82" s="32"/>
      <c r="B82" s="32"/>
      <c r="C82" s="32"/>
      <c r="D82" s="32"/>
      <c r="E82" s="32"/>
      <c r="F82" s="32"/>
      <c r="G82" s="32"/>
      <c r="H82" s="87"/>
      <c r="I82" s="19"/>
      <c r="J82" s="19"/>
      <c r="K82" s="19"/>
    </row>
    <row r="83" spans="1:11" ht="15.75" customHeight="1">
      <c r="A83" s="32"/>
      <c r="B83" s="32"/>
      <c r="C83" s="32"/>
      <c r="D83" s="32"/>
      <c r="E83" s="32"/>
      <c r="F83" s="32"/>
      <c r="G83" s="32"/>
      <c r="H83" s="87"/>
      <c r="I83" s="19"/>
      <c r="J83" s="19"/>
      <c r="K83" s="19"/>
    </row>
    <row r="84" spans="1:11" ht="15.75" customHeight="1">
      <c r="A84" s="32"/>
      <c r="B84" s="32"/>
      <c r="C84" s="32"/>
      <c r="D84" s="32"/>
      <c r="E84" s="32"/>
      <c r="F84" s="32"/>
      <c r="G84" s="32"/>
      <c r="H84" s="87"/>
      <c r="I84" s="19"/>
      <c r="J84" s="19"/>
      <c r="K84" s="19"/>
    </row>
    <row r="85" spans="1:11" ht="15.75" customHeight="1">
      <c r="A85" s="32"/>
      <c r="B85" s="32"/>
      <c r="C85" s="32"/>
      <c r="D85" s="32"/>
      <c r="E85" s="32"/>
      <c r="F85" s="32"/>
      <c r="G85" s="32"/>
      <c r="H85" s="87"/>
      <c r="I85" s="19"/>
      <c r="J85" s="19"/>
      <c r="K85" s="19"/>
    </row>
    <row r="86" spans="1:11" ht="15.75" customHeight="1">
      <c r="A86" s="32"/>
      <c r="B86" s="32"/>
      <c r="C86" s="32"/>
      <c r="D86" s="32"/>
      <c r="E86" s="32"/>
      <c r="F86" s="32"/>
      <c r="G86" s="32"/>
      <c r="H86" s="87"/>
      <c r="I86" s="19"/>
      <c r="J86" s="19"/>
      <c r="K86" s="19"/>
    </row>
    <row r="87" spans="1:11" ht="15.75" customHeight="1">
      <c r="A87" s="32"/>
      <c r="B87" s="32"/>
      <c r="C87" s="32"/>
      <c r="D87" s="32"/>
      <c r="E87" s="32"/>
      <c r="F87" s="32"/>
      <c r="G87" s="32"/>
      <c r="H87" s="87"/>
      <c r="I87" s="19"/>
      <c r="J87" s="19"/>
      <c r="K87" s="19"/>
    </row>
    <row r="88" spans="1:11" ht="15.75" customHeight="1">
      <c r="A88" s="32"/>
      <c r="B88" s="32"/>
      <c r="C88" s="32"/>
      <c r="D88" s="32"/>
      <c r="E88" s="32"/>
      <c r="F88" s="32"/>
      <c r="G88" s="32"/>
      <c r="H88" s="87"/>
      <c r="I88" s="19"/>
      <c r="J88" s="19"/>
      <c r="K88" s="19"/>
    </row>
    <row r="89" spans="1:11" ht="15.75" customHeight="1">
      <c r="A89" s="32"/>
      <c r="B89" s="32"/>
      <c r="C89" s="32"/>
      <c r="D89" s="32"/>
      <c r="E89" s="32"/>
      <c r="F89" s="32"/>
      <c r="G89" s="32"/>
      <c r="H89" s="87"/>
      <c r="I89" s="19"/>
      <c r="J89" s="19"/>
      <c r="K89" s="19"/>
    </row>
    <row r="90" spans="1:11" ht="15.75" customHeight="1">
      <c r="A90" s="32"/>
      <c r="B90" s="32"/>
      <c r="C90" s="32"/>
      <c r="D90" s="32"/>
      <c r="E90" s="32"/>
      <c r="F90" s="32"/>
      <c r="G90" s="32"/>
      <c r="H90" s="87"/>
      <c r="I90" s="19"/>
      <c r="J90" s="19"/>
      <c r="K90" s="19"/>
    </row>
    <row r="91" spans="1:11" ht="15.75" customHeight="1">
      <c r="A91" s="32"/>
      <c r="B91" s="32"/>
      <c r="C91" s="32"/>
      <c r="D91" s="32"/>
      <c r="E91" s="32"/>
      <c r="F91" s="32"/>
      <c r="G91" s="32"/>
      <c r="H91" s="87"/>
      <c r="I91" s="19"/>
      <c r="J91" s="19"/>
      <c r="K91" s="19"/>
    </row>
    <row r="92" spans="1:11" ht="15.75" customHeight="1">
      <c r="A92" s="32"/>
      <c r="B92" s="32"/>
      <c r="C92" s="32"/>
      <c r="D92" s="32"/>
      <c r="E92" s="32"/>
      <c r="F92" s="32"/>
      <c r="G92" s="32"/>
      <c r="H92" s="87"/>
      <c r="I92" s="19"/>
      <c r="J92" s="19"/>
      <c r="K92" s="19"/>
    </row>
    <row r="93" spans="1:11" ht="15.75" customHeight="1">
      <c r="A93" s="32"/>
      <c r="B93" s="32"/>
      <c r="C93" s="32"/>
      <c r="D93" s="32"/>
      <c r="E93" s="32"/>
      <c r="F93" s="32"/>
      <c r="G93" s="32"/>
      <c r="H93" s="87"/>
      <c r="I93" s="19"/>
      <c r="J93" s="19"/>
      <c r="K93" s="19"/>
    </row>
    <row r="94" spans="1:11" ht="15.75" customHeight="1">
      <c r="A94" s="32"/>
      <c r="B94" s="32"/>
      <c r="C94" s="32"/>
      <c r="D94" s="32"/>
      <c r="E94" s="32"/>
      <c r="F94" s="32"/>
      <c r="G94" s="32"/>
      <c r="H94" s="87"/>
      <c r="I94" s="19"/>
      <c r="J94" s="19"/>
      <c r="K94" s="19"/>
    </row>
    <row r="95" spans="1:11" ht="15.75" customHeight="1">
      <c r="A95" s="32"/>
      <c r="B95" s="32"/>
      <c r="C95" s="32"/>
      <c r="D95" s="32"/>
      <c r="E95" s="32"/>
      <c r="F95" s="32"/>
      <c r="G95" s="32"/>
      <c r="H95" s="87"/>
      <c r="I95" s="19"/>
      <c r="J95" s="19"/>
      <c r="K95" s="19"/>
    </row>
    <row r="96" spans="1:11" ht="15.75" customHeight="1">
      <c r="A96" s="32"/>
      <c r="B96" s="32"/>
      <c r="C96" s="32"/>
      <c r="D96" s="32"/>
      <c r="E96" s="32"/>
      <c r="F96" s="32"/>
      <c r="G96" s="32"/>
      <c r="H96" s="87"/>
      <c r="I96" s="19"/>
      <c r="J96" s="19"/>
      <c r="K96" s="19"/>
    </row>
    <row r="97" spans="1:11" ht="15.75" customHeight="1">
      <c r="A97" s="32"/>
      <c r="B97" s="32"/>
      <c r="C97" s="32"/>
      <c r="D97" s="32"/>
      <c r="E97" s="32"/>
      <c r="F97" s="32"/>
      <c r="G97" s="32"/>
      <c r="H97" s="87"/>
      <c r="I97" s="19"/>
      <c r="J97" s="19"/>
      <c r="K97" s="19"/>
    </row>
    <row r="98" spans="1:11" ht="15.75" customHeight="1">
      <c r="A98" s="32"/>
      <c r="B98" s="32"/>
      <c r="C98" s="32"/>
      <c r="D98" s="32"/>
      <c r="E98" s="32"/>
      <c r="F98" s="32"/>
      <c r="G98" s="32"/>
      <c r="H98" s="87"/>
      <c r="I98" s="19"/>
      <c r="J98" s="19"/>
      <c r="K98" s="19"/>
    </row>
    <row r="99" spans="1:11" ht="15.75" customHeight="1">
      <c r="A99" s="32"/>
      <c r="B99" s="32"/>
      <c r="C99" s="32"/>
      <c r="D99" s="32"/>
      <c r="E99" s="32"/>
      <c r="F99" s="32"/>
      <c r="G99" s="32"/>
      <c r="H99" s="87"/>
      <c r="I99" s="19"/>
      <c r="J99" s="19"/>
      <c r="K99" s="19"/>
    </row>
    <row r="100" spans="1:11" ht="15.75" customHeight="1">
      <c r="A100" s="32"/>
      <c r="B100" s="32"/>
      <c r="C100" s="32"/>
      <c r="D100" s="32"/>
      <c r="E100" s="32"/>
      <c r="F100" s="32"/>
      <c r="G100" s="32"/>
      <c r="H100" s="87"/>
      <c r="I100" s="19"/>
      <c r="J100" s="19"/>
      <c r="K100" s="19"/>
    </row>
    <row r="101" spans="1:11" ht="15.75" customHeight="1">
      <c r="A101" s="32"/>
      <c r="B101" s="32"/>
      <c r="C101" s="32"/>
      <c r="D101" s="32"/>
      <c r="E101" s="32"/>
      <c r="F101" s="32"/>
      <c r="G101" s="32"/>
      <c r="H101" s="87"/>
      <c r="I101" s="19"/>
      <c r="J101" s="19"/>
      <c r="K101" s="19"/>
    </row>
    <row r="102" spans="1:11" ht="15.75" customHeight="1">
      <c r="A102" s="32"/>
      <c r="B102" s="32"/>
      <c r="C102" s="32"/>
      <c r="D102" s="32"/>
      <c r="E102" s="32"/>
      <c r="F102" s="32"/>
      <c r="G102" s="32"/>
      <c r="H102" s="87"/>
      <c r="I102" s="19"/>
      <c r="J102" s="19"/>
      <c r="K102" s="19"/>
    </row>
    <row r="103" spans="1:11" ht="15.75" customHeight="1">
      <c r="A103" s="32"/>
      <c r="B103" s="32"/>
      <c r="C103" s="32"/>
      <c r="D103" s="32"/>
      <c r="E103" s="32"/>
      <c r="F103" s="32"/>
      <c r="G103" s="32"/>
      <c r="H103" s="87"/>
      <c r="I103" s="19"/>
      <c r="J103" s="19"/>
      <c r="K103" s="19"/>
    </row>
    <row r="104" spans="1:11" ht="15.75" customHeight="1">
      <c r="A104" s="32"/>
      <c r="B104" s="32"/>
      <c r="C104" s="32"/>
      <c r="D104" s="32"/>
      <c r="E104" s="32"/>
      <c r="F104" s="32"/>
      <c r="G104" s="32"/>
      <c r="H104" s="87"/>
      <c r="I104" s="19"/>
      <c r="J104" s="19"/>
      <c r="K104" s="19"/>
    </row>
    <row r="105" spans="1:11" ht="15.75" customHeight="1">
      <c r="A105" s="32"/>
      <c r="B105" s="32"/>
      <c r="C105" s="32"/>
      <c r="D105" s="32"/>
      <c r="E105" s="32"/>
      <c r="F105" s="32"/>
      <c r="G105" s="32"/>
      <c r="H105" s="87"/>
      <c r="I105" s="19"/>
      <c r="J105" s="19"/>
      <c r="K105" s="19"/>
    </row>
    <row r="106" spans="1:11" ht="15.75" customHeight="1">
      <c r="A106" s="32"/>
      <c r="B106" s="32"/>
      <c r="C106" s="32"/>
      <c r="D106" s="32"/>
      <c r="E106" s="32"/>
      <c r="F106" s="32"/>
      <c r="G106" s="32"/>
      <c r="H106" s="87"/>
      <c r="I106" s="19"/>
      <c r="J106" s="19"/>
      <c r="K106" s="19"/>
    </row>
    <row r="107" spans="1:11" ht="15.75" customHeight="1">
      <c r="A107" s="32"/>
      <c r="B107" s="32"/>
      <c r="C107" s="32"/>
      <c r="D107" s="32"/>
      <c r="E107" s="32"/>
      <c r="F107" s="32"/>
      <c r="G107" s="32"/>
      <c r="H107" s="87"/>
      <c r="I107" s="19"/>
      <c r="J107" s="19"/>
      <c r="K107" s="19"/>
    </row>
    <row r="108" spans="1:11" ht="15.75" customHeight="1">
      <c r="A108" s="32"/>
      <c r="B108" s="32"/>
      <c r="C108" s="32"/>
      <c r="D108" s="32"/>
      <c r="E108" s="32"/>
      <c r="F108" s="32"/>
      <c r="G108" s="32"/>
      <c r="H108" s="87"/>
      <c r="I108" s="19"/>
      <c r="J108" s="19"/>
      <c r="K108" s="19"/>
    </row>
    <row r="109" spans="1:11" ht="15.75" customHeight="1">
      <c r="A109" s="32"/>
      <c r="B109" s="32"/>
      <c r="C109" s="32"/>
      <c r="D109" s="32"/>
      <c r="E109" s="32"/>
      <c r="F109" s="32"/>
      <c r="G109" s="32"/>
      <c r="H109" s="87"/>
      <c r="I109" s="19"/>
      <c r="J109" s="19"/>
      <c r="K109" s="19"/>
    </row>
    <row r="110" spans="1:11" ht="15.75" customHeight="1">
      <c r="A110" s="32"/>
      <c r="B110" s="32"/>
      <c r="C110" s="32"/>
      <c r="D110" s="32"/>
      <c r="E110" s="32"/>
      <c r="F110" s="32"/>
      <c r="G110" s="32"/>
      <c r="H110" s="87"/>
      <c r="I110" s="19"/>
      <c r="J110" s="19"/>
      <c r="K110" s="19"/>
    </row>
    <row r="111" spans="1:11" ht="15.75" customHeight="1">
      <c r="A111" s="32"/>
      <c r="B111" s="32"/>
      <c r="C111" s="32"/>
      <c r="D111" s="32"/>
      <c r="E111" s="32"/>
      <c r="F111" s="32"/>
      <c r="G111" s="32"/>
      <c r="H111" s="87"/>
      <c r="I111" s="19"/>
      <c r="J111" s="19"/>
      <c r="K111" s="19"/>
    </row>
    <row r="112" spans="1:11" ht="15.75" customHeight="1">
      <c r="A112" s="32"/>
      <c r="B112" s="32"/>
      <c r="C112" s="32"/>
      <c r="D112" s="32"/>
      <c r="E112" s="32"/>
      <c r="F112" s="32"/>
      <c r="G112" s="32"/>
      <c r="H112" s="87"/>
      <c r="I112" s="19"/>
      <c r="J112" s="19"/>
      <c r="K112" s="19"/>
    </row>
    <row r="113" spans="1:11" ht="15.75" customHeight="1">
      <c r="A113" s="32"/>
      <c r="B113" s="32"/>
      <c r="C113" s="32"/>
      <c r="D113" s="32"/>
      <c r="E113" s="32"/>
      <c r="F113" s="32"/>
      <c r="G113" s="32"/>
      <c r="H113" s="87"/>
      <c r="I113" s="19"/>
      <c r="J113" s="19"/>
      <c r="K113" s="19"/>
    </row>
    <row r="114" spans="1:11" ht="15.75" customHeight="1">
      <c r="A114" s="32"/>
      <c r="B114" s="32"/>
      <c r="C114" s="32"/>
      <c r="D114" s="32"/>
      <c r="E114" s="32"/>
      <c r="F114" s="32"/>
      <c r="G114" s="32"/>
      <c r="H114" s="87"/>
      <c r="I114" s="19"/>
      <c r="J114" s="19"/>
      <c r="K114" s="19"/>
    </row>
    <row r="115" spans="1:11" ht="15.75" customHeight="1">
      <c r="A115" s="32"/>
      <c r="B115" s="32"/>
      <c r="C115" s="32"/>
      <c r="D115" s="32"/>
      <c r="E115" s="32"/>
      <c r="F115" s="32"/>
      <c r="G115" s="32"/>
      <c r="H115" s="87"/>
      <c r="I115" s="19"/>
      <c r="J115" s="19"/>
      <c r="K115" s="19"/>
    </row>
    <row r="116" spans="1:11" ht="15.75" customHeight="1">
      <c r="A116" s="32"/>
      <c r="B116" s="32"/>
      <c r="C116" s="32"/>
      <c r="D116" s="32"/>
      <c r="E116" s="32"/>
      <c r="F116" s="32"/>
      <c r="G116" s="32"/>
      <c r="H116" s="87"/>
      <c r="I116" s="19"/>
      <c r="J116" s="19"/>
      <c r="K116" s="19"/>
    </row>
    <row r="117" spans="1:11" ht="15.75" customHeight="1">
      <c r="A117" s="32"/>
      <c r="B117" s="32"/>
      <c r="C117" s="32"/>
      <c r="D117" s="32"/>
      <c r="E117" s="32"/>
      <c r="F117" s="32"/>
      <c r="G117" s="32"/>
      <c r="H117" s="87"/>
      <c r="I117" s="19"/>
      <c r="J117" s="19"/>
      <c r="K117" s="19"/>
    </row>
    <row r="118" spans="1:11" ht="15.75" customHeight="1">
      <c r="A118" s="32"/>
      <c r="B118" s="32"/>
      <c r="C118" s="32"/>
      <c r="D118" s="32"/>
      <c r="E118" s="32"/>
      <c r="F118" s="32"/>
      <c r="G118" s="32"/>
      <c r="H118" s="87"/>
      <c r="I118" s="19"/>
      <c r="J118" s="19"/>
      <c r="K118" s="19"/>
    </row>
    <row r="119" spans="1:11" ht="15.75" customHeight="1">
      <c r="A119" s="32"/>
      <c r="B119" s="32"/>
      <c r="C119" s="32"/>
      <c r="D119" s="32"/>
      <c r="E119" s="32"/>
      <c r="F119" s="32"/>
      <c r="G119" s="32"/>
      <c r="H119" s="87"/>
      <c r="I119" s="19"/>
      <c r="J119" s="19"/>
      <c r="K119" s="19"/>
    </row>
    <row r="120" spans="1:11" ht="15.75" customHeight="1">
      <c r="A120" s="32"/>
      <c r="B120" s="32"/>
      <c r="C120" s="32"/>
      <c r="D120" s="32"/>
      <c r="E120" s="32"/>
      <c r="F120" s="32"/>
      <c r="G120" s="32"/>
      <c r="H120" s="87"/>
      <c r="I120" s="19"/>
      <c r="J120" s="19"/>
      <c r="K120" s="19"/>
    </row>
    <row r="121" spans="1:11" ht="15.75" customHeight="1">
      <c r="A121" s="32"/>
      <c r="B121" s="32"/>
      <c r="C121" s="32"/>
      <c r="D121" s="32"/>
      <c r="E121" s="32"/>
      <c r="F121" s="32"/>
      <c r="G121" s="32"/>
      <c r="H121" s="87"/>
      <c r="I121" s="19"/>
      <c r="J121" s="19"/>
      <c r="K121" s="19"/>
    </row>
    <row r="122" spans="1:11" ht="15.75" customHeight="1">
      <c r="A122" s="32"/>
      <c r="B122" s="32"/>
      <c r="C122" s="32"/>
      <c r="D122" s="32"/>
      <c r="E122" s="32"/>
      <c r="F122" s="32"/>
      <c r="G122" s="32"/>
      <c r="H122" s="87"/>
      <c r="I122" s="19"/>
      <c r="J122" s="19"/>
      <c r="K122" s="19"/>
    </row>
    <row r="123" spans="1:11" ht="15.75" customHeight="1">
      <c r="A123" s="32"/>
      <c r="B123" s="32"/>
      <c r="C123" s="32"/>
      <c r="D123" s="32"/>
      <c r="E123" s="32"/>
      <c r="F123" s="32"/>
      <c r="G123" s="32"/>
      <c r="H123" s="87"/>
      <c r="I123" s="19"/>
      <c r="J123" s="19"/>
      <c r="K123" s="19"/>
    </row>
    <row r="124" spans="1:11" ht="15.75" customHeight="1">
      <c r="A124" s="32"/>
      <c r="B124" s="32"/>
      <c r="C124" s="32"/>
      <c r="D124" s="32"/>
      <c r="E124" s="32"/>
      <c r="F124" s="32"/>
      <c r="G124" s="32"/>
      <c r="H124" s="87"/>
      <c r="I124" s="19"/>
      <c r="J124" s="19"/>
      <c r="K124" s="19"/>
    </row>
    <row r="125" spans="1:11" ht="15.75" customHeight="1">
      <c r="A125" s="32"/>
      <c r="B125" s="32"/>
      <c r="C125" s="32"/>
      <c r="D125" s="32"/>
      <c r="E125" s="32"/>
      <c r="F125" s="32"/>
      <c r="G125" s="32"/>
      <c r="H125" s="87"/>
      <c r="I125" s="19"/>
      <c r="J125" s="19"/>
      <c r="K125" s="19"/>
    </row>
    <row r="126" spans="1:11" ht="15.75" customHeight="1">
      <c r="A126" s="32"/>
      <c r="B126" s="32"/>
      <c r="C126" s="32"/>
      <c r="D126" s="32"/>
      <c r="E126" s="32"/>
      <c r="F126" s="32"/>
      <c r="G126" s="32"/>
      <c r="H126" s="87"/>
      <c r="I126" s="19"/>
      <c r="J126" s="19"/>
      <c r="K126" s="19"/>
    </row>
    <row r="127" spans="1:11" ht="15.75" customHeight="1">
      <c r="A127" s="32"/>
      <c r="B127" s="32"/>
      <c r="C127" s="32"/>
      <c r="D127" s="32"/>
      <c r="E127" s="32"/>
      <c r="F127" s="32"/>
      <c r="G127" s="32"/>
      <c r="H127" s="87"/>
      <c r="I127" s="19"/>
      <c r="J127" s="19"/>
      <c r="K127" s="19"/>
    </row>
    <row r="128" spans="1:11" ht="15.75" customHeight="1">
      <c r="A128" s="32"/>
      <c r="B128" s="32"/>
      <c r="C128" s="32"/>
      <c r="D128" s="32"/>
      <c r="E128" s="32"/>
      <c r="F128" s="32"/>
      <c r="G128" s="32"/>
      <c r="H128" s="87"/>
      <c r="I128" s="19"/>
      <c r="J128" s="19"/>
      <c r="K128" s="19"/>
    </row>
    <row r="129" spans="1:11" ht="15.75" customHeight="1">
      <c r="A129" s="32"/>
      <c r="B129" s="32"/>
      <c r="C129" s="32"/>
      <c r="D129" s="32"/>
      <c r="E129" s="32"/>
      <c r="F129" s="32"/>
      <c r="G129" s="32"/>
      <c r="H129" s="87"/>
      <c r="I129" s="19"/>
      <c r="J129" s="19"/>
      <c r="K129" s="19"/>
    </row>
    <row r="130" spans="1:11" ht="15.75" customHeight="1">
      <c r="A130" s="32"/>
      <c r="B130" s="32"/>
      <c r="C130" s="32"/>
      <c r="D130" s="32"/>
      <c r="E130" s="32"/>
      <c r="F130" s="32"/>
      <c r="G130" s="32"/>
      <c r="H130" s="87"/>
      <c r="I130" s="19"/>
      <c r="J130" s="19"/>
      <c r="K130" s="19"/>
    </row>
    <row r="131" spans="1:11" ht="15.75" customHeight="1">
      <c r="A131" s="32"/>
      <c r="B131" s="32"/>
      <c r="C131" s="32"/>
      <c r="D131" s="32"/>
      <c r="E131" s="32"/>
      <c r="F131" s="32"/>
      <c r="G131" s="32"/>
      <c r="H131" s="87"/>
      <c r="I131" s="19"/>
      <c r="J131" s="19"/>
      <c r="K131" s="19"/>
    </row>
    <row r="132" spans="1:11" ht="15.75" customHeight="1">
      <c r="A132" s="32"/>
      <c r="B132" s="32"/>
      <c r="C132" s="32"/>
      <c r="D132" s="32"/>
      <c r="E132" s="32"/>
      <c r="F132" s="32"/>
      <c r="G132" s="32"/>
      <c r="H132" s="87"/>
      <c r="I132" s="19"/>
      <c r="J132" s="19"/>
      <c r="K132" s="19"/>
    </row>
    <row r="133" spans="1:11" ht="15.75" customHeight="1">
      <c r="A133" s="32"/>
      <c r="B133" s="32"/>
      <c r="C133" s="32"/>
      <c r="D133" s="32"/>
      <c r="E133" s="32"/>
      <c r="F133" s="32"/>
      <c r="G133" s="32"/>
      <c r="H133" s="87"/>
      <c r="I133" s="19"/>
      <c r="J133" s="19"/>
      <c r="K133" s="19"/>
    </row>
    <row r="134" spans="1:11" ht="15.75" customHeight="1">
      <c r="A134" s="32"/>
      <c r="B134" s="32"/>
      <c r="C134" s="32"/>
      <c r="D134" s="32"/>
      <c r="E134" s="32"/>
      <c r="F134" s="32"/>
      <c r="G134" s="32"/>
      <c r="H134" s="87"/>
      <c r="I134" s="19"/>
      <c r="J134" s="19"/>
      <c r="K134" s="19"/>
    </row>
    <row r="135" spans="1:11" ht="15.75" customHeight="1">
      <c r="A135" s="32"/>
      <c r="B135" s="32"/>
      <c r="C135" s="32"/>
      <c r="D135" s="32"/>
      <c r="E135" s="32"/>
      <c r="F135" s="32"/>
      <c r="G135" s="32"/>
      <c r="H135" s="87"/>
      <c r="I135" s="19"/>
      <c r="J135" s="19"/>
      <c r="K135" s="19"/>
    </row>
    <row r="136" spans="1:11" ht="15.75" customHeight="1">
      <c r="A136" s="32"/>
      <c r="B136" s="32"/>
      <c r="C136" s="32"/>
      <c r="D136" s="32"/>
      <c r="E136" s="32"/>
      <c r="F136" s="32"/>
      <c r="G136" s="32"/>
      <c r="H136" s="87"/>
      <c r="I136" s="19"/>
      <c r="J136" s="19"/>
      <c r="K136" s="19"/>
    </row>
    <row r="137" spans="1:11" ht="15.75" customHeight="1">
      <c r="A137" s="32"/>
      <c r="B137" s="32"/>
      <c r="C137" s="32"/>
      <c r="D137" s="32"/>
      <c r="E137" s="32"/>
      <c r="F137" s="32"/>
      <c r="G137" s="32"/>
      <c r="H137" s="87"/>
      <c r="I137" s="19"/>
      <c r="J137" s="19"/>
      <c r="K137" s="19"/>
    </row>
    <row r="138" spans="1:11" ht="15.75" customHeight="1">
      <c r="A138" s="32"/>
      <c r="B138" s="32"/>
      <c r="C138" s="32"/>
      <c r="D138" s="32"/>
      <c r="E138" s="32"/>
      <c r="F138" s="32"/>
      <c r="G138" s="32"/>
      <c r="H138" s="87"/>
      <c r="I138" s="19"/>
      <c r="J138" s="19"/>
      <c r="K138" s="19"/>
    </row>
    <row r="139" spans="1:11" ht="15.75" customHeight="1">
      <c r="A139" s="32"/>
      <c r="B139" s="32"/>
      <c r="C139" s="32"/>
      <c r="D139" s="32"/>
      <c r="E139" s="32"/>
      <c r="F139" s="32"/>
      <c r="G139" s="32"/>
      <c r="H139" s="87"/>
      <c r="I139" s="19"/>
      <c r="J139" s="19"/>
      <c r="K139" s="19"/>
    </row>
    <row r="140" spans="1:11" ht="15.75" customHeight="1">
      <c r="A140" s="32"/>
      <c r="B140" s="32"/>
      <c r="C140" s="32"/>
      <c r="D140" s="32"/>
      <c r="E140" s="32"/>
      <c r="F140" s="32"/>
      <c r="G140" s="32"/>
      <c r="H140" s="87"/>
      <c r="I140" s="19"/>
      <c r="J140" s="19"/>
      <c r="K140" s="19"/>
    </row>
    <row r="141" spans="1:11" ht="15.75" customHeight="1">
      <c r="A141" s="32"/>
      <c r="B141" s="32"/>
      <c r="C141" s="32"/>
      <c r="D141" s="32"/>
      <c r="E141" s="32"/>
      <c r="F141" s="32"/>
      <c r="G141" s="32"/>
      <c r="H141" s="87"/>
      <c r="I141" s="19"/>
      <c r="J141" s="19"/>
      <c r="K141" s="19"/>
    </row>
    <row r="142" spans="1:11" ht="15.75" customHeight="1">
      <c r="A142" s="32"/>
      <c r="B142" s="32"/>
      <c r="C142" s="32"/>
      <c r="D142" s="32"/>
      <c r="E142" s="32"/>
      <c r="F142" s="32"/>
      <c r="G142" s="32"/>
      <c r="H142" s="87"/>
      <c r="I142" s="19"/>
      <c r="J142" s="19"/>
      <c r="K142" s="19"/>
    </row>
    <row r="143" spans="1:11" ht="15.75" customHeight="1">
      <c r="A143" s="32"/>
      <c r="B143" s="32"/>
      <c r="C143" s="32"/>
      <c r="D143" s="32"/>
      <c r="E143" s="32"/>
      <c r="F143" s="32"/>
      <c r="G143" s="32"/>
      <c r="H143" s="87"/>
      <c r="I143" s="19"/>
      <c r="J143" s="19"/>
      <c r="K143" s="19"/>
    </row>
    <row r="144" spans="1:11" ht="15.75" customHeight="1">
      <c r="A144" s="32"/>
      <c r="B144" s="32"/>
      <c r="C144" s="32"/>
      <c r="D144" s="32"/>
      <c r="E144" s="32"/>
      <c r="F144" s="32"/>
      <c r="G144" s="32"/>
      <c r="H144" s="87"/>
      <c r="I144" s="19"/>
      <c r="J144" s="19"/>
      <c r="K144" s="19"/>
    </row>
    <row r="145" spans="1:11" ht="15.75" customHeight="1">
      <c r="A145" s="32"/>
      <c r="B145" s="32"/>
      <c r="C145" s="32"/>
      <c r="D145" s="32"/>
      <c r="E145" s="32"/>
      <c r="F145" s="32"/>
      <c r="G145" s="32"/>
      <c r="H145" s="87"/>
      <c r="I145" s="19"/>
      <c r="J145" s="19"/>
      <c r="K145" s="19"/>
    </row>
    <row r="146" spans="1:11" ht="15.75" customHeight="1">
      <c r="A146" s="32"/>
      <c r="B146" s="32"/>
      <c r="C146" s="32"/>
      <c r="D146" s="32"/>
      <c r="E146" s="32"/>
      <c r="F146" s="32"/>
      <c r="G146" s="32"/>
      <c r="H146" s="87"/>
      <c r="I146" s="19"/>
      <c r="J146" s="19"/>
      <c r="K146" s="19"/>
    </row>
    <row r="147" spans="1:11" ht="15.75" customHeight="1">
      <c r="A147" s="32"/>
      <c r="B147" s="32"/>
      <c r="C147" s="32"/>
      <c r="D147" s="32"/>
      <c r="E147" s="32"/>
      <c r="F147" s="32"/>
      <c r="G147" s="32"/>
      <c r="H147" s="87"/>
      <c r="I147" s="19"/>
      <c r="J147" s="19"/>
      <c r="K147" s="19"/>
    </row>
    <row r="148" spans="1:11" ht="15.75" customHeight="1">
      <c r="A148" s="32"/>
      <c r="B148" s="32"/>
      <c r="C148" s="32"/>
      <c r="D148" s="32"/>
      <c r="E148" s="32"/>
      <c r="F148" s="32"/>
      <c r="G148" s="32"/>
      <c r="H148" s="87"/>
      <c r="I148" s="19"/>
      <c r="J148" s="19"/>
      <c r="K148" s="19"/>
    </row>
    <row r="149" spans="1:11" ht="15.75" customHeight="1">
      <c r="A149" s="32"/>
      <c r="B149" s="32"/>
      <c r="C149" s="32"/>
      <c r="D149" s="32"/>
      <c r="E149" s="32"/>
      <c r="F149" s="32"/>
      <c r="G149" s="32"/>
      <c r="H149" s="87"/>
      <c r="I149" s="19"/>
      <c r="J149" s="19"/>
      <c r="K149" s="19"/>
    </row>
    <row r="150" spans="1:11" ht="15.75" customHeight="1">
      <c r="A150" s="32"/>
      <c r="B150" s="32"/>
      <c r="C150" s="32"/>
      <c r="D150" s="32"/>
      <c r="E150" s="32"/>
      <c r="F150" s="32"/>
      <c r="G150" s="32"/>
      <c r="H150" s="87"/>
      <c r="I150" s="19"/>
      <c r="J150" s="19"/>
      <c r="K150" s="19"/>
    </row>
    <row r="151" spans="1:11" ht="15.75" customHeight="1">
      <c r="A151" s="32"/>
      <c r="B151" s="32"/>
      <c r="C151" s="32"/>
      <c r="D151" s="32"/>
      <c r="E151" s="32"/>
      <c r="F151" s="32"/>
      <c r="G151" s="32"/>
      <c r="H151" s="87"/>
      <c r="I151" s="19"/>
      <c r="J151" s="19"/>
      <c r="K151" s="19"/>
    </row>
    <row r="152" spans="1:11" ht="15.75" customHeight="1">
      <c r="A152" s="32"/>
      <c r="B152" s="32"/>
      <c r="C152" s="32"/>
      <c r="D152" s="32"/>
      <c r="E152" s="32"/>
      <c r="F152" s="32"/>
      <c r="G152" s="32"/>
      <c r="H152" s="87"/>
      <c r="I152" s="19"/>
      <c r="J152" s="19"/>
      <c r="K152" s="19"/>
    </row>
    <row r="153" spans="1:11" ht="15.75" customHeight="1">
      <c r="A153" s="32"/>
      <c r="B153" s="32"/>
      <c r="C153" s="32"/>
      <c r="D153" s="32"/>
      <c r="E153" s="32"/>
      <c r="F153" s="32"/>
      <c r="G153" s="32"/>
      <c r="H153" s="87"/>
      <c r="I153" s="19"/>
      <c r="J153" s="19"/>
      <c r="K153" s="19"/>
    </row>
    <row r="154" spans="1:11" ht="15.75" customHeight="1">
      <c r="A154" s="32"/>
      <c r="B154" s="32"/>
      <c r="C154" s="32"/>
      <c r="D154" s="32"/>
      <c r="E154" s="32"/>
      <c r="F154" s="32"/>
      <c r="G154" s="32"/>
      <c r="H154" s="87"/>
      <c r="I154" s="19"/>
      <c r="J154" s="19"/>
      <c r="K154" s="19"/>
    </row>
    <row r="155" spans="1:11" ht="15.75" customHeight="1">
      <c r="A155" s="32"/>
      <c r="B155" s="32"/>
      <c r="C155" s="32"/>
      <c r="D155" s="32"/>
      <c r="E155" s="32"/>
      <c r="F155" s="32"/>
      <c r="G155" s="32"/>
      <c r="H155" s="87"/>
      <c r="I155" s="19"/>
      <c r="J155" s="19"/>
      <c r="K155" s="19"/>
    </row>
    <row r="156" spans="1:11" ht="15.75" customHeight="1">
      <c r="A156" s="32"/>
      <c r="B156" s="32"/>
      <c r="C156" s="32"/>
      <c r="D156" s="32"/>
      <c r="E156" s="32"/>
      <c r="F156" s="32"/>
      <c r="G156" s="32"/>
      <c r="H156" s="87"/>
      <c r="I156" s="19"/>
      <c r="J156" s="19"/>
      <c r="K156" s="19"/>
    </row>
    <row r="157" spans="1:11" ht="15.75" customHeight="1">
      <c r="A157" s="32"/>
      <c r="B157" s="32"/>
      <c r="C157" s="32"/>
      <c r="D157" s="32"/>
      <c r="E157" s="32"/>
      <c r="F157" s="32"/>
      <c r="G157" s="32"/>
      <c r="H157" s="87"/>
      <c r="I157" s="19"/>
      <c r="J157" s="19"/>
      <c r="K157" s="19"/>
    </row>
    <row r="158" spans="1:11" ht="15.75" customHeight="1">
      <c r="A158" s="32"/>
      <c r="B158" s="32"/>
      <c r="C158" s="32"/>
      <c r="D158" s="32"/>
      <c r="E158" s="32"/>
      <c r="F158" s="32"/>
      <c r="G158" s="32"/>
      <c r="H158" s="87"/>
      <c r="I158" s="19"/>
      <c r="J158" s="19"/>
      <c r="K158" s="19"/>
    </row>
    <row r="159" spans="1:11" ht="15.75" customHeight="1">
      <c r="A159" s="32"/>
      <c r="B159" s="32"/>
      <c r="C159" s="32"/>
      <c r="D159" s="32"/>
      <c r="E159" s="32"/>
      <c r="F159" s="32"/>
      <c r="G159" s="32"/>
      <c r="H159" s="87"/>
      <c r="I159" s="19"/>
      <c r="J159" s="19"/>
      <c r="K159" s="19"/>
    </row>
    <row r="160" spans="1:11" ht="15.75" customHeight="1">
      <c r="A160" s="32"/>
      <c r="B160" s="32"/>
      <c r="C160" s="32"/>
      <c r="D160" s="32"/>
      <c r="E160" s="32"/>
      <c r="F160" s="32"/>
      <c r="G160" s="32"/>
      <c r="H160" s="87"/>
      <c r="I160" s="19"/>
      <c r="J160" s="19"/>
      <c r="K160" s="19"/>
    </row>
    <row r="161" spans="1:11" ht="15.75" customHeight="1">
      <c r="A161" s="32"/>
      <c r="B161" s="32"/>
      <c r="C161" s="32"/>
      <c r="D161" s="32"/>
      <c r="E161" s="32"/>
      <c r="F161" s="32"/>
      <c r="G161" s="32"/>
      <c r="H161" s="87"/>
      <c r="I161" s="19"/>
      <c r="J161" s="19"/>
      <c r="K161" s="19"/>
    </row>
    <row r="162" spans="1:11" ht="15.75" customHeight="1">
      <c r="A162" s="32"/>
      <c r="B162" s="32"/>
      <c r="C162" s="32"/>
      <c r="D162" s="32"/>
      <c r="E162" s="32"/>
      <c r="F162" s="32"/>
      <c r="G162" s="32"/>
      <c r="H162" s="87"/>
      <c r="I162" s="19"/>
      <c r="J162" s="19"/>
      <c r="K162" s="19"/>
    </row>
    <row r="163" spans="1:11" ht="15.75" customHeight="1">
      <c r="A163" s="32"/>
      <c r="B163" s="32"/>
      <c r="C163" s="32"/>
      <c r="D163" s="32"/>
      <c r="E163" s="32"/>
      <c r="F163" s="32"/>
      <c r="G163" s="32"/>
      <c r="H163" s="87"/>
      <c r="I163" s="19"/>
      <c r="J163" s="19"/>
      <c r="K163" s="19"/>
    </row>
    <row r="164" spans="1:11" ht="15.75" customHeight="1">
      <c r="A164" s="32"/>
      <c r="B164" s="32"/>
      <c r="C164" s="32"/>
      <c r="D164" s="32"/>
      <c r="E164" s="32"/>
      <c r="F164" s="32"/>
      <c r="G164" s="32"/>
      <c r="H164" s="87"/>
      <c r="I164" s="19"/>
      <c r="J164" s="19"/>
      <c r="K164" s="19"/>
    </row>
    <row r="165" spans="1:11" ht="15.75" customHeight="1">
      <c r="A165" s="32"/>
      <c r="B165" s="32"/>
      <c r="C165" s="32"/>
      <c r="D165" s="32"/>
      <c r="E165" s="32"/>
      <c r="F165" s="32"/>
      <c r="G165" s="32"/>
      <c r="H165" s="87"/>
      <c r="I165" s="19"/>
      <c r="J165" s="19"/>
      <c r="K165" s="19"/>
    </row>
    <row r="166" spans="1:11" ht="15.75" customHeight="1">
      <c r="A166" s="32"/>
      <c r="B166" s="32"/>
      <c r="C166" s="32"/>
      <c r="D166" s="32"/>
      <c r="E166" s="32"/>
      <c r="F166" s="32"/>
      <c r="G166" s="32"/>
      <c r="H166" s="87"/>
      <c r="I166" s="19"/>
      <c r="J166" s="19"/>
      <c r="K166" s="19"/>
    </row>
    <row r="167" spans="1:11" ht="15.75" customHeight="1">
      <c r="A167" s="32"/>
      <c r="B167" s="32"/>
      <c r="C167" s="32"/>
      <c r="D167" s="32"/>
      <c r="E167" s="32"/>
      <c r="F167" s="32"/>
      <c r="G167" s="32"/>
      <c r="H167" s="87"/>
      <c r="I167" s="19"/>
      <c r="J167" s="19"/>
      <c r="K167" s="19"/>
    </row>
    <row r="168" spans="1:11" ht="15.75" customHeight="1">
      <c r="A168" s="32"/>
      <c r="B168" s="32"/>
      <c r="C168" s="32"/>
      <c r="D168" s="32"/>
      <c r="E168" s="32"/>
      <c r="F168" s="32"/>
      <c r="G168" s="32"/>
      <c r="H168" s="87"/>
      <c r="I168" s="19"/>
      <c r="J168" s="19"/>
      <c r="K168" s="19"/>
    </row>
    <row r="169" spans="1:11" ht="15.75" customHeight="1">
      <c r="A169" s="32"/>
      <c r="B169" s="32"/>
      <c r="C169" s="32"/>
      <c r="D169" s="32"/>
      <c r="E169" s="32"/>
      <c r="F169" s="32"/>
      <c r="G169" s="32"/>
      <c r="H169" s="87"/>
      <c r="I169" s="19"/>
      <c r="J169" s="19"/>
      <c r="K169" s="19"/>
    </row>
    <row r="170" spans="1:11" ht="15.75" customHeight="1">
      <c r="A170" s="32"/>
      <c r="B170" s="32"/>
      <c r="C170" s="32"/>
      <c r="D170" s="32"/>
      <c r="E170" s="32"/>
      <c r="F170" s="32"/>
      <c r="G170" s="32"/>
      <c r="H170" s="87"/>
      <c r="I170" s="19"/>
      <c r="J170" s="19"/>
      <c r="K170" s="19"/>
    </row>
    <row r="171" spans="1:11" ht="15.75" customHeight="1">
      <c r="A171" s="32"/>
      <c r="B171" s="32"/>
      <c r="C171" s="32"/>
      <c r="D171" s="32"/>
      <c r="E171" s="32"/>
      <c r="F171" s="32"/>
      <c r="G171" s="32"/>
      <c r="H171" s="87"/>
      <c r="I171" s="19"/>
      <c r="J171" s="19"/>
      <c r="K171" s="19"/>
    </row>
    <row r="172" spans="1:11" ht="15.75" customHeight="1">
      <c r="A172" s="32"/>
      <c r="B172" s="32"/>
      <c r="C172" s="32"/>
      <c r="D172" s="32"/>
      <c r="E172" s="32"/>
      <c r="F172" s="32"/>
      <c r="G172" s="32"/>
      <c r="H172" s="87"/>
      <c r="I172" s="19"/>
      <c r="J172" s="19"/>
      <c r="K172" s="19"/>
    </row>
    <row r="173" spans="1:11" ht="15.75" customHeight="1">
      <c r="A173" s="32"/>
      <c r="B173" s="32"/>
      <c r="C173" s="32"/>
      <c r="D173" s="32"/>
      <c r="E173" s="32"/>
      <c r="F173" s="32"/>
      <c r="G173" s="32"/>
      <c r="H173" s="87"/>
      <c r="I173" s="19"/>
      <c r="J173" s="19"/>
      <c r="K173" s="19"/>
    </row>
    <row r="174" spans="1:11" ht="15.75" customHeight="1">
      <c r="A174" s="32"/>
      <c r="B174" s="32"/>
      <c r="C174" s="32"/>
      <c r="D174" s="32"/>
      <c r="E174" s="32"/>
      <c r="F174" s="32"/>
      <c r="G174" s="32"/>
      <c r="H174" s="87"/>
      <c r="I174" s="19"/>
      <c r="J174" s="19"/>
      <c r="K174" s="19"/>
    </row>
    <row r="175" spans="1:11" ht="15.75" customHeight="1">
      <c r="A175" s="32"/>
      <c r="B175" s="32"/>
      <c r="C175" s="32"/>
      <c r="D175" s="32"/>
      <c r="E175" s="32"/>
      <c r="F175" s="32"/>
      <c r="G175" s="32"/>
      <c r="H175" s="87"/>
      <c r="I175" s="19"/>
      <c r="J175" s="19"/>
      <c r="K175" s="19"/>
    </row>
    <row r="176" spans="1:11" ht="15.75" customHeight="1">
      <c r="A176" s="32"/>
      <c r="B176" s="32"/>
      <c r="C176" s="32"/>
      <c r="D176" s="32"/>
      <c r="E176" s="32"/>
      <c r="F176" s="32"/>
      <c r="G176" s="32"/>
      <c r="H176" s="87"/>
      <c r="I176" s="19"/>
      <c r="J176" s="19"/>
      <c r="K176" s="19"/>
    </row>
    <row r="177" spans="1:11" ht="15.75" customHeight="1">
      <c r="A177" s="32"/>
      <c r="B177" s="32"/>
      <c r="C177" s="32"/>
      <c r="D177" s="32"/>
      <c r="E177" s="32"/>
      <c r="F177" s="32"/>
      <c r="G177" s="32"/>
      <c r="H177" s="87"/>
      <c r="I177" s="19"/>
      <c r="J177" s="19"/>
      <c r="K177" s="19"/>
    </row>
    <row r="178" spans="1:11" ht="15.75" customHeight="1">
      <c r="A178" s="32"/>
      <c r="B178" s="32"/>
      <c r="C178" s="32"/>
      <c r="D178" s="32"/>
      <c r="E178" s="32"/>
      <c r="F178" s="32"/>
      <c r="G178" s="32"/>
      <c r="H178" s="87"/>
      <c r="I178" s="19"/>
      <c r="J178" s="19"/>
      <c r="K178" s="19"/>
    </row>
    <row r="179" spans="1:11" ht="15.75" customHeight="1">
      <c r="A179" s="32"/>
      <c r="B179" s="32"/>
      <c r="C179" s="32"/>
      <c r="D179" s="32"/>
      <c r="E179" s="32"/>
      <c r="F179" s="32"/>
      <c r="G179" s="32"/>
      <c r="H179" s="87"/>
      <c r="I179" s="19"/>
      <c r="J179" s="19"/>
      <c r="K179" s="19"/>
    </row>
    <row r="180" spans="1:11" ht="15.75" customHeight="1">
      <c r="A180" s="32"/>
      <c r="B180" s="32"/>
      <c r="C180" s="32"/>
      <c r="D180" s="32"/>
      <c r="E180" s="32"/>
      <c r="F180" s="32"/>
      <c r="G180" s="32"/>
      <c r="H180" s="87"/>
      <c r="I180" s="19"/>
      <c r="J180" s="19"/>
      <c r="K180" s="19"/>
    </row>
    <row r="181" spans="1:11" ht="15.75" customHeight="1">
      <c r="A181" s="32"/>
      <c r="B181" s="32"/>
      <c r="C181" s="32"/>
      <c r="D181" s="32"/>
      <c r="E181" s="32"/>
      <c r="F181" s="32"/>
      <c r="G181" s="32"/>
      <c r="H181" s="87"/>
      <c r="I181" s="19"/>
      <c r="J181" s="19"/>
      <c r="K181" s="19"/>
    </row>
    <row r="182" spans="1:11" ht="15.75" customHeight="1">
      <c r="A182" s="32"/>
      <c r="B182" s="32"/>
      <c r="C182" s="32"/>
      <c r="D182" s="32"/>
      <c r="E182" s="32"/>
      <c r="F182" s="32"/>
      <c r="G182" s="32"/>
      <c r="H182" s="87"/>
      <c r="I182" s="19"/>
      <c r="J182" s="19"/>
      <c r="K182" s="19"/>
    </row>
    <row r="183" spans="1:11" ht="15.75" customHeight="1">
      <c r="A183" s="32"/>
      <c r="B183" s="32"/>
      <c r="C183" s="32"/>
      <c r="D183" s="32"/>
      <c r="E183" s="32"/>
      <c r="F183" s="32"/>
      <c r="G183" s="32"/>
      <c r="H183" s="87"/>
      <c r="I183" s="19"/>
      <c r="J183" s="19"/>
      <c r="K183" s="19"/>
    </row>
    <row r="184" spans="1:11" ht="15.75" customHeight="1">
      <c r="A184" s="32"/>
      <c r="B184" s="32"/>
      <c r="C184" s="32"/>
      <c r="D184" s="32"/>
      <c r="E184" s="32"/>
      <c r="F184" s="32"/>
      <c r="G184" s="32"/>
      <c r="H184" s="87"/>
      <c r="I184" s="19"/>
      <c r="J184" s="19"/>
      <c r="K184" s="19"/>
    </row>
    <row r="185" spans="1:11" ht="15.75" customHeight="1">
      <c r="A185" s="32"/>
      <c r="B185" s="32"/>
      <c r="C185" s="32"/>
      <c r="D185" s="32"/>
      <c r="E185" s="32"/>
      <c r="F185" s="32"/>
      <c r="G185" s="32"/>
      <c r="H185" s="87"/>
      <c r="I185" s="19"/>
      <c r="J185" s="19"/>
      <c r="K185" s="19"/>
    </row>
    <row r="186" spans="1:11" ht="15.75" customHeight="1">
      <c r="A186" s="32"/>
      <c r="B186" s="32"/>
      <c r="C186" s="32"/>
      <c r="D186" s="32"/>
      <c r="E186" s="32"/>
      <c r="F186" s="32"/>
      <c r="G186" s="32"/>
      <c r="H186" s="87"/>
      <c r="I186" s="19"/>
      <c r="J186" s="19"/>
      <c r="K186" s="19"/>
    </row>
    <row r="187" spans="1:11" ht="15.75" customHeight="1">
      <c r="A187" s="32"/>
      <c r="B187" s="32"/>
      <c r="C187" s="32"/>
      <c r="D187" s="32"/>
      <c r="E187" s="32"/>
      <c r="F187" s="32"/>
      <c r="G187" s="32"/>
      <c r="H187" s="87"/>
      <c r="I187" s="19"/>
      <c r="J187" s="19"/>
      <c r="K187" s="19"/>
    </row>
    <row r="188" spans="1:11" ht="15.75" customHeight="1">
      <c r="A188" s="32"/>
      <c r="B188" s="32"/>
      <c r="C188" s="32"/>
      <c r="D188" s="32"/>
      <c r="E188" s="32"/>
      <c r="F188" s="32"/>
      <c r="G188" s="32"/>
      <c r="H188" s="87"/>
      <c r="I188" s="19"/>
      <c r="J188" s="19"/>
      <c r="K188" s="19"/>
    </row>
    <row r="189" spans="1:11" ht="15.75" customHeight="1">
      <c r="A189" s="32"/>
      <c r="B189" s="32"/>
      <c r="C189" s="32"/>
      <c r="D189" s="32"/>
      <c r="E189" s="32"/>
      <c r="F189" s="32"/>
      <c r="G189" s="32"/>
      <c r="H189" s="87"/>
      <c r="I189" s="19"/>
      <c r="J189" s="19"/>
      <c r="K189" s="19"/>
    </row>
    <row r="190" spans="1:11" ht="15.75" customHeight="1">
      <c r="A190" s="32"/>
      <c r="B190" s="32"/>
      <c r="C190" s="32"/>
      <c r="D190" s="32"/>
      <c r="E190" s="32"/>
      <c r="F190" s="32"/>
      <c r="G190" s="32"/>
      <c r="H190" s="87"/>
      <c r="I190" s="19"/>
      <c r="J190" s="19"/>
      <c r="K190" s="19"/>
    </row>
    <row r="191" spans="1:11" ht="15.75" customHeight="1">
      <c r="A191" s="32"/>
      <c r="B191" s="32"/>
      <c r="C191" s="32"/>
      <c r="D191" s="32"/>
      <c r="E191" s="32"/>
      <c r="F191" s="32"/>
      <c r="G191" s="32"/>
      <c r="H191" s="87"/>
      <c r="I191" s="19"/>
      <c r="J191" s="19"/>
      <c r="K191" s="19"/>
    </row>
    <row r="192" spans="1:11" ht="15.75" customHeight="1">
      <c r="A192" s="32"/>
      <c r="B192" s="32"/>
      <c r="C192" s="32"/>
      <c r="D192" s="32"/>
      <c r="E192" s="32"/>
      <c r="F192" s="32"/>
      <c r="G192" s="32"/>
      <c r="H192" s="87"/>
      <c r="I192" s="19"/>
      <c r="J192" s="19"/>
      <c r="K192" s="19"/>
    </row>
    <row r="193" spans="1:11" ht="15.75" customHeight="1">
      <c r="A193" s="32"/>
      <c r="B193" s="32"/>
      <c r="C193" s="32"/>
      <c r="D193" s="32"/>
      <c r="E193" s="32"/>
      <c r="F193" s="32"/>
      <c r="G193" s="32"/>
      <c r="H193" s="87"/>
      <c r="I193" s="19"/>
      <c r="J193" s="19"/>
      <c r="K193" s="19"/>
    </row>
    <row r="194" spans="1:11" ht="15.75" customHeight="1">
      <c r="A194" s="32"/>
      <c r="B194" s="32"/>
      <c r="C194" s="32"/>
      <c r="D194" s="32"/>
      <c r="E194" s="32"/>
      <c r="F194" s="32"/>
      <c r="G194" s="32"/>
      <c r="H194" s="87"/>
      <c r="I194" s="19"/>
      <c r="J194" s="19"/>
      <c r="K194" s="19"/>
    </row>
    <row r="195" spans="1:11" ht="15.75" customHeight="1">
      <c r="A195" s="32"/>
      <c r="B195" s="32"/>
      <c r="C195" s="32"/>
      <c r="D195" s="32"/>
      <c r="E195" s="32"/>
      <c r="F195" s="32"/>
      <c r="G195" s="32"/>
      <c r="H195" s="87"/>
      <c r="I195" s="19"/>
      <c r="J195" s="19"/>
      <c r="K195" s="19"/>
    </row>
    <row r="196" spans="1:11" ht="15.75" customHeight="1">
      <c r="A196" s="32"/>
      <c r="B196" s="32"/>
      <c r="C196" s="32"/>
      <c r="D196" s="32"/>
      <c r="E196" s="32"/>
      <c r="F196" s="32"/>
      <c r="G196" s="32"/>
      <c r="H196" s="87"/>
      <c r="I196" s="19"/>
      <c r="J196" s="19"/>
      <c r="K196" s="19"/>
    </row>
    <row r="197" spans="1:11" ht="15.75" customHeight="1">
      <c r="A197" s="32"/>
      <c r="B197" s="32"/>
      <c r="C197" s="32"/>
      <c r="D197" s="32"/>
      <c r="E197" s="32"/>
      <c r="F197" s="32"/>
      <c r="G197" s="32"/>
      <c r="H197" s="87"/>
      <c r="I197" s="19"/>
      <c r="J197" s="19"/>
      <c r="K197" s="19"/>
    </row>
    <row r="198" spans="1:11" ht="15.75" customHeight="1">
      <c r="A198" s="32"/>
      <c r="B198" s="32"/>
      <c r="C198" s="32"/>
      <c r="D198" s="32"/>
      <c r="E198" s="32"/>
      <c r="F198" s="32"/>
      <c r="G198" s="32"/>
      <c r="H198" s="87"/>
      <c r="I198" s="19"/>
      <c r="J198" s="19"/>
      <c r="K198" s="19"/>
    </row>
    <row r="199" spans="1:11" ht="15.75" customHeight="1">
      <c r="A199" s="32"/>
      <c r="B199" s="32"/>
      <c r="C199" s="32"/>
      <c r="D199" s="32"/>
      <c r="E199" s="32"/>
      <c r="F199" s="32"/>
      <c r="G199" s="32"/>
      <c r="H199" s="87"/>
      <c r="I199" s="19"/>
      <c r="J199" s="19"/>
      <c r="K199" s="19"/>
    </row>
    <row r="200" spans="1:11" ht="15.75" customHeight="1">
      <c r="A200" s="32"/>
      <c r="B200" s="32"/>
      <c r="C200" s="32"/>
      <c r="D200" s="32"/>
      <c r="E200" s="32"/>
      <c r="F200" s="32"/>
      <c r="G200" s="32"/>
      <c r="H200" s="87"/>
      <c r="I200" s="19"/>
      <c r="J200" s="19"/>
      <c r="K200" s="19"/>
    </row>
    <row r="201" spans="1:11" ht="15.75" customHeight="1">
      <c r="A201" s="32"/>
      <c r="B201" s="32"/>
      <c r="C201" s="32"/>
      <c r="D201" s="32"/>
      <c r="E201" s="32"/>
      <c r="F201" s="32"/>
      <c r="G201" s="32"/>
      <c r="H201" s="87"/>
      <c r="I201" s="19"/>
      <c r="J201" s="19"/>
      <c r="K201" s="19"/>
    </row>
    <row r="202" spans="1:11" ht="15.75" customHeight="1">
      <c r="A202" s="32"/>
      <c r="B202" s="32"/>
      <c r="C202" s="32"/>
      <c r="D202" s="32"/>
      <c r="E202" s="32"/>
      <c r="F202" s="32"/>
      <c r="G202" s="32"/>
      <c r="H202" s="87"/>
      <c r="I202" s="19"/>
      <c r="J202" s="19"/>
      <c r="K202" s="19"/>
    </row>
    <row r="203" spans="1:11" ht="15.75" customHeight="1">
      <c r="A203" s="32"/>
      <c r="B203" s="32"/>
      <c r="C203" s="32"/>
      <c r="D203" s="32"/>
      <c r="E203" s="32"/>
      <c r="F203" s="32"/>
      <c r="G203" s="32"/>
      <c r="H203" s="87"/>
      <c r="I203" s="19"/>
      <c r="J203" s="19"/>
      <c r="K203" s="19"/>
    </row>
    <row r="204" spans="1:11" ht="15.75" customHeight="1">
      <c r="A204" s="32"/>
      <c r="B204" s="32"/>
      <c r="C204" s="32"/>
      <c r="D204" s="32"/>
      <c r="E204" s="32"/>
      <c r="F204" s="32"/>
      <c r="G204" s="32"/>
      <c r="H204" s="87"/>
      <c r="I204" s="19"/>
      <c r="J204" s="19"/>
      <c r="K204" s="19"/>
    </row>
    <row r="205" spans="1:11" ht="15.75" customHeight="1">
      <c r="A205" s="32"/>
      <c r="B205" s="32"/>
      <c r="C205" s="32"/>
      <c r="D205" s="32"/>
      <c r="E205" s="32"/>
      <c r="F205" s="32"/>
      <c r="G205" s="32"/>
      <c r="H205" s="87"/>
      <c r="I205" s="19"/>
      <c r="J205" s="19"/>
      <c r="K205" s="19"/>
    </row>
    <row r="206" spans="1:11" ht="15.75" customHeight="1">
      <c r="A206" s="32"/>
      <c r="B206" s="32"/>
      <c r="C206" s="32"/>
      <c r="D206" s="32"/>
      <c r="E206" s="32"/>
      <c r="F206" s="32"/>
      <c r="G206" s="32"/>
      <c r="H206" s="87"/>
      <c r="I206" s="19"/>
      <c r="J206" s="19"/>
      <c r="K206" s="19"/>
    </row>
    <row r="207" spans="1:11" ht="15.75" customHeight="1">
      <c r="A207" s="32"/>
      <c r="B207" s="32"/>
      <c r="C207" s="32"/>
      <c r="D207" s="32"/>
      <c r="E207" s="32"/>
      <c r="F207" s="32"/>
      <c r="G207" s="32"/>
      <c r="H207" s="87"/>
      <c r="I207" s="19"/>
      <c r="J207" s="19"/>
      <c r="K207" s="19"/>
    </row>
    <row r="208" spans="1:11" ht="15.75" customHeight="1">
      <c r="A208" s="32"/>
      <c r="B208" s="32"/>
      <c r="C208" s="32"/>
      <c r="D208" s="32"/>
      <c r="E208" s="32"/>
      <c r="F208" s="32"/>
      <c r="G208" s="32"/>
      <c r="H208" s="87"/>
      <c r="I208" s="19"/>
      <c r="J208" s="19"/>
      <c r="K208" s="19"/>
    </row>
    <row r="209" spans="1:11" ht="15.75" customHeight="1">
      <c r="A209" s="32"/>
      <c r="B209" s="32"/>
      <c r="C209" s="32"/>
      <c r="D209" s="32"/>
      <c r="E209" s="32"/>
      <c r="F209" s="32"/>
      <c r="G209" s="32"/>
      <c r="H209" s="87"/>
      <c r="I209" s="19"/>
      <c r="J209" s="19"/>
      <c r="K209" s="19"/>
    </row>
    <row r="210" spans="1:11" ht="15.75" customHeight="1">
      <c r="A210" s="32"/>
      <c r="B210" s="32"/>
      <c r="C210" s="32"/>
      <c r="D210" s="32"/>
      <c r="E210" s="32"/>
      <c r="F210" s="32"/>
      <c r="G210" s="32"/>
      <c r="H210" s="87"/>
      <c r="I210" s="19"/>
      <c r="J210" s="19"/>
      <c r="K210" s="19"/>
    </row>
    <row r="211" spans="1:11" ht="15.75" customHeight="1">
      <c r="A211" s="32"/>
      <c r="B211" s="32"/>
      <c r="C211" s="32"/>
      <c r="D211" s="32"/>
      <c r="E211" s="32"/>
      <c r="F211" s="32"/>
      <c r="G211" s="32"/>
      <c r="H211" s="87"/>
      <c r="I211" s="19"/>
      <c r="J211" s="19"/>
      <c r="K211" s="19"/>
    </row>
    <row r="212" spans="1:11" ht="15.75" customHeight="1">
      <c r="A212" s="32"/>
      <c r="B212" s="32"/>
      <c r="C212" s="32"/>
      <c r="D212" s="32"/>
      <c r="E212" s="32"/>
      <c r="F212" s="32"/>
      <c r="G212" s="32"/>
      <c r="H212" s="87"/>
      <c r="I212" s="19"/>
      <c r="J212" s="19"/>
      <c r="K212" s="19"/>
    </row>
    <row r="213" spans="1:11" ht="15.75" customHeight="1">
      <c r="A213" s="32"/>
      <c r="B213" s="32"/>
      <c r="C213" s="32"/>
      <c r="D213" s="32"/>
      <c r="E213" s="32"/>
      <c r="F213" s="32"/>
      <c r="G213" s="32"/>
      <c r="H213" s="87"/>
      <c r="I213" s="19"/>
      <c r="J213" s="19"/>
      <c r="K213" s="19"/>
    </row>
    <row r="214" spans="1:11" ht="15.75" customHeight="1">
      <c r="A214" s="32"/>
      <c r="B214" s="32"/>
      <c r="C214" s="32"/>
      <c r="D214" s="32"/>
      <c r="E214" s="32"/>
      <c r="F214" s="32"/>
      <c r="G214" s="32"/>
      <c r="H214" s="87"/>
      <c r="I214" s="19"/>
      <c r="J214" s="19"/>
      <c r="K214" s="19"/>
    </row>
    <row r="215" spans="1:11" ht="15.75" customHeight="1">
      <c r="A215" s="32"/>
      <c r="B215" s="32"/>
      <c r="C215" s="32"/>
      <c r="D215" s="32"/>
      <c r="E215" s="32"/>
      <c r="F215" s="32"/>
      <c r="G215" s="32"/>
      <c r="H215" s="87"/>
      <c r="I215" s="19"/>
      <c r="J215" s="19"/>
      <c r="K215" s="19"/>
    </row>
    <row r="216" spans="1:11" ht="15.75" customHeight="1">
      <c r="A216" s="32"/>
      <c r="B216" s="32"/>
      <c r="C216" s="32"/>
      <c r="D216" s="32"/>
      <c r="E216" s="32"/>
      <c r="F216" s="32"/>
      <c r="G216" s="32"/>
      <c r="H216" s="87"/>
      <c r="I216" s="19"/>
      <c r="J216" s="19"/>
      <c r="K216" s="19"/>
    </row>
    <row r="217" spans="1:11" ht="15.75" customHeight="1">
      <c r="A217" s="32"/>
      <c r="B217" s="32"/>
      <c r="C217" s="32"/>
      <c r="D217" s="32"/>
      <c r="E217" s="32"/>
      <c r="F217" s="32"/>
      <c r="G217" s="32"/>
      <c r="H217" s="87"/>
      <c r="I217" s="19"/>
      <c r="J217" s="19"/>
      <c r="K217" s="19"/>
    </row>
    <row r="218" spans="1:11" ht="15.75" customHeight="1">
      <c r="A218" s="32"/>
      <c r="B218" s="32"/>
      <c r="C218" s="32"/>
      <c r="D218" s="32"/>
      <c r="E218" s="32"/>
      <c r="F218" s="32"/>
      <c r="G218" s="32"/>
      <c r="H218" s="87"/>
      <c r="I218" s="19"/>
      <c r="J218" s="19"/>
      <c r="K218" s="19"/>
    </row>
    <row r="219" spans="1:11" ht="15.75" customHeight="1">
      <c r="A219" s="32"/>
      <c r="B219" s="32"/>
      <c r="C219" s="32"/>
      <c r="D219" s="32"/>
      <c r="E219" s="32"/>
      <c r="F219" s="32"/>
      <c r="G219" s="32"/>
      <c r="H219" s="87"/>
      <c r="I219" s="19"/>
      <c r="J219" s="19"/>
      <c r="K219" s="19"/>
    </row>
    <row r="220" spans="1:11" ht="15.75" customHeight="1">
      <c r="A220" s="32"/>
      <c r="B220" s="32"/>
      <c r="C220" s="32"/>
      <c r="D220" s="32"/>
      <c r="E220" s="32"/>
      <c r="F220" s="32"/>
      <c r="G220" s="32"/>
      <c r="H220" s="87"/>
      <c r="I220" s="19"/>
      <c r="J220" s="19"/>
      <c r="K220" s="19"/>
    </row>
    <row r="221" spans="1:11" ht="15.75" customHeight="1">
      <c r="A221" s="32"/>
      <c r="B221" s="32"/>
      <c r="C221" s="32"/>
      <c r="D221" s="32"/>
      <c r="E221" s="32"/>
      <c r="F221" s="32"/>
      <c r="G221" s="32"/>
      <c r="H221" s="87"/>
      <c r="I221" s="19"/>
      <c r="J221" s="19"/>
      <c r="K221" s="19"/>
    </row>
    <row r="222" spans="1:11" ht="15.75" customHeight="1">
      <c r="A222" s="32"/>
      <c r="B222" s="32"/>
      <c r="C222" s="32"/>
      <c r="D222" s="32"/>
      <c r="E222" s="32"/>
      <c r="F222" s="32"/>
      <c r="G222" s="32"/>
      <c r="H222" s="87"/>
      <c r="I222" s="19"/>
      <c r="J222" s="19"/>
      <c r="K222" s="19"/>
    </row>
    <row r="223" spans="1:11" ht="15.75" customHeight="1">
      <c r="A223" s="32"/>
      <c r="B223" s="32"/>
      <c r="C223" s="32"/>
      <c r="D223" s="32"/>
      <c r="E223" s="32"/>
      <c r="F223" s="32"/>
      <c r="G223" s="32"/>
      <c r="H223" s="87"/>
      <c r="I223" s="19"/>
      <c r="J223" s="19"/>
      <c r="K223" s="19"/>
    </row>
    <row r="224" spans="1:11" ht="15.75" customHeight="1">
      <c r="A224" s="32"/>
      <c r="B224" s="32"/>
      <c r="C224" s="32"/>
      <c r="D224" s="32"/>
      <c r="E224" s="32"/>
      <c r="F224" s="32"/>
      <c r="G224" s="32"/>
      <c r="H224" s="87"/>
      <c r="I224" s="19"/>
      <c r="J224" s="19"/>
      <c r="K224" s="19"/>
    </row>
    <row r="225" spans="1:11" ht="15.75" customHeight="1">
      <c r="A225" s="32"/>
      <c r="B225" s="32"/>
      <c r="C225" s="32"/>
      <c r="D225" s="32"/>
      <c r="E225" s="32"/>
      <c r="F225" s="32"/>
      <c r="G225" s="32"/>
      <c r="H225" s="87"/>
      <c r="I225" s="19"/>
      <c r="J225" s="19"/>
      <c r="K225" s="19"/>
    </row>
    <row r="226" spans="1:11" ht="15.75" customHeight="1">
      <c r="A226" s="32"/>
      <c r="B226" s="32"/>
      <c r="C226" s="32"/>
      <c r="D226" s="32"/>
      <c r="E226" s="32"/>
      <c r="F226" s="32"/>
      <c r="G226" s="32"/>
      <c r="H226" s="87"/>
      <c r="I226" s="19"/>
      <c r="J226" s="19"/>
      <c r="K226" s="19"/>
    </row>
    <row r="227" spans="1:11" ht="15.75" customHeight="1">
      <c r="A227" s="32"/>
      <c r="B227" s="32"/>
      <c r="C227" s="32"/>
      <c r="D227" s="32"/>
      <c r="E227" s="32"/>
      <c r="F227" s="32"/>
      <c r="G227" s="32"/>
      <c r="H227" s="87"/>
      <c r="I227" s="19"/>
      <c r="J227" s="19"/>
      <c r="K227" s="19"/>
    </row>
    <row r="228" spans="1:11" ht="15.75" customHeight="1">
      <c r="A228" s="32"/>
      <c r="B228" s="32"/>
      <c r="C228" s="32"/>
      <c r="D228" s="32"/>
      <c r="E228" s="32"/>
      <c r="F228" s="32"/>
      <c r="G228" s="32"/>
      <c r="H228" s="87"/>
      <c r="I228" s="19"/>
      <c r="J228" s="19"/>
      <c r="K228" s="19"/>
    </row>
    <row r="229" spans="1:11" ht="15.75" customHeight="1">
      <c r="H229" s="23"/>
    </row>
    <row r="230" spans="1:11" ht="15.75" customHeight="1">
      <c r="H230" s="23"/>
    </row>
    <row r="231" spans="1:11" ht="15.75" customHeight="1">
      <c r="H231" s="23"/>
    </row>
    <row r="232" spans="1:11" ht="15.75" customHeight="1">
      <c r="H232" s="23"/>
    </row>
    <row r="233" spans="1:11" ht="15.75" customHeight="1">
      <c r="H233" s="23"/>
    </row>
    <row r="234" spans="1:11" ht="15.75" customHeight="1">
      <c r="H234" s="23"/>
    </row>
    <row r="235" spans="1:11" ht="15.75" customHeight="1">
      <c r="H235" s="23"/>
    </row>
    <row r="236" spans="1:11" ht="15.75" customHeight="1">
      <c r="H236" s="23"/>
    </row>
    <row r="237" spans="1:11" ht="15.75" customHeight="1">
      <c r="H237" s="23"/>
    </row>
    <row r="238" spans="1:11" ht="15.75" customHeight="1">
      <c r="H238" s="23"/>
    </row>
    <row r="239" spans="1:11" ht="15.75" customHeight="1">
      <c r="H239" s="23"/>
    </row>
    <row r="240" spans="1:11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  <row r="861" spans="8:8" ht="15.75" customHeight="1">
      <c r="H861" s="23"/>
    </row>
    <row r="862" spans="8:8" ht="15.75" customHeight="1">
      <c r="H862" s="23"/>
    </row>
    <row r="863" spans="8:8" ht="15.75" customHeight="1">
      <c r="H863" s="23"/>
    </row>
    <row r="864" spans="8:8" ht="15.75" customHeight="1">
      <c r="H864" s="23"/>
    </row>
    <row r="865" spans="8:8" ht="15.75" customHeight="1">
      <c r="H865" s="23"/>
    </row>
    <row r="866" spans="8:8" ht="15.75" customHeight="1">
      <c r="H866" s="23"/>
    </row>
    <row r="867" spans="8:8" ht="15.75" customHeight="1">
      <c r="H867" s="23"/>
    </row>
    <row r="868" spans="8:8" ht="15.75" customHeight="1">
      <c r="H868" s="23"/>
    </row>
    <row r="869" spans="8:8" ht="15.75" customHeight="1">
      <c r="H869" s="23"/>
    </row>
    <row r="870" spans="8:8" ht="15.75" customHeight="1">
      <c r="H870" s="23"/>
    </row>
    <row r="871" spans="8:8" ht="15.75" customHeight="1">
      <c r="H871" s="23"/>
    </row>
    <row r="872" spans="8:8" ht="15.75" customHeight="1">
      <c r="H872" s="23"/>
    </row>
    <row r="873" spans="8:8" ht="15.75" customHeight="1">
      <c r="H873" s="23"/>
    </row>
    <row r="874" spans="8:8" ht="15.75" customHeight="1">
      <c r="H874" s="23"/>
    </row>
    <row r="875" spans="8:8" ht="15.75" customHeight="1">
      <c r="H875" s="23"/>
    </row>
    <row r="876" spans="8:8" ht="15.75" customHeight="1">
      <c r="H876" s="23"/>
    </row>
    <row r="877" spans="8:8" ht="15.75" customHeight="1">
      <c r="H877" s="23"/>
    </row>
    <row r="878" spans="8:8" ht="15.75" customHeight="1">
      <c r="H878" s="23"/>
    </row>
    <row r="879" spans="8:8" ht="15.75" customHeight="1">
      <c r="H879" s="23"/>
    </row>
    <row r="880" spans="8:8" ht="15.75" customHeight="1">
      <c r="H880" s="23"/>
    </row>
    <row r="881" spans="8:8" ht="15.75" customHeight="1">
      <c r="H881" s="23"/>
    </row>
    <row r="882" spans="8:8" ht="15.75" customHeight="1">
      <c r="H882" s="23"/>
    </row>
    <row r="883" spans="8:8" ht="15.75" customHeight="1">
      <c r="H883" s="23"/>
    </row>
    <row r="884" spans="8:8" ht="15.75" customHeight="1">
      <c r="H884" s="23"/>
    </row>
    <row r="885" spans="8:8" ht="15.75" customHeight="1">
      <c r="H885" s="23"/>
    </row>
    <row r="886" spans="8:8" ht="15.75" customHeight="1">
      <c r="H886" s="23"/>
    </row>
    <row r="887" spans="8:8" ht="15.75" customHeight="1">
      <c r="H887" s="23"/>
    </row>
    <row r="888" spans="8:8" ht="15.75" customHeight="1">
      <c r="H888" s="23"/>
    </row>
    <row r="889" spans="8:8" ht="15.75" customHeight="1">
      <c r="H889" s="23"/>
    </row>
    <row r="890" spans="8:8" ht="15.75" customHeight="1">
      <c r="H890" s="23"/>
    </row>
    <row r="891" spans="8:8" ht="15.75" customHeight="1">
      <c r="H891" s="23"/>
    </row>
    <row r="892" spans="8:8" ht="15.75" customHeight="1">
      <c r="H892" s="23"/>
    </row>
    <row r="893" spans="8:8" ht="15.75" customHeight="1">
      <c r="H893" s="23"/>
    </row>
    <row r="894" spans="8:8" ht="15.75" customHeight="1">
      <c r="H894" s="23"/>
    </row>
    <row r="895" spans="8:8" ht="15.75" customHeight="1">
      <c r="H895" s="23"/>
    </row>
    <row r="896" spans="8:8" ht="15.75" customHeight="1">
      <c r="H896" s="23"/>
    </row>
    <row r="897" spans="8:8" ht="15.75" customHeight="1">
      <c r="H897" s="23"/>
    </row>
    <row r="898" spans="8:8" ht="15.75" customHeight="1">
      <c r="H898" s="23"/>
    </row>
    <row r="899" spans="8:8" ht="15.75" customHeight="1">
      <c r="H899" s="23"/>
    </row>
    <row r="900" spans="8:8" ht="15.75" customHeight="1">
      <c r="H900" s="23"/>
    </row>
    <row r="901" spans="8:8" ht="15.75" customHeight="1">
      <c r="H901" s="23"/>
    </row>
    <row r="902" spans="8:8" ht="15.75" customHeight="1">
      <c r="H902" s="23"/>
    </row>
    <row r="903" spans="8:8" ht="15.75" customHeight="1">
      <c r="H903" s="23"/>
    </row>
    <row r="904" spans="8:8" ht="15.75" customHeight="1">
      <c r="H904" s="23"/>
    </row>
    <row r="905" spans="8:8" ht="15.75" customHeight="1">
      <c r="H905" s="23"/>
    </row>
    <row r="906" spans="8:8" ht="15.75" customHeight="1">
      <c r="H906" s="23"/>
    </row>
    <row r="907" spans="8:8" ht="15.75" customHeight="1">
      <c r="H907" s="23"/>
    </row>
    <row r="908" spans="8:8" ht="15.75" customHeight="1">
      <c r="H908" s="23"/>
    </row>
    <row r="909" spans="8:8" ht="15.75" customHeight="1">
      <c r="H909" s="23"/>
    </row>
    <row r="910" spans="8:8" ht="15.75" customHeight="1">
      <c r="H910" s="23"/>
    </row>
    <row r="911" spans="8:8" ht="15.75" customHeight="1">
      <c r="H911" s="23"/>
    </row>
    <row r="912" spans="8:8" ht="15.75" customHeight="1">
      <c r="H912" s="23"/>
    </row>
    <row r="913" spans="8:8" ht="15.75" customHeight="1">
      <c r="H913" s="23"/>
    </row>
    <row r="914" spans="8:8" ht="15.75" customHeight="1">
      <c r="H914" s="23"/>
    </row>
    <row r="915" spans="8:8" ht="15.75" customHeight="1">
      <c r="H915" s="23"/>
    </row>
    <row r="916" spans="8:8" ht="15.75" customHeight="1">
      <c r="H916" s="23"/>
    </row>
    <row r="917" spans="8:8" ht="15.75" customHeight="1">
      <c r="H917" s="23"/>
    </row>
    <row r="918" spans="8:8" ht="15.75" customHeight="1">
      <c r="H918" s="23"/>
    </row>
    <row r="919" spans="8:8" ht="15.75" customHeight="1">
      <c r="H919" s="23"/>
    </row>
    <row r="920" spans="8:8" ht="15.75" customHeight="1">
      <c r="H920" s="23"/>
    </row>
    <row r="921" spans="8:8" ht="15.75" customHeight="1">
      <c r="H921" s="23"/>
    </row>
    <row r="922" spans="8:8" ht="15.75" customHeight="1">
      <c r="H922" s="23"/>
    </row>
    <row r="923" spans="8:8" ht="15.75" customHeight="1">
      <c r="H923" s="23"/>
    </row>
    <row r="924" spans="8:8" ht="15.75" customHeight="1">
      <c r="H924" s="23"/>
    </row>
    <row r="925" spans="8:8" ht="15.75" customHeight="1">
      <c r="H925" s="23"/>
    </row>
    <row r="926" spans="8:8" ht="15.75" customHeight="1">
      <c r="H926" s="23"/>
    </row>
    <row r="927" spans="8:8" ht="15.75" customHeight="1">
      <c r="H927" s="23"/>
    </row>
    <row r="928" spans="8:8" ht="15.75" customHeight="1">
      <c r="H928" s="23"/>
    </row>
    <row r="929" spans="8:8" ht="15.75" customHeight="1">
      <c r="H929" s="23"/>
    </row>
    <row r="930" spans="8:8" ht="15.75" customHeight="1">
      <c r="H930" s="23"/>
    </row>
    <row r="931" spans="8:8" ht="15.75" customHeight="1">
      <c r="H931" s="23"/>
    </row>
    <row r="932" spans="8:8" ht="15.75" customHeight="1">
      <c r="H932" s="23"/>
    </row>
    <row r="933" spans="8:8" ht="15.75" customHeight="1">
      <c r="H933" s="23"/>
    </row>
    <row r="934" spans="8:8" ht="15.75" customHeight="1">
      <c r="H934" s="23"/>
    </row>
    <row r="935" spans="8:8" ht="15.75" customHeight="1">
      <c r="H935" s="23"/>
    </row>
    <row r="936" spans="8:8" ht="15.75" customHeight="1">
      <c r="H936" s="23"/>
    </row>
    <row r="937" spans="8:8" ht="15.75" customHeight="1">
      <c r="H937" s="23"/>
    </row>
    <row r="938" spans="8:8" ht="15.75" customHeight="1">
      <c r="H938" s="23"/>
    </row>
    <row r="939" spans="8:8" ht="15.75" customHeight="1">
      <c r="H939" s="23"/>
    </row>
    <row r="940" spans="8:8" ht="15.75" customHeight="1">
      <c r="H940" s="23"/>
    </row>
    <row r="941" spans="8:8" ht="15.75" customHeight="1">
      <c r="H941" s="23"/>
    </row>
    <row r="942" spans="8:8" ht="15.75" customHeight="1">
      <c r="H942" s="23"/>
    </row>
    <row r="943" spans="8:8" ht="15.75" customHeight="1">
      <c r="H943" s="23"/>
    </row>
    <row r="944" spans="8:8" ht="15.75" customHeight="1">
      <c r="H944" s="23"/>
    </row>
    <row r="945" spans="8:8" ht="15.75" customHeight="1">
      <c r="H945" s="23"/>
    </row>
    <row r="946" spans="8:8" ht="15.75" customHeight="1">
      <c r="H946" s="23"/>
    </row>
    <row r="947" spans="8:8" ht="15.75" customHeight="1">
      <c r="H947" s="23"/>
    </row>
    <row r="948" spans="8:8" ht="15.75" customHeight="1">
      <c r="H948" s="23"/>
    </row>
    <row r="949" spans="8:8" ht="15.75" customHeight="1">
      <c r="H949" s="23"/>
    </row>
    <row r="950" spans="8:8" ht="15.75" customHeight="1">
      <c r="H950" s="23"/>
    </row>
    <row r="951" spans="8:8" ht="15.75" customHeight="1">
      <c r="H951" s="23"/>
    </row>
    <row r="952" spans="8:8" ht="15.75" customHeight="1">
      <c r="H952" s="23"/>
    </row>
    <row r="953" spans="8:8" ht="15.75" customHeight="1">
      <c r="H953" s="23"/>
    </row>
    <row r="954" spans="8:8" ht="15.75" customHeight="1">
      <c r="H954" s="23"/>
    </row>
    <row r="955" spans="8:8" ht="15.75" customHeight="1">
      <c r="H955" s="23"/>
    </row>
    <row r="956" spans="8:8" ht="15.75" customHeight="1">
      <c r="H956" s="23"/>
    </row>
    <row r="957" spans="8:8" ht="15.75" customHeight="1">
      <c r="H957" s="23"/>
    </row>
    <row r="958" spans="8:8" ht="15.75" customHeight="1">
      <c r="H958" s="23"/>
    </row>
    <row r="959" spans="8:8" ht="15.75" customHeight="1">
      <c r="H959" s="23"/>
    </row>
    <row r="960" spans="8:8" ht="15.75" customHeight="1">
      <c r="H960" s="23"/>
    </row>
    <row r="961" spans="8:8" ht="15.75" customHeight="1">
      <c r="H961" s="23"/>
    </row>
    <row r="962" spans="8:8" ht="15.75" customHeight="1">
      <c r="H962" s="23"/>
    </row>
    <row r="963" spans="8:8" ht="15.75" customHeight="1">
      <c r="H963" s="23"/>
    </row>
    <row r="964" spans="8:8" ht="15.75" customHeight="1">
      <c r="H964" s="23"/>
    </row>
    <row r="965" spans="8:8" ht="15.75" customHeight="1">
      <c r="H965" s="2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8"/>
  <sheetViews>
    <sheetView workbookViewId="0"/>
  </sheetViews>
  <sheetFormatPr defaultColWidth="14.42578125" defaultRowHeight="15" customHeight="1"/>
  <cols>
    <col min="1" max="1" width="100.28515625" customWidth="1"/>
  </cols>
  <sheetData>
    <row r="1" spans="1:3">
      <c r="A1" s="11" t="s">
        <v>120</v>
      </c>
      <c r="B1" s="11"/>
    </row>
    <row r="3" spans="1:3">
      <c r="A3" s="17" t="s">
        <v>121</v>
      </c>
      <c r="B3" s="77" t="s">
        <v>122</v>
      </c>
      <c r="C3" s="77" t="s">
        <v>123</v>
      </c>
    </row>
    <row r="4" spans="1:3">
      <c r="A4" s="32" t="s">
        <v>124</v>
      </c>
      <c r="B4" s="82">
        <v>30000</v>
      </c>
      <c r="C4" s="98">
        <f t="shared" ref="C4:C5" si="0">B4*12</f>
        <v>360000</v>
      </c>
    </row>
    <row r="5" spans="1:3">
      <c r="A5" s="32" t="s">
        <v>125</v>
      </c>
      <c r="B5" s="82">
        <v>12000</v>
      </c>
      <c r="C5" s="98">
        <f t="shared" si="0"/>
        <v>144000</v>
      </c>
    </row>
    <row r="6" spans="1:3">
      <c r="A6" s="17"/>
      <c r="B6" s="32"/>
    </row>
    <row r="7" spans="1:3">
      <c r="A7" s="17" t="s">
        <v>126</v>
      </c>
      <c r="B7" s="77" t="s">
        <v>122</v>
      </c>
      <c r="C7" s="77" t="s">
        <v>123</v>
      </c>
    </row>
    <row r="8" spans="1:3">
      <c r="A8" s="32" t="s">
        <v>127</v>
      </c>
      <c r="B8" s="82">
        <v>10000</v>
      </c>
      <c r="C8" s="98">
        <f t="shared" ref="C8:C9" si="1">B8*12</f>
        <v>120000</v>
      </c>
    </row>
    <row r="9" spans="1:3">
      <c r="A9" s="32" t="s">
        <v>128</v>
      </c>
      <c r="B9" s="82">
        <v>10000</v>
      </c>
      <c r="C9" s="98">
        <f t="shared" si="1"/>
        <v>120000</v>
      </c>
    </row>
    <row r="10" spans="1:3">
      <c r="A10" s="32"/>
      <c r="B10" s="32"/>
      <c r="C10" s="32"/>
    </row>
    <row r="11" spans="1:3">
      <c r="A11" s="17" t="s">
        <v>129</v>
      </c>
      <c r="B11" s="77" t="s">
        <v>122</v>
      </c>
      <c r="C11" s="77" t="s">
        <v>123</v>
      </c>
    </row>
    <row r="12" spans="1:3">
      <c r="A12" s="32" t="s">
        <v>130</v>
      </c>
      <c r="B12" s="82">
        <v>200</v>
      </c>
      <c r="C12" s="98">
        <f t="shared" ref="C12:C15" si="2">B12*12</f>
        <v>2400</v>
      </c>
    </row>
    <row r="13" spans="1:3">
      <c r="A13" s="32" t="s">
        <v>131</v>
      </c>
      <c r="B13" s="82">
        <v>1000</v>
      </c>
      <c r="C13" s="98">
        <f t="shared" si="2"/>
        <v>12000</v>
      </c>
    </row>
    <row r="14" spans="1:3">
      <c r="A14" s="32" t="s">
        <v>132</v>
      </c>
      <c r="B14" s="82">
        <v>3000</v>
      </c>
      <c r="C14" s="98">
        <f t="shared" si="2"/>
        <v>36000</v>
      </c>
    </row>
    <row r="15" spans="1:3">
      <c r="A15" s="32" t="s">
        <v>133</v>
      </c>
      <c r="B15" s="82">
        <v>3000</v>
      </c>
      <c r="C15" s="98">
        <f t="shared" si="2"/>
        <v>36000</v>
      </c>
    </row>
    <row r="17" spans="1:4">
      <c r="A17" s="17" t="s">
        <v>134</v>
      </c>
      <c r="B17" s="77"/>
      <c r="C17" s="77" t="s">
        <v>123</v>
      </c>
    </row>
    <row r="18" spans="1:4">
      <c r="A18" s="32" t="s">
        <v>135</v>
      </c>
      <c r="B18" s="82">
        <v>0</v>
      </c>
      <c r="C18" s="98">
        <f t="shared" ref="C18:C20" si="3">B18*12</f>
        <v>0</v>
      </c>
    </row>
    <row r="19" spans="1:4">
      <c r="A19" s="32" t="s">
        <v>136</v>
      </c>
      <c r="B19" s="82">
        <v>5000</v>
      </c>
      <c r="C19" s="98">
        <f t="shared" si="3"/>
        <v>60000</v>
      </c>
    </row>
    <row r="20" spans="1:4">
      <c r="A20" s="32" t="s">
        <v>137</v>
      </c>
      <c r="B20" s="82">
        <v>0</v>
      </c>
      <c r="C20" s="98">
        <f t="shared" si="3"/>
        <v>0</v>
      </c>
    </row>
    <row r="22" spans="1:4">
      <c r="A22" s="11" t="s">
        <v>138</v>
      </c>
      <c r="B22" s="11"/>
      <c r="C22" s="24"/>
      <c r="D22" s="24"/>
    </row>
    <row r="23" spans="1:4">
      <c r="A23" s="32" t="s">
        <v>139</v>
      </c>
      <c r="B23" s="99">
        <v>0.1</v>
      </c>
      <c r="C23" s="24"/>
    </row>
    <row r="24" spans="1:4">
      <c r="A24" s="32" t="s">
        <v>140</v>
      </c>
      <c r="B24" s="99">
        <v>0.15</v>
      </c>
      <c r="C24" s="24"/>
    </row>
    <row r="25" spans="1:4">
      <c r="A25" s="32" t="s">
        <v>141</v>
      </c>
      <c r="B25" s="99">
        <v>0.2</v>
      </c>
      <c r="C25" s="24"/>
    </row>
    <row r="26" spans="1:4">
      <c r="A26" s="32" t="s">
        <v>142</v>
      </c>
      <c r="B26" s="99">
        <v>0.25</v>
      </c>
      <c r="C26" s="24"/>
    </row>
    <row r="28" spans="1:4">
      <c r="A28" s="18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5"/>
  <sheetViews>
    <sheetView workbookViewId="0"/>
  </sheetViews>
  <sheetFormatPr defaultColWidth="14.42578125" defaultRowHeight="15" customHeight="1"/>
  <cols>
    <col min="1" max="1" width="100.28515625" customWidth="1"/>
  </cols>
  <sheetData>
    <row r="1" spans="1:2">
      <c r="A1" s="11" t="s">
        <v>143</v>
      </c>
      <c r="B1" s="11">
        <f>B3+B7+B13</f>
        <v>183000</v>
      </c>
    </row>
    <row r="3" spans="1:2">
      <c r="A3" s="17" t="s">
        <v>121</v>
      </c>
      <c r="B3" s="77">
        <f>SUM(B4:B5)</f>
        <v>30000</v>
      </c>
    </row>
    <row r="4" spans="1:2">
      <c r="A4" s="32" t="s">
        <v>144</v>
      </c>
      <c r="B4" s="82">
        <v>10000</v>
      </c>
    </row>
    <row r="5" spans="1:2">
      <c r="A5" s="32" t="s">
        <v>145</v>
      </c>
      <c r="B5" s="82">
        <v>20000</v>
      </c>
    </row>
    <row r="6" spans="1:2">
      <c r="A6" s="17"/>
      <c r="B6" s="32"/>
    </row>
    <row r="7" spans="1:2">
      <c r="A7" s="17" t="s">
        <v>126</v>
      </c>
      <c r="B7" s="77">
        <f>SUM(B8:B11)</f>
        <v>120000</v>
      </c>
    </row>
    <row r="8" spans="1:2">
      <c r="A8" s="32" t="s">
        <v>146</v>
      </c>
      <c r="B8" s="82">
        <v>30000</v>
      </c>
    </row>
    <row r="9" spans="1:2">
      <c r="A9" s="32" t="s">
        <v>147</v>
      </c>
      <c r="B9" s="82">
        <v>30000</v>
      </c>
    </row>
    <row r="10" spans="1:2">
      <c r="A10" s="32" t="s">
        <v>148</v>
      </c>
      <c r="B10" s="82">
        <v>30000</v>
      </c>
    </row>
    <row r="11" spans="1:2">
      <c r="A11" s="32" t="s">
        <v>149</v>
      </c>
      <c r="B11" s="82">
        <v>30000</v>
      </c>
    </row>
    <row r="12" spans="1:2">
      <c r="A12" s="32"/>
      <c r="B12" s="32"/>
    </row>
    <row r="13" spans="1:2">
      <c r="A13" s="17" t="s">
        <v>129</v>
      </c>
      <c r="B13" s="77">
        <f>SUM(B14:B17)</f>
        <v>33000</v>
      </c>
    </row>
    <row r="14" spans="1:2">
      <c r="A14" s="32" t="s">
        <v>150</v>
      </c>
      <c r="B14" s="82">
        <v>3000</v>
      </c>
    </row>
    <row r="15" spans="1:2">
      <c r="A15" s="32" t="s">
        <v>151</v>
      </c>
      <c r="B15" s="82">
        <v>30000</v>
      </c>
    </row>
    <row r="16" spans="1:2">
      <c r="A16" s="32"/>
      <c r="B16" s="82"/>
    </row>
    <row r="17" spans="1:2">
      <c r="A17" s="32"/>
      <c r="B17" s="82"/>
    </row>
    <row r="18" spans="1:2">
      <c r="A18" s="18"/>
    </row>
    <row r="19" spans="1:2">
      <c r="A19" s="25"/>
    </row>
    <row r="20" spans="1:2">
      <c r="A20" s="25"/>
    </row>
    <row r="21" spans="1:2">
      <c r="A21" s="25"/>
    </row>
    <row r="22" spans="1:2">
      <c r="A22" s="25"/>
    </row>
    <row r="23" spans="1:2">
      <c r="A23" s="25"/>
    </row>
    <row r="24" spans="1:2">
      <c r="A24" s="25"/>
    </row>
    <row r="25" spans="1:2">
      <c r="A25" s="25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977"/>
  <sheetViews>
    <sheetView showGridLines="0" tabSelected="1" workbookViewId="0">
      <pane xSplit="6" ySplit="4" topLeftCell="G5" activePane="bottomRight" state="frozen"/>
      <selection pane="bottomRight" activeCell="G5" sqref="G5"/>
      <selection pane="bottomLeft" activeCell="A5" sqref="A5"/>
      <selection pane="topRight" activeCell="G1" sqref="G1"/>
    </sheetView>
  </sheetViews>
  <sheetFormatPr defaultColWidth="14.42578125" defaultRowHeight="15" customHeight="1" outlineLevelRow="1" outlineLevelCol="1"/>
  <cols>
    <col min="1" max="1" width="4" customWidth="1"/>
    <col min="2" max="2" width="3.140625" customWidth="1"/>
    <col min="3" max="4" width="1.7109375" customWidth="1"/>
    <col min="5" max="5" width="37.5703125" customWidth="1"/>
    <col min="6" max="6" width="18.28515625" customWidth="1"/>
    <col min="7" max="7" width="1.7109375" customWidth="1"/>
    <col min="8" max="8" width="12.42578125" customWidth="1"/>
    <col min="9" max="10" width="12.42578125" customWidth="1" outlineLevel="1"/>
    <col min="11" max="11" width="15.5703125" customWidth="1" outlineLevel="1"/>
    <col min="12" max="12" width="18" customWidth="1" outlineLevel="1"/>
    <col min="13" max="19" width="12.42578125" customWidth="1" outlineLevel="1"/>
    <col min="20" max="20" width="11.42578125" customWidth="1" outlineLevel="1"/>
    <col min="21" max="25" width="12.42578125" customWidth="1"/>
    <col min="26" max="26" width="12.85546875" customWidth="1"/>
    <col min="27" max="31" width="13.7109375" customWidth="1"/>
    <col min="32" max="68" width="14.7109375" customWidth="1"/>
    <col min="69" max="69" width="9.140625" customWidth="1"/>
    <col min="70" max="70" width="16" customWidth="1"/>
    <col min="71" max="71" width="15.85546875" customWidth="1"/>
    <col min="72" max="72" width="16.42578125" customWidth="1"/>
    <col min="73" max="73" width="16.7109375" customWidth="1"/>
    <col min="74" max="74" width="17.42578125" customWidth="1"/>
    <col min="75" max="75" width="9.140625" customWidth="1"/>
  </cols>
  <sheetData>
    <row r="1" spans="1:75">
      <c r="A1" s="26"/>
      <c r="B1" s="26"/>
      <c r="C1" s="32"/>
      <c r="D1" s="32"/>
      <c r="E1" s="32"/>
      <c r="F1" s="32"/>
      <c r="G1" s="32"/>
      <c r="H1" s="27"/>
      <c r="I1" s="32"/>
      <c r="J1" s="28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</row>
    <row r="2" spans="1:75">
      <c r="A2" s="26" t="s">
        <v>152</v>
      </c>
      <c r="B2" s="26"/>
      <c r="C2" s="100" t="s">
        <v>153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32"/>
    </row>
    <row r="3" spans="1:75">
      <c r="A3" s="26"/>
      <c r="B3" s="26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</row>
    <row r="4" spans="1:75">
      <c r="A4" s="26"/>
      <c r="B4" s="26"/>
      <c r="C4" s="32"/>
      <c r="D4" s="32"/>
      <c r="E4" s="102"/>
      <c r="F4" s="29" t="s">
        <v>154</v>
      </c>
      <c r="G4" s="32"/>
      <c r="H4" s="30"/>
      <c r="I4" s="30">
        <f t="shared" ref="I4:BP4" si="0">+H4+1</f>
        <v>1</v>
      </c>
      <c r="J4" s="30">
        <f t="shared" si="0"/>
        <v>2</v>
      </c>
      <c r="K4" s="30">
        <f t="shared" si="0"/>
        <v>3</v>
      </c>
      <c r="L4" s="30">
        <f t="shared" si="0"/>
        <v>4</v>
      </c>
      <c r="M4" s="30">
        <f t="shared" si="0"/>
        <v>5</v>
      </c>
      <c r="N4" s="30">
        <f t="shared" si="0"/>
        <v>6</v>
      </c>
      <c r="O4" s="30">
        <f t="shared" si="0"/>
        <v>7</v>
      </c>
      <c r="P4" s="30">
        <f t="shared" si="0"/>
        <v>8</v>
      </c>
      <c r="Q4" s="30">
        <f t="shared" si="0"/>
        <v>9</v>
      </c>
      <c r="R4" s="30">
        <f t="shared" si="0"/>
        <v>10</v>
      </c>
      <c r="S4" s="30">
        <f t="shared" si="0"/>
        <v>11</v>
      </c>
      <c r="T4" s="30">
        <f t="shared" si="0"/>
        <v>12</v>
      </c>
      <c r="U4" s="30">
        <f t="shared" si="0"/>
        <v>13</v>
      </c>
      <c r="V4" s="30">
        <f t="shared" si="0"/>
        <v>14</v>
      </c>
      <c r="W4" s="30">
        <f t="shared" si="0"/>
        <v>15</v>
      </c>
      <c r="X4" s="30">
        <f t="shared" si="0"/>
        <v>16</v>
      </c>
      <c r="Y4" s="30">
        <f t="shared" si="0"/>
        <v>17</v>
      </c>
      <c r="Z4" s="30">
        <f t="shared" si="0"/>
        <v>18</v>
      </c>
      <c r="AA4" s="30">
        <f t="shared" si="0"/>
        <v>19</v>
      </c>
      <c r="AB4" s="30">
        <f t="shared" si="0"/>
        <v>20</v>
      </c>
      <c r="AC4" s="30">
        <f t="shared" si="0"/>
        <v>21</v>
      </c>
      <c r="AD4" s="30">
        <f t="shared" si="0"/>
        <v>22</v>
      </c>
      <c r="AE4" s="30">
        <f t="shared" si="0"/>
        <v>23</v>
      </c>
      <c r="AF4" s="30">
        <f t="shared" si="0"/>
        <v>24</v>
      </c>
      <c r="AG4" s="30">
        <f t="shared" si="0"/>
        <v>25</v>
      </c>
      <c r="AH4" s="30">
        <f t="shared" si="0"/>
        <v>26</v>
      </c>
      <c r="AI4" s="30">
        <f t="shared" si="0"/>
        <v>27</v>
      </c>
      <c r="AJ4" s="30">
        <f t="shared" si="0"/>
        <v>28</v>
      </c>
      <c r="AK4" s="30">
        <f t="shared" si="0"/>
        <v>29</v>
      </c>
      <c r="AL4" s="30">
        <f t="shared" si="0"/>
        <v>30</v>
      </c>
      <c r="AM4" s="30">
        <f t="shared" si="0"/>
        <v>31</v>
      </c>
      <c r="AN4" s="30">
        <f t="shared" si="0"/>
        <v>32</v>
      </c>
      <c r="AO4" s="30">
        <f t="shared" si="0"/>
        <v>33</v>
      </c>
      <c r="AP4" s="30">
        <f t="shared" si="0"/>
        <v>34</v>
      </c>
      <c r="AQ4" s="30">
        <f t="shared" si="0"/>
        <v>35</v>
      </c>
      <c r="AR4" s="30">
        <f t="shared" si="0"/>
        <v>36</v>
      </c>
      <c r="AS4" s="30">
        <f t="shared" si="0"/>
        <v>37</v>
      </c>
      <c r="AT4" s="30">
        <f t="shared" si="0"/>
        <v>38</v>
      </c>
      <c r="AU4" s="30">
        <f t="shared" si="0"/>
        <v>39</v>
      </c>
      <c r="AV4" s="30">
        <f t="shared" si="0"/>
        <v>40</v>
      </c>
      <c r="AW4" s="30">
        <f t="shared" si="0"/>
        <v>41</v>
      </c>
      <c r="AX4" s="30">
        <f t="shared" si="0"/>
        <v>42</v>
      </c>
      <c r="AY4" s="30">
        <f t="shared" si="0"/>
        <v>43</v>
      </c>
      <c r="AZ4" s="30">
        <f t="shared" si="0"/>
        <v>44</v>
      </c>
      <c r="BA4" s="30">
        <f t="shared" si="0"/>
        <v>45</v>
      </c>
      <c r="BB4" s="30">
        <f t="shared" si="0"/>
        <v>46</v>
      </c>
      <c r="BC4" s="30">
        <f t="shared" si="0"/>
        <v>47</v>
      </c>
      <c r="BD4" s="30">
        <f t="shared" si="0"/>
        <v>48</v>
      </c>
      <c r="BE4" s="30">
        <f t="shared" si="0"/>
        <v>49</v>
      </c>
      <c r="BF4" s="30">
        <f t="shared" si="0"/>
        <v>50</v>
      </c>
      <c r="BG4" s="30">
        <f t="shared" si="0"/>
        <v>51</v>
      </c>
      <c r="BH4" s="30">
        <f t="shared" si="0"/>
        <v>52</v>
      </c>
      <c r="BI4" s="30">
        <f t="shared" si="0"/>
        <v>53</v>
      </c>
      <c r="BJ4" s="30">
        <f t="shared" si="0"/>
        <v>54</v>
      </c>
      <c r="BK4" s="30">
        <f t="shared" si="0"/>
        <v>55</v>
      </c>
      <c r="BL4" s="30">
        <f t="shared" si="0"/>
        <v>56</v>
      </c>
      <c r="BM4" s="30">
        <f t="shared" si="0"/>
        <v>57</v>
      </c>
      <c r="BN4" s="30">
        <f t="shared" si="0"/>
        <v>58</v>
      </c>
      <c r="BO4" s="30">
        <f t="shared" si="0"/>
        <v>59</v>
      </c>
      <c r="BP4" s="30">
        <f t="shared" si="0"/>
        <v>60</v>
      </c>
      <c r="BQ4" s="32"/>
      <c r="BR4" s="30" t="s">
        <v>123</v>
      </c>
      <c r="BS4" s="30" t="s">
        <v>155</v>
      </c>
      <c r="BT4" s="30" t="s">
        <v>156</v>
      </c>
      <c r="BU4" s="30" t="s">
        <v>157</v>
      </c>
      <c r="BV4" s="30" t="s">
        <v>158</v>
      </c>
      <c r="BW4" s="32"/>
    </row>
    <row r="5" spans="1:75">
      <c r="A5" s="26"/>
      <c r="B5" s="26"/>
      <c r="C5" s="32"/>
      <c r="D5" s="32"/>
      <c r="E5" s="31"/>
      <c r="F5" s="29" t="s">
        <v>159</v>
      </c>
      <c r="G5" s="32"/>
      <c r="H5" s="30"/>
      <c r="I5" s="30" t="s">
        <v>160</v>
      </c>
      <c r="J5" s="30" t="s">
        <v>160</v>
      </c>
      <c r="K5" s="30" t="s">
        <v>160</v>
      </c>
      <c r="L5" s="30" t="s">
        <v>160</v>
      </c>
      <c r="M5" s="30" t="s">
        <v>160</v>
      </c>
      <c r="N5" s="30" t="s">
        <v>160</v>
      </c>
      <c r="O5" s="30" t="s">
        <v>160</v>
      </c>
      <c r="P5" s="30" t="s">
        <v>160</v>
      </c>
      <c r="Q5" s="30" t="s">
        <v>160</v>
      </c>
      <c r="R5" s="30" t="s">
        <v>160</v>
      </c>
      <c r="S5" s="30" t="s">
        <v>160</v>
      </c>
      <c r="T5" s="30" t="s">
        <v>160</v>
      </c>
      <c r="U5" s="30" t="s">
        <v>160</v>
      </c>
      <c r="V5" s="30" t="s">
        <v>160</v>
      </c>
      <c r="W5" s="30" t="s">
        <v>160</v>
      </c>
      <c r="X5" s="30" t="s">
        <v>160</v>
      </c>
      <c r="Y5" s="30" t="s">
        <v>160</v>
      </c>
      <c r="Z5" s="30" t="s">
        <v>160</v>
      </c>
      <c r="AA5" s="30" t="s">
        <v>160</v>
      </c>
      <c r="AB5" s="30" t="s">
        <v>160</v>
      </c>
      <c r="AC5" s="30" t="s">
        <v>160</v>
      </c>
      <c r="AD5" s="30" t="s">
        <v>160</v>
      </c>
      <c r="AE5" s="30" t="s">
        <v>160</v>
      </c>
      <c r="AF5" s="30" t="s">
        <v>160</v>
      </c>
      <c r="AG5" s="30" t="s">
        <v>160</v>
      </c>
      <c r="AH5" s="30" t="s">
        <v>160</v>
      </c>
      <c r="AI5" s="30" t="s">
        <v>160</v>
      </c>
      <c r="AJ5" s="30" t="s">
        <v>160</v>
      </c>
      <c r="AK5" s="30" t="s">
        <v>160</v>
      </c>
      <c r="AL5" s="30" t="s">
        <v>160</v>
      </c>
      <c r="AM5" s="30" t="s">
        <v>160</v>
      </c>
      <c r="AN5" s="30" t="s">
        <v>160</v>
      </c>
      <c r="AO5" s="30" t="s">
        <v>160</v>
      </c>
      <c r="AP5" s="30" t="s">
        <v>160</v>
      </c>
      <c r="AQ5" s="30" t="s">
        <v>160</v>
      </c>
      <c r="AR5" s="30" t="s">
        <v>160</v>
      </c>
      <c r="AS5" s="30" t="s">
        <v>160</v>
      </c>
      <c r="AT5" s="30" t="s">
        <v>160</v>
      </c>
      <c r="AU5" s="30" t="s">
        <v>160</v>
      </c>
      <c r="AV5" s="30" t="s">
        <v>160</v>
      </c>
      <c r="AW5" s="30" t="s">
        <v>160</v>
      </c>
      <c r="AX5" s="30" t="s">
        <v>160</v>
      </c>
      <c r="AY5" s="30" t="s">
        <v>160</v>
      </c>
      <c r="AZ5" s="30" t="s">
        <v>160</v>
      </c>
      <c r="BA5" s="30" t="s">
        <v>160</v>
      </c>
      <c r="BB5" s="30" t="s">
        <v>160</v>
      </c>
      <c r="BC5" s="30" t="s">
        <v>160</v>
      </c>
      <c r="BD5" s="30" t="s">
        <v>160</v>
      </c>
      <c r="BE5" s="30" t="s">
        <v>160</v>
      </c>
      <c r="BF5" s="30" t="s">
        <v>160</v>
      </c>
      <c r="BG5" s="30" t="s">
        <v>160</v>
      </c>
      <c r="BH5" s="30" t="s">
        <v>160</v>
      </c>
      <c r="BI5" s="30" t="s">
        <v>160</v>
      </c>
      <c r="BJ5" s="30" t="s">
        <v>160</v>
      </c>
      <c r="BK5" s="30" t="s">
        <v>160</v>
      </c>
      <c r="BL5" s="30" t="s">
        <v>160</v>
      </c>
      <c r="BM5" s="30" t="s">
        <v>160</v>
      </c>
      <c r="BN5" s="30" t="s">
        <v>160</v>
      </c>
      <c r="BO5" s="30" t="s">
        <v>160</v>
      </c>
      <c r="BP5" s="30" t="s">
        <v>160</v>
      </c>
      <c r="BQ5" s="32"/>
      <c r="BR5" s="30" t="s">
        <v>160</v>
      </c>
      <c r="BS5" s="30" t="s">
        <v>160</v>
      </c>
      <c r="BT5" s="30" t="s">
        <v>160</v>
      </c>
      <c r="BU5" s="30" t="s">
        <v>160</v>
      </c>
      <c r="BV5" s="30" t="s">
        <v>160</v>
      </c>
      <c r="BW5" s="32"/>
    </row>
    <row r="6" spans="1:75">
      <c r="A6" s="26"/>
      <c r="B6" s="26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</row>
    <row r="7" spans="1:75">
      <c r="A7" s="26"/>
      <c r="B7" s="26"/>
      <c r="C7" s="11" t="s">
        <v>161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32"/>
      <c r="BR7" s="11"/>
      <c r="BS7" s="11"/>
      <c r="BT7" s="11"/>
      <c r="BU7" s="11"/>
      <c r="BV7" s="11"/>
      <c r="BW7" s="32"/>
    </row>
    <row r="8" spans="1:75">
      <c r="A8" s="33"/>
      <c r="B8" s="33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34"/>
      <c r="BR8" s="34"/>
      <c r="BS8" s="34"/>
      <c r="BT8" s="34"/>
      <c r="BU8" s="34"/>
      <c r="BV8" s="34"/>
      <c r="BW8" s="34"/>
    </row>
    <row r="9" spans="1:75" ht="15.75" customHeight="1">
      <c r="A9" s="26"/>
      <c r="B9" s="26"/>
      <c r="C9" s="32"/>
      <c r="D9" s="17" t="s">
        <v>162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</row>
    <row r="10" spans="1:75" ht="15.75" customHeight="1" outlineLevel="1">
      <c r="A10" s="26"/>
      <c r="B10" s="26"/>
      <c r="C10" s="32"/>
      <c r="D10" s="32"/>
      <c r="E10" s="32" t="str">
        <f>'1.Premissas Receitas'!A25</f>
        <v># de clientes Assinatura Fremium</v>
      </c>
      <c r="F10" s="32"/>
      <c r="G10" s="32"/>
      <c r="I10" s="103">
        <f>'1.Premissas Receitas'!G25</f>
        <v>1.360544217687075</v>
      </c>
      <c r="J10" s="103">
        <f>I10+(I10*'1.Premissas Receitas'!$B$19)</f>
        <v>1.4965986394557824</v>
      </c>
      <c r="K10" s="103">
        <f>J10+(J10*'1.Premissas Receitas'!$B$19)</f>
        <v>1.6462585034013606</v>
      </c>
      <c r="L10" s="103">
        <f>K10+(K10*'1.Premissas Receitas'!$B$19)</f>
        <v>1.8108843537414967</v>
      </c>
      <c r="M10" s="103">
        <f>L10+(L10*'1.Premissas Receitas'!$B$19)</f>
        <v>1.9919727891156465</v>
      </c>
      <c r="N10" s="103">
        <f>M10+(M10*'1.Premissas Receitas'!$B$19)</f>
        <v>2.191170068027211</v>
      </c>
      <c r="O10" s="103">
        <f>N10+(N10*'1.Premissas Receitas'!$B$19)</f>
        <v>2.4102870748299323</v>
      </c>
      <c r="P10" s="103">
        <f>O10+(O10*'1.Premissas Receitas'!$B$19)</f>
        <v>2.6513157823129254</v>
      </c>
      <c r="Q10" s="103">
        <f>P10+(P10*'1.Premissas Receitas'!$B$19)</f>
        <v>2.9164473605442178</v>
      </c>
      <c r="R10" s="103">
        <f>Q10+(Q10*'1.Premissas Receitas'!$B$19)</f>
        <v>3.2080920965986395</v>
      </c>
      <c r="S10" s="103">
        <f>R10+(R10*'1.Premissas Receitas'!$B$19)</f>
        <v>3.5289013062585033</v>
      </c>
      <c r="T10" s="103">
        <f>S10+(S10*'1.Premissas Receitas'!$B$19)</f>
        <v>3.8817914368843538</v>
      </c>
      <c r="U10" s="103">
        <f>T10+(T10*'1.Premissas Receitas'!$G$16)</f>
        <v>4.4640601524170069</v>
      </c>
      <c r="V10" s="103">
        <f>U10+(U10*'1.Premissas Receitas'!$B$19)</f>
        <v>4.9104661676587078</v>
      </c>
      <c r="W10" s="103">
        <f>V10+(V10*'1.Premissas Receitas'!$B$19)</f>
        <v>5.4015127844245789</v>
      </c>
      <c r="X10" s="103">
        <f>W10+(W10*'1.Premissas Receitas'!$B$19)</f>
        <v>5.9416640628670372</v>
      </c>
      <c r="Y10" s="103">
        <f>X10+(X10*'1.Premissas Receitas'!$B$19)</f>
        <v>6.5358304691537406</v>
      </c>
      <c r="Z10" s="103">
        <f>Y10+(Y10*'1.Premissas Receitas'!$B$19)</f>
        <v>7.1894135160691146</v>
      </c>
      <c r="AA10" s="103">
        <f>Z10+(Z10*'1.Premissas Receitas'!$B$19)</f>
        <v>7.9083548676760262</v>
      </c>
      <c r="AB10" s="103">
        <f>AA10+(AA10*'1.Premissas Receitas'!$B$19)</f>
        <v>8.6991903544436298</v>
      </c>
      <c r="AC10" s="103">
        <f>AB10+(AB10*'1.Premissas Receitas'!$B$19)</f>
        <v>9.5691093898879931</v>
      </c>
      <c r="AD10" s="103">
        <f>AC10+(AC10*'1.Premissas Receitas'!$B$19)</f>
        <v>10.526020328876793</v>
      </c>
      <c r="AE10" s="103">
        <f>AD10+(AD10*'1.Premissas Receitas'!$B$19)</f>
        <v>11.578622361764472</v>
      </c>
      <c r="AF10" s="103">
        <f>AE10+(AE10*'1.Premissas Receitas'!$B$19)</f>
        <v>12.736484597940919</v>
      </c>
      <c r="AG10" s="103">
        <f>AF10+(AF10*'1.Premissas Receitas'!$G$17)</f>
        <v>14.646957287632057</v>
      </c>
      <c r="AH10" s="103">
        <f>AG10+(AG10*'1.Premissas Receitas'!$B$19)</f>
        <v>16.111653016395262</v>
      </c>
      <c r="AI10" s="103">
        <f>AH10+(AH10*'1.Premissas Receitas'!$B$19)</f>
        <v>17.72281831803479</v>
      </c>
      <c r="AJ10" s="103">
        <f>AI10+(AI10*'1.Premissas Receitas'!$B$19)</f>
        <v>19.495100149838269</v>
      </c>
      <c r="AK10" s="103">
        <f>AJ10+(AJ10*'1.Premissas Receitas'!$B$19)</f>
        <v>21.444610164822095</v>
      </c>
      <c r="AL10" s="103">
        <f>AK10+(AK10*'1.Premissas Receitas'!$B$19)</f>
        <v>23.589071181304305</v>
      </c>
      <c r="AM10" s="103">
        <f>AL10+(AL10*'1.Premissas Receitas'!$B$19)</f>
        <v>25.947978299434737</v>
      </c>
      <c r="AN10" s="103">
        <f>AM10+(AM10*'1.Premissas Receitas'!$B$19)</f>
        <v>28.542776129378211</v>
      </c>
      <c r="AO10" s="103">
        <f>AN10+(AN10*'1.Premissas Receitas'!$B$19)</f>
        <v>31.397053742316032</v>
      </c>
      <c r="AP10" s="103">
        <f>AO10+(AO10*'1.Premissas Receitas'!$B$19)</f>
        <v>34.536759116547636</v>
      </c>
      <c r="AQ10" s="103">
        <f>AP10+(AP10*'1.Premissas Receitas'!$B$19)</f>
        <v>37.990435028202398</v>
      </c>
      <c r="AR10" s="103">
        <f>AQ10+(AQ10*'1.Premissas Receitas'!$B$19)</f>
        <v>41.789478531022638</v>
      </c>
      <c r="AS10" s="103">
        <f>AR10+(AR10*'1.Premissas Receitas'!$G$18)</f>
        <v>45.968426384124903</v>
      </c>
      <c r="AT10" s="103">
        <f>AS10+(AS10*'1.Premissas Receitas'!$B$19)</f>
        <v>50.565269022537393</v>
      </c>
      <c r="AU10" s="103">
        <f>AT10+(AT10*'1.Premissas Receitas'!$B$19)</f>
        <v>55.62179592479113</v>
      </c>
      <c r="AV10" s="103">
        <f>AU10+(AU10*'1.Premissas Receitas'!$B$19)</f>
        <v>61.183975517270241</v>
      </c>
      <c r="AW10" s="103">
        <f>AV10+(AV10*'1.Premissas Receitas'!$B$19)</f>
        <v>67.302373068997269</v>
      </c>
      <c r="AX10" s="103">
        <f>AW10+(AW10*'1.Premissas Receitas'!$B$19)</f>
        <v>74.032610375896994</v>
      </c>
      <c r="AY10" s="103">
        <f>AX10+(AX10*'1.Premissas Receitas'!$B$19)</f>
        <v>81.435871413486694</v>
      </c>
      <c r="AZ10" s="103">
        <f>AY10+(AY10*'1.Premissas Receitas'!$B$19)</f>
        <v>89.579458554835369</v>
      </c>
      <c r="BA10" s="103">
        <f>AZ10+(AZ10*'1.Premissas Receitas'!$B$19)</f>
        <v>98.537404410318914</v>
      </c>
      <c r="BB10" s="103">
        <f>BA10+(BA10*'1.Premissas Receitas'!$B$19)</f>
        <v>108.3911448513508</v>
      </c>
      <c r="BC10" s="103">
        <f>BB10+(BB10*'1.Premissas Receitas'!$B$19)</f>
        <v>119.23025933648589</v>
      </c>
      <c r="BD10" s="103">
        <f>BC10+(BC10*'1.Premissas Receitas'!$B$19)</f>
        <v>131.15328527013446</v>
      </c>
      <c r="BE10" s="103">
        <f>BD10+(BD10*'1.Premissas Receitas'!$G$19)</f>
        <v>144.26861379714791</v>
      </c>
      <c r="BF10" s="103">
        <f>BE10+(BE10*'1.Premissas Receitas'!$B$19)</f>
        <v>158.69547517686269</v>
      </c>
      <c r="BG10" s="103">
        <f>BF10+(BF10*'1.Premissas Receitas'!$B$19)</f>
        <v>174.56502269454896</v>
      </c>
      <c r="BH10" s="103">
        <f>BG10+(BG10*'1.Premissas Receitas'!$B$19)</f>
        <v>192.02152496400385</v>
      </c>
      <c r="BI10" s="103">
        <f>BH10+(BH10*'1.Premissas Receitas'!$B$19)</f>
        <v>211.22367746040425</v>
      </c>
      <c r="BJ10" s="103">
        <f>BI10+(BI10*'1.Premissas Receitas'!$B$19)</f>
        <v>232.34604520644467</v>
      </c>
      <c r="BK10" s="103">
        <f>BJ10+(BJ10*'1.Premissas Receitas'!$B$19)</f>
        <v>255.58064972708914</v>
      </c>
      <c r="BL10" s="103">
        <f>BK10+(BK10*'1.Premissas Receitas'!$B$19)</f>
        <v>281.13871469979807</v>
      </c>
      <c r="BM10" s="103">
        <f>BL10+(BL10*'1.Premissas Receitas'!$B$19)</f>
        <v>309.25258616977789</v>
      </c>
      <c r="BN10" s="103">
        <f>BM10+(BM10*'1.Premissas Receitas'!$B$19)</f>
        <v>340.17784478675566</v>
      </c>
      <c r="BO10" s="103">
        <f>BN10+(BN10*'1.Premissas Receitas'!$B$19)</f>
        <v>374.19562926543119</v>
      </c>
      <c r="BP10" s="103">
        <f>BO10+(BO10*'1.Premissas Receitas'!$B$19)</f>
        <v>411.6151921919743</v>
      </c>
      <c r="BQ10" s="34"/>
      <c r="BR10" s="35">
        <f t="shared" ref="BR10:BR27" si="1">SUM(I10:T10)</f>
        <v>29.094263628857146</v>
      </c>
      <c r="BS10" s="35">
        <f t="shared" ref="BS10:BS27" si="2">SUM(V10:AF10)</f>
        <v>90.996668900763012</v>
      </c>
      <c r="BT10" s="35">
        <f t="shared" ref="BT10:BT27" si="3">SUM(AG10:AR10)</f>
        <v>313.21469096492842</v>
      </c>
      <c r="BU10" s="35">
        <f t="shared" ref="BU10:BU27" si="4">SUM(AS10:BD10)</f>
        <v>983.00187413023002</v>
      </c>
      <c r="BV10" s="35">
        <f t="shared" ref="BV10:BV27" si="5">SUM(BE10:BP10)</f>
        <v>3085.0809761402388</v>
      </c>
      <c r="BW10" s="34"/>
    </row>
    <row r="11" spans="1:75" ht="15.75" customHeight="1" outlineLevel="1">
      <c r="A11" s="26"/>
      <c r="B11" s="26"/>
      <c r="C11" s="32"/>
      <c r="D11" s="32"/>
      <c r="E11" s="32" t="str">
        <f>'1.Premissas Receitas'!A26</f>
        <v># de clientes Assinatura 1</v>
      </c>
      <c r="F11" s="32"/>
      <c r="G11" s="32"/>
      <c r="I11" s="103">
        <f>'1.Premissas Receitas'!G26</f>
        <v>4.7619047619047619</v>
      </c>
      <c r="J11" s="103">
        <f>I11+(I11*'1.Premissas Receitas'!$B$19)</f>
        <v>5.2380952380952381</v>
      </c>
      <c r="K11" s="103">
        <f>J11+(J11*'1.Premissas Receitas'!$B$19)</f>
        <v>5.7619047619047619</v>
      </c>
      <c r="L11" s="103">
        <f>K11+(K11*'1.Premissas Receitas'!$B$19)</f>
        <v>6.3380952380952378</v>
      </c>
      <c r="M11" s="103">
        <f>L11+(L11*'1.Premissas Receitas'!$B$19)</f>
        <v>6.9719047619047618</v>
      </c>
      <c r="N11" s="103">
        <f>M11+(M11*'1.Premissas Receitas'!$B$19)</f>
        <v>7.6690952380952382</v>
      </c>
      <c r="O11" s="103">
        <f>N11+(N11*'1.Premissas Receitas'!$B$19)</f>
        <v>8.436004761904762</v>
      </c>
      <c r="P11" s="103">
        <f>O11+(O11*'1.Premissas Receitas'!$B$19)</f>
        <v>9.2796052380952379</v>
      </c>
      <c r="Q11" s="103">
        <f>P11+(P11*'1.Premissas Receitas'!$B$19)</f>
        <v>10.207565761904762</v>
      </c>
      <c r="R11" s="103">
        <f>Q11+(Q11*'1.Premissas Receitas'!$B$19)</f>
        <v>11.228322338095239</v>
      </c>
      <c r="S11" s="103">
        <f>R11+(R11*'1.Premissas Receitas'!$B$19)</f>
        <v>12.351154571904763</v>
      </c>
      <c r="T11" s="103">
        <f>S11+(S11*'1.Premissas Receitas'!$B$19)</f>
        <v>13.586270029095239</v>
      </c>
      <c r="U11" s="103">
        <f>T11+(T11*'1.Premissas Receitas'!$G$16)</f>
        <v>15.624210533459525</v>
      </c>
      <c r="V11" s="103">
        <f>U11+(U11*'1.Premissas Receitas'!$B$19)</f>
        <v>17.186631586805479</v>
      </c>
      <c r="W11" s="103">
        <f>V11+(V11*'1.Premissas Receitas'!$B$19)</f>
        <v>18.905294745486028</v>
      </c>
      <c r="X11" s="103">
        <f>W11+(W11*'1.Premissas Receitas'!$B$19)</f>
        <v>20.795824220034632</v>
      </c>
      <c r="Y11" s="103">
        <f>X11+(X11*'1.Premissas Receitas'!$B$19)</f>
        <v>22.875406642038094</v>
      </c>
      <c r="Z11" s="103">
        <f>Y11+(Y11*'1.Premissas Receitas'!$B$19)</f>
        <v>25.162947306241904</v>
      </c>
      <c r="AA11" s="103">
        <f>Z11+(Z11*'1.Premissas Receitas'!$B$19)</f>
        <v>27.679242036866093</v>
      </c>
      <c r="AB11" s="103">
        <f>AA11+(AA11*'1.Premissas Receitas'!$B$19)</f>
        <v>30.447166240552704</v>
      </c>
      <c r="AC11" s="103">
        <f>AB11+(AB11*'1.Premissas Receitas'!$B$19)</f>
        <v>33.491882864607973</v>
      </c>
      <c r="AD11" s="103">
        <f>AC11+(AC11*'1.Premissas Receitas'!$B$19)</f>
        <v>36.841071151068768</v>
      </c>
      <c r="AE11" s="103">
        <f>AD11+(AD11*'1.Premissas Receitas'!$B$19)</f>
        <v>40.525178266175644</v>
      </c>
      <c r="AF11" s="103">
        <f>AE11+(AE11*'1.Premissas Receitas'!$B$19)</f>
        <v>44.577696092793211</v>
      </c>
      <c r="AG11" s="103">
        <f>AF11+(AF11*'1.Premissas Receitas'!$G$17)</f>
        <v>51.264350506712191</v>
      </c>
      <c r="AH11" s="103">
        <f>AG11+(AG11*'1.Premissas Receitas'!$B$19)</f>
        <v>56.39078555738341</v>
      </c>
      <c r="AI11" s="103">
        <f>AH11+(AH11*'1.Premissas Receitas'!$B$19)</f>
        <v>62.029864113121754</v>
      </c>
      <c r="AJ11" s="103">
        <f>AI11+(AI11*'1.Premissas Receitas'!$B$19)</f>
        <v>68.232850524433928</v>
      </c>
      <c r="AK11" s="103">
        <f>AJ11+(AJ11*'1.Premissas Receitas'!$B$19)</f>
        <v>75.056135576877324</v>
      </c>
      <c r="AL11" s="103">
        <f>AK11+(AK11*'1.Premissas Receitas'!$B$19)</f>
        <v>82.561749134565062</v>
      </c>
      <c r="AM11" s="103">
        <f>AL11+(AL11*'1.Premissas Receitas'!$B$19)</f>
        <v>90.817924048021567</v>
      </c>
      <c r="AN11" s="103">
        <f>AM11+(AM11*'1.Premissas Receitas'!$B$19)</f>
        <v>99.899716452823725</v>
      </c>
      <c r="AO11" s="103">
        <f>AN11+(AN11*'1.Premissas Receitas'!$B$19)</f>
        <v>109.88968809810609</v>
      </c>
      <c r="AP11" s="103">
        <f>AO11+(AO11*'1.Premissas Receitas'!$B$19)</f>
        <v>120.87865690791671</v>
      </c>
      <c r="AQ11" s="103">
        <f>AP11+(AP11*'1.Premissas Receitas'!$B$19)</f>
        <v>132.96652259870837</v>
      </c>
      <c r="AR11" s="103">
        <f>AQ11+(AQ11*'1.Premissas Receitas'!$B$19)</f>
        <v>146.26317485857919</v>
      </c>
      <c r="AS11" s="103">
        <f>AR11+(AR11*'1.Premissas Receitas'!$G$18)</f>
        <v>160.88949234443712</v>
      </c>
      <c r="AT11" s="103">
        <f>AS11+(AS11*'1.Premissas Receitas'!$B$19)</f>
        <v>176.97844157888082</v>
      </c>
      <c r="AU11" s="103">
        <f>AT11+(AT11*'1.Premissas Receitas'!$B$19)</f>
        <v>194.6762857367689</v>
      </c>
      <c r="AV11" s="103">
        <f>AU11+(AU11*'1.Premissas Receitas'!$B$19)</f>
        <v>214.14391431044578</v>
      </c>
      <c r="AW11" s="103">
        <f>AV11+(AV11*'1.Premissas Receitas'!$B$19)</f>
        <v>235.55830574149036</v>
      </c>
      <c r="AX11" s="103">
        <f>AW11+(AW11*'1.Premissas Receitas'!$B$19)</f>
        <v>259.11413631563937</v>
      </c>
      <c r="AY11" s="103">
        <f>AX11+(AX11*'1.Premissas Receitas'!$B$19)</f>
        <v>285.02554994720333</v>
      </c>
      <c r="AZ11" s="103">
        <f>AY11+(AY11*'1.Premissas Receitas'!$B$19)</f>
        <v>313.52810494192369</v>
      </c>
      <c r="BA11" s="103">
        <f>AZ11+(AZ11*'1.Premissas Receitas'!$B$19)</f>
        <v>344.88091543611608</v>
      </c>
      <c r="BB11" s="103">
        <f>BA11+(BA11*'1.Premissas Receitas'!$B$19)</f>
        <v>379.36900697972771</v>
      </c>
      <c r="BC11" s="103">
        <f>BB11+(BB11*'1.Premissas Receitas'!$B$19)</f>
        <v>417.30590767770047</v>
      </c>
      <c r="BD11" s="103">
        <f>BC11+(BC11*'1.Premissas Receitas'!$B$19)</f>
        <v>459.03649844547056</v>
      </c>
      <c r="BE11" s="103">
        <f>BD11+(BD11*'1.Premissas Receitas'!$G$19)</f>
        <v>504.94014829001765</v>
      </c>
      <c r="BF11" s="103">
        <f>BE11+(BE11*'1.Premissas Receitas'!$B$19)</f>
        <v>555.43416311901944</v>
      </c>
      <c r="BG11" s="103">
        <f>BF11+(BF11*'1.Premissas Receitas'!$B$19)</f>
        <v>610.97757943092142</v>
      </c>
      <c r="BH11" s="103">
        <f>BG11+(BG11*'1.Premissas Receitas'!$B$19)</f>
        <v>672.07533737401354</v>
      </c>
      <c r="BI11" s="103">
        <f>BH11+(BH11*'1.Premissas Receitas'!$B$19)</f>
        <v>739.28287111141492</v>
      </c>
      <c r="BJ11" s="103">
        <f>BI11+(BI11*'1.Premissas Receitas'!$B$19)</f>
        <v>813.21115822255638</v>
      </c>
      <c r="BK11" s="103">
        <f>BJ11+(BJ11*'1.Premissas Receitas'!$B$19)</f>
        <v>894.53227404481208</v>
      </c>
      <c r="BL11" s="103">
        <f>BK11+(BK11*'1.Premissas Receitas'!$B$19)</f>
        <v>983.98550144929334</v>
      </c>
      <c r="BM11" s="103">
        <f>BL11+(BL11*'1.Premissas Receitas'!$B$19)</f>
        <v>1082.3840515942227</v>
      </c>
      <c r="BN11" s="103">
        <f>BM11+(BM11*'1.Premissas Receitas'!$B$19)</f>
        <v>1190.6224567536449</v>
      </c>
      <c r="BO11" s="103">
        <f>BN11+(BN11*'1.Premissas Receitas'!$B$19)</f>
        <v>1309.6847024290093</v>
      </c>
      <c r="BP11" s="103">
        <f>BO11+(BO11*'1.Premissas Receitas'!$B$19)</f>
        <v>1440.6531726719104</v>
      </c>
      <c r="BQ11" s="34"/>
      <c r="BR11" s="35">
        <f t="shared" si="1"/>
        <v>101.82992270099999</v>
      </c>
      <c r="BS11" s="35">
        <f t="shared" si="2"/>
        <v>318.48834115267056</v>
      </c>
      <c r="BT11" s="35">
        <f t="shared" si="3"/>
        <v>1096.2514183772491</v>
      </c>
      <c r="BU11" s="35">
        <f t="shared" si="4"/>
        <v>3440.5065594558037</v>
      </c>
      <c r="BV11" s="35">
        <f t="shared" si="5"/>
        <v>10797.783416490834</v>
      </c>
      <c r="BW11" s="34"/>
    </row>
    <row r="12" spans="1:75" ht="15.75" customHeight="1" outlineLevel="1">
      <c r="A12" s="26"/>
      <c r="B12" s="26"/>
      <c r="C12" s="32"/>
      <c r="D12" s="32"/>
      <c r="E12" s="32" t="str">
        <f>'1.Premissas Receitas'!A27</f>
        <v># de clientes Assinatura 2</v>
      </c>
      <c r="F12" s="32"/>
      <c r="G12" s="32"/>
      <c r="I12" s="103">
        <f>'1.Premissas Receitas'!G27</f>
        <v>0.6802721088435375</v>
      </c>
      <c r="J12" s="103">
        <f>I12+(I12*'1.Premissas Receitas'!$B$19)</f>
        <v>0.74829931972789121</v>
      </c>
      <c r="K12" s="103">
        <f>J12+(J12*'1.Premissas Receitas'!$B$19)</f>
        <v>0.8231292517006803</v>
      </c>
      <c r="L12" s="103">
        <f>K12+(K12*'1.Premissas Receitas'!$B$19)</f>
        <v>0.90544217687074835</v>
      </c>
      <c r="M12" s="103">
        <f>L12+(L12*'1.Premissas Receitas'!$B$19)</f>
        <v>0.99598639455782323</v>
      </c>
      <c r="N12" s="103">
        <f>M12+(M12*'1.Premissas Receitas'!$B$19)</f>
        <v>1.0955850340136055</v>
      </c>
      <c r="O12" s="103">
        <f>N12+(N12*'1.Premissas Receitas'!$B$19)</f>
        <v>1.2051435374149662</v>
      </c>
      <c r="P12" s="103">
        <f>O12+(O12*'1.Premissas Receitas'!$B$19)</f>
        <v>1.3256578911564627</v>
      </c>
      <c r="Q12" s="103">
        <f>P12+(P12*'1.Premissas Receitas'!$B$19)</f>
        <v>1.4582236802721089</v>
      </c>
      <c r="R12" s="103">
        <f>Q12+(Q12*'1.Premissas Receitas'!$B$19)</f>
        <v>1.6040460482993197</v>
      </c>
      <c r="S12" s="103">
        <f>R12+(R12*'1.Premissas Receitas'!$B$19)</f>
        <v>1.7644506531292516</v>
      </c>
      <c r="T12" s="103">
        <f>S12+(S12*'1.Premissas Receitas'!$B$19)</f>
        <v>1.9408957184421769</v>
      </c>
      <c r="U12" s="103">
        <f>T12+(T12*'1.Premissas Receitas'!$G$16)</f>
        <v>2.2320300762085035</v>
      </c>
      <c r="V12" s="103">
        <f>U12+(U12*'1.Premissas Receitas'!$B$19)</f>
        <v>2.4552330838293539</v>
      </c>
      <c r="W12" s="103">
        <f>V12+(V12*'1.Premissas Receitas'!$B$19)</f>
        <v>2.7007563922122895</v>
      </c>
      <c r="X12" s="103">
        <f>W12+(W12*'1.Premissas Receitas'!$B$19)</f>
        <v>2.9708320314335186</v>
      </c>
      <c r="Y12" s="103">
        <f>X12+(X12*'1.Premissas Receitas'!$B$19)</f>
        <v>3.2679152345768703</v>
      </c>
      <c r="Z12" s="103">
        <f>Y12+(Y12*'1.Premissas Receitas'!$B$19)</f>
        <v>3.5947067580345573</v>
      </c>
      <c r="AA12" s="103">
        <f>Z12+(Z12*'1.Premissas Receitas'!$B$19)</f>
        <v>3.9541774338380131</v>
      </c>
      <c r="AB12" s="103">
        <f>AA12+(AA12*'1.Premissas Receitas'!$B$19)</f>
        <v>4.3495951772218149</v>
      </c>
      <c r="AC12" s="103">
        <f>AB12+(AB12*'1.Premissas Receitas'!$B$19)</f>
        <v>4.7845546949439965</v>
      </c>
      <c r="AD12" s="103">
        <f>AC12+(AC12*'1.Premissas Receitas'!$B$19)</f>
        <v>5.2630101644383966</v>
      </c>
      <c r="AE12" s="103">
        <f>AD12+(AD12*'1.Premissas Receitas'!$B$19)</f>
        <v>5.789311180882236</v>
      </c>
      <c r="AF12" s="103">
        <f>AE12+(AE12*'1.Premissas Receitas'!$B$19)</f>
        <v>6.3682422989704595</v>
      </c>
      <c r="AG12" s="103">
        <f>AF12+(AF12*'1.Premissas Receitas'!$G$17)</f>
        <v>7.3234786438160286</v>
      </c>
      <c r="AH12" s="103">
        <f>AG12+(AG12*'1.Premissas Receitas'!$B$19)</f>
        <v>8.0558265081976312</v>
      </c>
      <c r="AI12" s="103">
        <f>AH12+(AH12*'1.Premissas Receitas'!$B$19)</f>
        <v>8.8614091590173949</v>
      </c>
      <c r="AJ12" s="103">
        <f>AI12+(AI12*'1.Premissas Receitas'!$B$19)</f>
        <v>9.7475500749191344</v>
      </c>
      <c r="AK12" s="103">
        <f>AJ12+(AJ12*'1.Premissas Receitas'!$B$19)</f>
        <v>10.722305082411047</v>
      </c>
      <c r="AL12" s="103">
        <f>AK12+(AK12*'1.Premissas Receitas'!$B$19)</f>
        <v>11.794535590652153</v>
      </c>
      <c r="AM12" s="103">
        <f>AL12+(AL12*'1.Premissas Receitas'!$B$19)</f>
        <v>12.973989149717369</v>
      </c>
      <c r="AN12" s="103">
        <f>AM12+(AM12*'1.Premissas Receitas'!$B$19)</f>
        <v>14.271388064689106</v>
      </c>
      <c r="AO12" s="103">
        <f>AN12+(AN12*'1.Premissas Receitas'!$B$19)</f>
        <v>15.698526871158016</v>
      </c>
      <c r="AP12" s="103">
        <f>AO12+(AO12*'1.Premissas Receitas'!$B$19)</f>
        <v>17.268379558273818</v>
      </c>
      <c r="AQ12" s="103">
        <f>AP12+(AP12*'1.Premissas Receitas'!$B$19)</f>
        <v>18.995217514101199</v>
      </c>
      <c r="AR12" s="103">
        <f>AQ12+(AQ12*'1.Premissas Receitas'!$B$19)</f>
        <v>20.894739265511319</v>
      </c>
      <c r="AS12" s="103">
        <f>AR12+(AR12*'1.Premissas Receitas'!$G$18)</f>
        <v>22.984213192062452</v>
      </c>
      <c r="AT12" s="103">
        <f>AS12+(AS12*'1.Premissas Receitas'!$B$19)</f>
        <v>25.282634511268697</v>
      </c>
      <c r="AU12" s="103">
        <f>AT12+(AT12*'1.Premissas Receitas'!$B$19)</f>
        <v>27.810897962395565</v>
      </c>
      <c r="AV12" s="103">
        <f>AU12+(AU12*'1.Premissas Receitas'!$B$19)</f>
        <v>30.591987758635121</v>
      </c>
      <c r="AW12" s="103">
        <f>AV12+(AV12*'1.Premissas Receitas'!$B$19)</f>
        <v>33.651186534498635</v>
      </c>
      <c r="AX12" s="103">
        <f>AW12+(AW12*'1.Premissas Receitas'!$B$19)</f>
        <v>37.016305187948497</v>
      </c>
      <c r="AY12" s="103">
        <f>AX12+(AX12*'1.Premissas Receitas'!$B$19)</f>
        <v>40.717935706743347</v>
      </c>
      <c r="AZ12" s="103">
        <f>AY12+(AY12*'1.Premissas Receitas'!$B$19)</f>
        <v>44.789729277417685</v>
      </c>
      <c r="BA12" s="103">
        <f>AZ12+(AZ12*'1.Premissas Receitas'!$B$19)</f>
        <v>49.268702205159457</v>
      </c>
      <c r="BB12" s="103">
        <f>BA12+(BA12*'1.Premissas Receitas'!$B$19)</f>
        <v>54.195572425675401</v>
      </c>
      <c r="BC12" s="103">
        <f>BB12+(BB12*'1.Premissas Receitas'!$B$19)</f>
        <v>59.615129668242943</v>
      </c>
      <c r="BD12" s="103">
        <f>BC12+(BC12*'1.Premissas Receitas'!$B$19)</f>
        <v>65.57664263506723</v>
      </c>
      <c r="BE12" s="103">
        <f>BD12+(BD12*'1.Premissas Receitas'!$G$19)</f>
        <v>72.134306898573954</v>
      </c>
      <c r="BF12" s="103">
        <f>BE12+(BE12*'1.Premissas Receitas'!$B$19)</f>
        <v>79.347737588431343</v>
      </c>
      <c r="BG12" s="103">
        <f>BF12+(BF12*'1.Premissas Receitas'!$B$19)</f>
        <v>87.282511347274479</v>
      </c>
      <c r="BH12" s="103">
        <f>BG12+(BG12*'1.Premissas Receitas'!$B$19)</f>
        <v>96.010762482001923</v>
      </c>
      <c r="BI12" s="103">
        <f>BH12+(BH12*'1.Premissas Receitas'!$B$19)</f>
        <v>105.61183873020212</v>
      </c>
      <c r="BJ12" s="103">
        <f>BI12+(BI12*'1.Premissas Receitas'!$B$19)</f>
        <v>116.17302260322234</v>
      </c>
      <c r="BK12" s="103">
        <f>BJ12+(BJ12*'1.Premissas Receitas'!$B$19)</f>
        <v>127.79032486354457</v>
      </c>
      <c r="BL12" s="103">
        <f>BK12+(BK12*'1.Premissas Receitas'!$B$19)</f>
        <v>140.56935734989904</v>
      </c>
      <c r="BM12" s="103">
        <f>BL12+(BL12*'1.Premissas Receitas'!$B$19)</f>
        <v>154.62629308488894</v>
      </c>
      <c r="BN12" s="103">
        <f>BM12+(BM12*'1.Premissas Receitas'!$B$19)</f>
        <v>170.08892239337783</v>
      </c>
      <c r="BO12" s="103">
        <f>BN12+(BN12*'1.Premissas Receitas'!$B$19)</f>
        <v>187.0978146327156</v>
      </c>
      <c r="BP12" s="103">
        <f>BO12+(BO12*'1.Premissas Receitas'!$B$19)</f>
        <v>205.80759609598715</v>
      </c>
      <c r="BQ12" s="34"/>
      <c r="BR12" s="35">
        <f t="shared" si="1"/>
        <v>14.547131814428573</v>
      </c>
      <c r="BS12" s="35">
        <f t="shared" si="2"/>
        <v>45.498334450381506</v>
      </c>
      <c r="BT12" s="35">
        <f t="shared" si="3"/>
        <v>156.60734548246421</v>
      </c>
      <c r="BU12" s="35">
        <f t="shared" si="4"/>
        <v>491.50093706511501</v>
      </c>
      <c r="BV12" s="35">
        <f t="shared" si="5"/>
        <v>1542.5404880701194</v>
      </c>
      <c r="BW12" s="34"/>
    </row>
    <row r="13" spans="1:75" ht="15.75" customHeight="1" outlineLevel="1">
      <c r="A13" s="26"/>
      <c r="B13" s="26"/>
      <c r="C13" s="32"/>
      <c r="D13" s="32"/>
      <c r="E13" s="32" t="str">
        <f>'1.Premissas Receitas'!A33</f>
        <v># de clientes marketplace % Comissão 1</v>
      </c>
      <c r="F13" s="32"/>
      <c r="G13" s="32"/>
      <c r="H13" s="32"/>
      <c r="I13" s="103">
        <f>'1.Premissas Receitas'!G33</f>
        <v>1.360544217687075</v>
      </c>
      <c r="J13" s="103">
        <f>I13+(I13*'1.Premissas Receitas'!$B$19)</f>
        <v>1.4965986394557824</v>
      </c>
      <c r="K13" s="103">
        <f>J13+(J13*'1.Premissas Receitas'!$B$19)</f>
        <v>1.6462585034013606</v>
      </c>
      <c r="L13" s="103">
        <f>K13+(K13*'1.Premissas Receitas'!$B$19)</f>
        <v>1.8108843537414967</v>
      </c>
      <c r="M13" s="103">
        <f>L13+(L13*'1.Premissas Receitas'!$B$19)</f>
        <v>1.9919727891156465</v>
      </c>
      <c r="N13" s="103">
        <f>M13+(M13*'1.Premissas Receitas'!$B$19)</f>
        <v>2.191170068027211</v>
      </c>
      <c r="O13" s="103">
        <f>N13+(N13*'1.Premissas Receitas'!$B$19)</f>
        <v>2.4102870748299323</v>
      </c>
      <c r="P13" s="103">
        <f>O13+(O13*'1.Premissas Receitas'!$B$19)</f>
        <v>2.6513157823129254</v>
      </c>
      <c r="Q13" s="103">
        <f>P13+(P13*'1.Premissas Receitas'!$B$19)</f>
        <v>2.9164473605442178</v>
      </c>
      <c r="R13" s="103">
        <f>Q13+(Q13*'1.Premissas Receitas'!$B$19)</f>
        <v>3.2080920965986395</v>
      </c>
      <c r="S13" s="103">
        <f>R13+(R13*'1.Premissas Receitas'!$B$19)</f>
        <v>3.5289013062585033</v>
      </c>
      <c r="T13" s="103">
        <f>S13+(S13*'1.Premissas Receitas'!$B$19)</f>
        <v>3.8817914368843538</v>
      </c>
      <c r="U13" s="103">
        <f>T13+(T13*'1.Premissas Receitas'!$G$16)</f>
        <v>4.4640601524170069</v>
      </c>
      <c r="V13" s="103">
        <f>U13+(U13*'1.Premissas Receitas'!$B$19)</f>
        <v>4.9104661676587078</v>
      </c>
      <c r="W13" s="103">
        <f>V13+(V13*'1.Premissas Receitas'!$B$19)</f>
        <v>5.4015127844245789</v>
      </c>
      <c r="X13" s="103">
        <f>W13+(W13*'1.Premissas Receitas'!$B$19)</f>
        <v>5.9416640628670372</v>
      </c>
      <c r="Y13" s="103">
        <f>X13+(X13*'1.Premissas Receitas'!$B$19)</f>
        <v>6.5358304691537406</v>
      </c>
      <c r="Z13" s="103">
        <f>Y13+(Y13*'1.Premissas Receitas'!$B$19)</f>
        <v>7.1894135160691146</v>
      </c>
      <c r="AA13" s="103">
        <f>Z13+(Z13*'1.Premissas Receitas'!$B$19)</f>
        <v>7.9083548676760262</v>
      </c>
      <c r="AB13" s="103">
        <f>AA13+(AA13*'1.Premissas Receitas'!$B$19)</f>
        <v>8.6991903544436298</v>
      </c>
      <c r="AC13" s="103">
        <f>AB13+(AB13*'1.Premissas Receitas'!$B$19)</f>
        <v>9.5691093898879931</v>
      </c>
      <c r="AD13" s="103">
        <f>AC13+(AC13*'1.Premissas Receitas'!$B$19)</f>
        <v>10.526020328876793</v>
      </c>
      <c r="AE13" s="103">
        <f>AD13+(AD13*'1.Premissas Receitas'!$B$19)</f>
        <v>11.578622361764472</v>
      </c>
      <c r="AF13" s="103">
        <f>AE13+(AE13*'1.Premissas Receitas'!$B$19)</f>
        <v>12.736484597940919</v>
      </c>
      <c r="AG13" s="103">
        <f>AF13+(AF13*'1.Premissas Receitas'!$G$17)</f>
        <v>14.646957287632057</v>
      </c>
      <c r="AH13" s="103">
        <f>AG13+(AG13*'1.Premissas Receitas'!$B$19)</f>
        <v>16.111653016395262</v>
      </c>
      <c r="AI13" s="103">
        <f>AH13+(AH13*'1.Premissas Receitas'!$B$19)</f>
        <v>17.72281831803479</v>
      </c>
      <c r="AJ13" s="103">
        <f>AI13+(AI13*'1.Premissas Receitas'!$B$19)</f>
        <v>19.495100149838269</v>
      </c>
      <c r="AK13" s="103">
        <f>AJ13+(AJ13*'1.Premissas Receitas'!$B$19)</f>
        <v>21.444610164822095</v>
      </c>
      <c r="AL13" s="103">
        <f>AK13+(AK13*'1.Premissas Receitas'!$B$19)</f>
        <v>23.589071181304305</v>
      </c>
      <c r="AM13" s="103">
        <f>AL13+(AL13*'1.Premissas Receitas'!$B$19)</f>
        <v>25.947978299434737</v>
      </c>
      <c r="AN13" s="103">
        <f>AM13+(AM13*'1.Premissas Receitas'!$B$19)</f>
        <v>28.542776129378211</v>
      </c>
      <c r="AO13" s="103">
        <f>AN13+(AN13*'1.Premissas Receitas'!$B$19)</f>
        <v>31.397053742316032</v>
      </c>
      <c r="AP13" s="103">
        <f>AO13+(AO13*'1.Premissas Receitas'!$B$19)</f>
        <v>34.536759116547636</v>
      </c>
      <c r="AQ13" s="103">
        <f>AP13+(AP13*'1.Premissas Receitas'!$B$19)</f>
        <v>37.990435028202398</v>
      </c>
      <c r="AR13" s="103">
        <f>AQ13+(AQ13*'1.Premissas Receitas'!$B$19)</f>
        <v>41.789478531022638</v>
      </c>
      <c r="AS13" s="103">
        <f>AR13+(AR13*'1.Premissas Receitas'!$G$18)</f>
        <v>45.968426384124903</v>
      </c>
      <c r="AT13" s="103">
        <f>AS13+(AS13*'1.Premissas Receitas'!$B$19)</f>
        <v>50.565269022537393</v>
      </c>
      <c r="AU13" s="103">
        <f>AT13+(AT13*'1.Premissas Receitas'!$B$19)</f>
        <v>55.62179592479113</v>
      </c>
      <c r="AV13" s="103">
        <f>AU13+(AU13*'1.Premissas Receitas'!$B$19)</f>
        <v>61.183975517270241</v>
      </c>
      <c r="AW13" s="103">
        <f>AV13+(AV13*'1.Premissas Receitas'!$B$19)</f>
        <v>67.302373068997269</v>
      </c>
      <c r="AX13" s="103">
        <f>AW13+(AW13*'1.Premissas Receitas'!$B$19)</f>
        <v>74.032610375896994</v>
      </c>
      <c r="AY13" s="103">
        <f>AX13+(AX13*'1.Premissas Receitas'!$B$19)</f>
        <v>81.435871413486694</v>
      </c>
      <c r="AZ13" s="103">
        <f>AY13+(AY13*'1.Premissas Receitas'!$B$19)</f>
        <v>89.579458554835369</v>
      </c>
      <c r="BA13" s="103">
        <f>AZ13+(AZ13*'1.Premissas Receitas'!$B$19)</f>
        <v>98.537404410318914</v>
      </c>
      <c r="BB13" s="103">
        <f>BA13+(BA13*'1.Premissas Receitas'!$B$19)</f>
        <v>108.3911448513508</v>
      </c>
      <c r="BC13" s="103">
        <f>BB13+(BB13*'1.Premissas Receitas'!$B$19)</f>
        <v>119.23025933648589</v>
      </c>
      <c r="BD13" s="103">
        <f>BC13+(BC13*'1.Premissas Receitas'!$B$19)</f>
        <v>131.15328527013446</v>
      </c>
      <c r="BE13" s="103">
        <f>BD13+(BD13*'1.Premissas Receitas'!$G$19)</f>
        <v>144.26861379714791</v>
      </c>
      <c r="BF13" s="103">
        <f>BE13+(BE13*'1.Premissas Receitas'!$B$19)</f>
        <v>158.69547517686269</v>
      </c>
      <c r="BG13" s="103">
        <f>BF13+(BF13*'1.Premissas Receitas'!$B$19)</f>
        <v>174.56502269454896</v>
      </c>
      <c r="BH13" s="103">
        <f>BG13+(BG13*'1.Premissas Receitas'!$B$19)</f>
        <v>192.02152496400385</v>
      </c>
      <c r="BI13" s="103">
        <f>BH13+(BH13*'1.Premissas Receitas'!$B$19)</f>
        <v>211.22367746040425</v>
      </c>
      <c r="BJ13" s="103">
        <f>BI13+(BI13*'1.Premissas Receitas'!$B$19)</f>
        <v>232.34604520644467</v>
      </c>
      <c r="BK13" s="103">
        <f>BJ13+(BJ13*'1.Premissas Receitas'!$B$19)</f>
        <v>255.58064972708914</v>
      </c>
      <c r="BL13" s="103">
        <f>BK13+(BK13*'1.Premissas Receitas'!$B$19)</f>
        <v>281.13871469979807</v>
      </c>
      <c r="BM13" s="103">
        <f>BL13+(BL13*'1.Premissas Receitas'!$B$19)</f>
        <v>309.25258616977789</v>
      </c>
      <c r="BN13" s="103">
        <f>BM13+(BM13*'1.Premissas Receitas'!$B$19)</f>
        <v>340.17784478675566</v>
      </c>
      <c r="BO13" s="103">
        <f>BN13+(BN13*'1.Premissas Receitas'!$B$19)</f>
        <v>374.19562926543119</v>
      </c>
      <c r="BP13" s="103">
        <f>BO13+(BO13*'1.Premissas Receitas'!$B$19)</f>
        <v>411.6151921919743</v>
      </c>
      <c r="BQ13" s="34"/>
      <c r="BR13" s="35">
        <f t="shared" si="1"/>
        <v>29.094263628857146</v>
      </c>
      <c r="BS13" s="35">
        <f t="shared" si="2"/>
        <v>90.996668900763012</v>
      </c>
      <c r="BT13" s="35">
        <f t="shared" si="3"/>
        <v>313.21469096492842</v>
      </c>
      <c r="BU13" s="35">
        <f t="shared" si="4"/>
        <v>983.00187413023002</v>
      </c>
      <c r="BV13" s="35">
        <f t="shared" si="5"/>
        <v>3085.0809761402388</v>
      </c>
      <c r="BW13" s="34"/>
    </row>
    <row r="14" spans="1:75" ht="15.75" customHeight="1" outlineLevel="1">
      <c r="A14" s="26"/>
      <c r="B14" s="26"/>
      <c r="C14" s="32"/>
      <c r="D14" s="32"/>
      <c r="E14" s="32" t="str">
        <f>'1.Premissas Receitas'!A34</f>
        <v># de clientes marketplace % Comissão 2</v>
      </c>
      <c r="F14" s="32"/>
      <c r="G14" s="32"/>
      <c r="H14" s="32"/>
      <c r="I14" s="103">
        <f>'1.Premissas Receitas'!G34</f>
        <v>0</v>
      </c>
      <c r="J14" s="103">
        <f>I14+(I14*'1.Premissas Receitas'!$B$19)</f>
        <v>0</v>
      </c>
      <c r="K14" s="103">
        <f>J14+(J14*'1.Premissas Receitas'!$B$19)</f>
        <v>0</v>
      </c>
      <c r="L14" s="103">
        <f>K14+(K14*'1.Premissas Receitas'!$B$19)</f>
        <v>0</v>
      </c>
      <c r="M14" s="103">
        <f>L14+(L14*'1.Premissas Receitas'!$B$19)</f>
        <v>0</v>
      </c>
      <c r="N14" s="103">
        <f>M14+(M14*'1.Premissas Receitas'!$B$19)</f>
        <v>0</v>
      </c>
      <c r="O14" s="103">
        <f>N14+(N14*'1.Premissas Receitas'!$B$19)</f>
        <v>0</v>
      </c>
      <c r="P14" s="103">
        <f>O14+(O14*'1.Premissas Receitas'!$B$19)</f>
        <v>0</v>
      </c>
      <c r="Q14" s="103">
        <f>P14+(P14*'1.Premissas Receitas'!$B$19)</f>
        <v>0</v>
      </c>
      <c r="R14" s="103">
        <f>Q14+(Q14*'1.Premissas Receitas'!$B$19)</f>
        <v>0</v>
      </c>
      <c r="S14" s="103">
        <f>R14+(R14*'1.Premissas Receitas'!$B$19)</f>
        <v>0</v>
      </c>
      <c r="T14" s="103">
        <f>S14+(S14*'1.Premissas Receitas'!$B$19)</f>
        <v>0</v>
      </c>
      <c r="U14" s="103">
        <f>T14+(T14*'1.Premissas Receitas'!$G$16)</f>
        <v>0</v>
      </c>
      <c r="V14" s="103">
        <f>U14+(U14*'1.Premissas Receitas'!$B$19)</f>
        <v>0</v>
      </c>
      <c r="W14" s="103">
        <f>V14+(V14*'1.Premissas Receitas'!$B$19)</f>
        <v>0</v>
      </c>
      <c r="X14" s="103">
        <f>W14+(W14*'1.Premissas Receitas'!$B$19)</f>
        <v>0</v>
      </c>
      <c r="Y14" s="103">
        <f>X14+(X14*'1.Premissas Receitas'!$B$19)</f>
        <v>0</v>
      </c>
      <c r="Z14" s="103">
        <f>Y14+(Y14*'1.Premissas Receitas'!$B$19)</f>
        <v>0</v>
      </c>
      <c r="AA14" s="103">
        <f>Z14+(Z14*'1.Premissas Receitas'!$B$19)</f>
        <v>0</v>
      </c>
      <c r="AB14" s="103">
        <f>AA14+(AA14*'1.Premissas Receitas'!$B$19)</f>
        <v>0</v>
      </c>
      <c r="AC14" s="103">
        <f>AB14+(AB14*'1.Premissas Receitas'!$B$19)</f>
        <v>0</v>
      </c>
      <c r="AD14" s="103">
        <f>AC14+(AC14*'1.Premissas Receitas'!$B$19)</f>
        <v>0</v>
      </c>
      <c r="AE14" s="103">
        <f>AD14+(AD14*'1.Premissas Receitas'!$B$19)</f>
        <v>0</v>
      </c>
      <c r="AF14" s="103">
        <f>AE14+(AE14*'1.Premissas Receitas'!$B$19)</f>
        <v>0</v>
      </c>
      <c r="AG14" s="103">
        <f>AF14+(AF14*'1.Premissas Receitas'!$G$17)</f>
        <v>0</v>
      </c>
      <c r="AH14" s="103">
        <f>AG14+(AG14*'1.Premissas Receitas'!$B$19)</f>
        <v>0</v>
      </c>
      <c r="AI14" s="103">
        <f>AH14+(AH14*'1.Premissas Receitas'!$B$19)</f>
        <v>0</v>
      </c>
      <c r="AJ14" s="103">
        <f>AI14+(AI14*'1.Premissas Receitas'!$B$19)</f>
        <v>0</v>
      </c>
      <c r="AK14" s="103">
        <f>AJ14+(AJ14*'1.Premissas Receitas'!$B$19)</f>
        <v>0</v>
      </c>
      <c r="AL14" s="103">
        <f>AK14+(AK14*'1.Premissas Receitas'!$B$19)</f>
        <v>0</v>
      </c>
      <c r="AM14" s="103">
        <f>AL14+(AL14*'1.Premissas Receitas'!$B$19)</f>
        <v>0</v>
      </c>
      <c r="AN14" s="103">
        <f>AM14+(AM14*'1.Premissas Receitas'!$B$19)</f>
        <v>0</v>
      </c>
      <c r="AO14" s="103">
        <f>AN14+(AN14*'1.Premissas Receitas'!$B$19)</f>
        <v>0</v>
      </c>
      <c r="AP14" s="103">
        <f>AO14+(AO14*'1.Premissas Receitas'!$B$19)</f>
        <v>0</v>
      </c>
      <c r="AQ14" s="103">
        <f>AP14+(AP14*'1.Premissas Receitas'!$B$19)</f>
        <v>0</v>
      </c>
      <c r="AR14" s="103">
        <f>AQ14+(AQ14*'1.Premissas Receitas'!$B$19)</f>
        <v>0</v>
      </c>
      <c r="AS14" s="103">
        <f>AR14+(AR14*'1.Premissas Receitas'!$G$18)</f>
        <v>0</v>
      </c>
      <c r="AT14" s="103">
        <f>AS14+(AS14*'1.Premissas Receitas'!$B$19)</f>
        <v>0</v>
      </c>
      <c r="AU14" s="103">
        <f>AT14+(AT14*'1.Premissas Receitas'!$B$19)</f>
        <v>0</v>
      </c>
      <c r="AV14" s="103">
        <f>AU14+(AU14*'1.Premissas Receitas'!$B$19)</f>
        <v>0</v>
      </c>
      <c r="AW14" s="103">
        <f>AV14+(AV14*'1.Premissas Receitas'!$B$19)</f>
        <v>0</v>
      </c>
      <c r="AX14" s="103">
        <f>AW14+(AW14*'1.Premissas Receitas'!$B$19)</f>
        <v>0</v>
      </c>
      <c r="AY14" s="103">
        <f>AX14+(AX14*'1.Premissas Receitas'!$B$19)</f>
        <v>0</v>
      </c>
      <c r="AZ14" s="103">
        <f>AY14+(AY14*'1.Premissas Receitas'!$B$19)</f>
        <v>0</v>
      </c>
      <c r="BA14" s="103">
        <f>AZ14+(AZ14*'1.Premissas Receitas'!$B$19)</f>
        <v>0</v>
      </c>
      <c r="BB14" s="103">
        <f>BA14+(BA14*'1.Premissas Receitas'!$B$19)</f>
        <v>0</v>
      </c>
      <c r="BC14" s="103">
        <f>BB14+(BB14*'1.Premissas Receitas'!$B$19)</f>
        <v>0</v>
      </c>
      <c r="BD14" s="103">
        <f>BC14+(BC14*'1.Premissas Receitas'!$B$19)</f>
        <v>0</v>
      </c>
      <c r="BE14" s="103">
        <f>BD14+(BD14*'1.Premissas Receitas'!$G$19)</f>
        <v>0</v>
      </c>
      <c r="BF14" s="103">
        <f>BE14+(BE14*'1.Premissas Receitas'!$B$19)</f>
        <v>0</v>
      </c>
      <c r="BG14" s="103">
        <f>BF14+(BF14*'1.Premissas Receitas'!$B$19)</f>
        <v>0</v>
      </c>
      <c r="BH14" s="103">
        <f>BG14+(BG14*'1.Premissas Receitas'!$B$19)</f>
        <v>0</v>
      </c>
      <c r="BI14" s="103">
        <f>BH14+(BH14*'1.Premissas Receitas'!$B$19)</f>
        <v>0</v>
      </c>
      <c r="BJ14" s="103">
        <f>BI14+(BI14*'1.Premissas Receitas'!$B$19)</f>
        <v>0</v>
      </c>
      <c r="BK14" s="103">
        <f>BJ14+(BJ14*'1.Premissas Receitas'!$B$19)</f>
        <v>0</v>
      </c>
      <c r="BL14" s="103">
        <f>BK14+(BK14*'1.Premissas Receitas'!$B$19)</f>
        <v>0</v>
      </c>
      <c r="BM14" s="103">
        <f>BL14+(BL14*'1.Premissas Receitas'!$B$19)</f>
        <v>0</v>
      </c>
      <c r="BN14" s="103">
        <f>BM14+(BM14*'1.Premissas Receitas'!$B$19)</f>
        <v>0</v>
      </c>
      <c r="BO14" s="103">
        <f>BN14+(BN14*'1.Premissas Receitas'!$B$19)</f>
        <v>0</v>
      </c>
      <c r="BP14" s="103">
        <f>BO14+(BO14*'1.Premissas Receitas'!$B$19)</f>
        <v>0</v>
      </c>
      <c r="BQ14" s="34"/>
      <c r="BR14" s="35">
        <f t="shared" si="1"/>
        <v>0</v>
      </c>
      <c r="BS14" s="35">
        <f t="shared" si="2"/>
        <v>0</v>
      </c>
      <c r="BT14" s="35">
        <f t="shared" si="3"/>
        <v>0</v>
      </c>
      <c r="BU14" s="35">
        <f t="shared" si="4"/>
        <v>0</v>
      </c>
      <c r="BV14" s="35">
        <f t="shared" si="5"/>
        <v>0</v>
      </c>
      <c r="BW14" s="34"/>
    </row>
    <row r="15" spans="1:75" ht="15.75" customHeight="1" outlineLevel="1">
      <c r="A15" s="26"/>
      <c r="B15" s="26"/>
      <c r="C15" s="32"/>
      <c r="D15" s="32"/>
      <c r="E15" s="32" t="str">
        <f>'1.Premissas Receitas'!A35</f>
        <v># de clientes marketplace % Comissão 3</v>
      </c>
      <c r="F15" s="32"/>
      <c r="G15" s="32"/>
      <c r="H15" s="32"/>
      <c r="I15" s="103">
        <f>'1.Premissas Receitas'!G35</f>
        <v>0</v>
      </c>
      <c r="J15" s="103">
        <f>I15+(I15*'1.Premissas Receitas'!$B$19)</f>
        <v>0</v>
      </c>
      <c r="K15" s="103">
        <f>J15+(J15*'1.Premissas Receitas'!$B$19)</f>
        <v>0</v>
      </c>
      <c r="L15" s="103">
        <f>K15+(K15*'1.Premissas Receitas'!$B$19)</f>
        <v>0</v>
      </c>
      <c r="M15" s="103">
        <f>L15+(L15*'1.Premissas Receitas'!$B$19)</f>
        <v>0</v>
      </c>
      <c r="N15" s="103">
        <f>M15+(M15*'1.Premissas Receitas'!$B$19)</f>
        <v>0</v>
      </c>
      <c r="O15" s="103">
        <f>N15+(N15*'1.Premissas Receitas'!$B$19)</f>
        <v>0</v>
      </c>
      <c r="P15" s="103">
        <f>O15+(O15*'1.Premissas Receitas'!$B$19)</f>
        <v>0</v>
      </c>
      <c r="Q15" s="103">
        <f>P15+(P15*'1.Premissas Receitas'!$B$19)</f>
        <v>0</v>
      </c>
      <c r="R15" s="103">
        <f>Q15+(Q15*'1.Premissas Receitas'!$B$19)</f>
        <v>0</v>
      </c>
      <c r="S15" s="103">
        <f>R15+(R15*'1.Premissas Receitas'!$B$19)</f>
        <v>0</v>
      </c>
      <c r="T15" s="103">
        <f>S15+(S15*'1.Premissas Receitas'!$B$19)</f>
        <v>0</v>
      </c>
      <c r="U15" s="103">
        <f>T15+(T15*'1.Premissas Receitas'!$G$16)</f>
        <v>0</v>
      </c>
      <c r="V15" s="103">
        <f>U15+(U15*'1.Premissas Receitas'!$B$19)</f>
        <v>0</v>
      </c>
      <c r="W15" s="103">
        <f>V15+(V15*'1.Premissas Receitas'!$B$19)</f>
        <v>0</v>
      </c>
      <c r="X15" s="103">
        <f>W15+(W15*'1.Premissas Receitas'!$B$19)</f>
        <v>0</v>
      </c>
      <c r="Y15" s="103">
        <f>X15+(X15*'1.Premissas Receitas'!$B$19)</f>
        <v>0</v>
      </c>
      <c r="Z15" s="103">
        <f>Y15+(Y15*'1.Premissas Receitas'!$B$19)</f>
        <v>0</v>
      </c>
      <c r="AA15" s="103">
        <f>Z15+(Z15*'1.Premissas Receitas'!$B$19)</f>
        <v>0</v>
      </c>
      <c r="AB15" s="103">
        <f>AA15+(AA15*'1.Premissas Receitas'!$B$19)</f>
        <v>0</v>
      </c>
      <c r="AC15" s="103">
        <f>AB15+(AB15*'1.Premissas Receitas'!$B$19)</f>
        <v>0</v>
      </c>
      <c r="AD15" s="103">
        <f>AC15+(AC15*'1.Premissas Receitas'!$B$19)</f>
        <v>0</v>
      </c>
      <c r="AE15" s="103">
        <f>AD15+(AD15*'1.Premissas Receitas'!$B$19)</f>
        <v>0</v>
      </c>
      <c r="AF15" s="103">
        <f>AE15+(AE15*'1.Premissas Receitas'!$B$19)</f>
        <v>0</v>
      </c>
      <c r="AG15" s="103">
        <f>AF15+(AF15*'1.Premissas Receitas'!$G$17)</f>
        <v>0</v>
      </c>
      <c r="AH15" s="103">
        <f>AG15+(AG15*'1.Premissas Receitas'!$B$19)</f>
        <v>0</v>
      </c>
      <c r="AI15" s="103">
        <f>AH15+(AH15*'1.Premissas Receitas'!$B$19)</f>
        <v>0</v>
      </c>
      <c r="AJ15" s="103">
        <f>AI15+(AI15*'1.Premissas Receitas'!$B$19)</f>
        <v>0</v>
      </c>
      <c r="AK15" s="103">
        <f>AJ15+(AJ15*'1.Premissas Receitas'!$B$19)</f>
        <v>0</v>
      </c>
      <c r="AL15" s="103">
        <f>AK15+(AK15*'1.Premissas Receitas'!$B$19)</f>
        <v>0</v>
      </c>
      <c r="AM15" s="103">
        <f>AL15+(AL15*'1.Premissas Receitas'!$B$19)</f>
        <v>0</v>
      </c>
      <c r="AN15" s="103">
        <f>AM15+(AM15*'1.Premissas Receitas'!$B$19)</f>
        <v>0</v>
      </c>
      <c r="AO15" s="103">
        <f>AN15+(AN15*'1.Premissas Receitas'!$B$19)</f>
        <v>0</v>
      </c>
      <c r="AP15" s="103">
        <f>AO15+(AO15*'1.Premissas Receitas'!$B$19)</f>
        <v>0</v>
      </c>
      <c r="AQ15" s="103">
        <f>AP15+(AP15*'1.Premissas Receitas'!$B$19)</f>
        <v>0</v>
      </c>
      <c r="AR15" s="103">
        <f>AQ15+(AQ15*'1.Premissas Receitas'!$B$19)</f>
        <v>0</v>
      </c>
      <c r="AS15" s="103">
        <f>AR15+(AR15*'1.Premissas Receitas'!$G$18)</f>
        <v>0</v>
      </c>
      <c r="AT15" s="103">
        <f>AS15+(AS15*'1.Premissas Receitas'!$B$19)</f>
        <v>0</v>
      </c>
      <c r="AU15" s="103">
        <f>AT15+(AT15*'1.Premissas Receitas'!$B$19)</f>
        <v>0</v>
      </c>
      <c r="AV15" s="103">
        <f>AU15+(AU15*'1.Premissas Receitas'!$B$19)</f>
        <v>0</v>
      </c>
      <c r="AW15" s="103">
        <f>AV15+(AV15*'1.Premissas Receitas'!$B$19)</f>
        <v>0</v>
      </c>
      <c r="AX15" s="103">
        <f>AW15+(AW15*'1.Premissas Receitas'!$B$19)</f>
        <v>0</v>
      </c>
      <c r="AY15" s="103">
        <f>AX15+(AX15*'1.Premissas Receitas'!$B$19)</f>
        <v>0</v>
      </c>
      <c r="AZ15" s="103">
        <f>AY15+(AY15*'1.Premissas Receitas'!$B$19)</f>
        <v>0</v>
      </c>
      <c r="BA15" s="103">
        <f>AZ15+(AZ15*'1.Premissas Receitas'!$B$19)</f>
        <v>0</v>
      </c>
      <c r="BB15" s="103">
        <f>BA15+(BA15*'1.Premissas Receitas'!$B$19)</f>
        <v>0</v>
      </c>
      <c r="BC15" s="103">
        <f>BB15+(BB15*'1.Premissas Receitas'!$B$19)</f>
        <v>0</v>
      </c>
      <c r="BD15" s="103">
        <f>BC15+(BC15*'1.Premissas Receitas'!$B$19)</f>
        <v>0</v>
      </c>
      <c r="BE15" s="103">
        <f>BD15+(BD15*'1.Premissas Receitas'!$G$19)</f>
        <v>0</v>
      </c>
      <c r="BF15" s="103">
        <f>BE15+(BE15*'1.Premissas Receitas'!$B$19)</f>
        <v>0</v>
      </c>
      <c r="BG15" s="103">
        <f>BF15+(BF15*'1.Premissas Receitas'!$B$19)</f>
        <v>0</v>
      </c>
      <c r="BH15" s="103">
        <f>BG15+(BG15*'1.Premissas Receitas'!$B$19)</f>
        <v>0</v>
      </c>
      <c r="BI15" s="103">
        <f>BH15+(BH15*'1.Premissas Receitas'!$B$19)</f>
        <v>0</v>
      </c>
      <c r="BJ15" s="103">
        <f>BI15+(BI15*'1.Premissas Receitas'!$B$19)</f>
        <v>0</v>
      </c>
      <c r="BK15" s="103">
        <f>BJ15+(BJ15*'1.Premissas Receitas'!$B$19)</f>
        <v>0</v>
      </c>
      <c r="BL15" s="103">
        <f>BK15+(BK15*'1.Premissas Receitas'!$B$19)</f>
        <v>0</v>
      </c>
      <c r="BM15" s="103">
        <f>BL15+(BL15*'1.Premissas Receitas'!$B$19)</f>
        <v>0</v>
      </c>
      <c r="BN15" s="103">
        <f>BM15+(BM15*'1.Premissas Receitas'!$B$19)</f>
        <v>0</v>
      </c>
      <c r="BO15" s="103">
        <f>BN15+(BN15*'1.Premissas Receitas'!$B$19)</f>
        <v>0</v>
      </c>
      <c r="BP15" s="103">
        <f>BO15+(BO15*'1.Premissas Receitas'!$B$19)</f>
        <v>0</v>
      </c>
      <c r="BQ15" s="34"/>
      <c r="BR15" s="35">
        <f t="shared" si="1"/>
        <v>0</v>
      </c>
      <c r="BS15" s="35">
        <f t="shared" si="2"/>
        <v>0</v>
      </c>
      <c r="BT15" s="35">
        <f t="shared" si="3"/>
        <v>0</v>
      </c>
      <c r="BU15" s="35">
        <f t="shared" si="4"/>
        <v>0</v>
      </c>
      <c r="BV15" s="35">
        <f t="shared" si="5"/>
        <v>0</v>
      </c>
      <c r="BW15" s="34"/>
    </row>
    <row r="16" spans="1:75" ht="15.75" customHeight="1" outlineLevel="1">
      <c r="A16" s="26"/>
      <c r="B16" s="26"/>
      <c r="C16" s="32"/>
      <c r="D16" s="32"/>
      <c r="E16" s="32" t="str">
        <f>'1.Premissas Receitas'!A40</f>
        <v># de clientes B2B Setup</v>
      </c>
      <c r="F16" s="32"/>
      <c r="G16" s="32"/>
      <c r="H16" s="32"/>
      <c r="I16" s="103">
        <f>'1.Premissas Receitas'!G40</f>
        <v>1.360544217687075</v>
      </c>
      <c r="J16" s="103">
        <f>I16+(I16*'1.Premissas Receitas'!$B$19)</f>
        <v>1.4965986394557824</v>
      </c>
      <c r="K16" s="103">
        <f>J16+(J16*'1.Premissas Receitas'!$B$19)</f>
        <v>1.6462585034013606</v>
      </c>
      <c r="L16" s="103">
        <f>K16+(K16*'1.Premissas Receitas'!$B$19)</f>
        <v>1.8108843537414967</v>
      </c>
      <c r="M16" s="103">
        <f>L16+(L16*'1.Premissas Receitas'!$B$19)</f>
        <v>1.9919727891156465</v>
      </c>
      <c r="N16" s="103">
        <f>M16+(M16*'1.Premissas Receitas'!$B$19)</f>
        <v>2.191170068027211</v>
      </c>
      <c r="O16" s="103">
        <f>N16+(N16*'1.Premissas Receitas'!$B$19)</f>
        <v>2.4102870748299323</v>
      </c>
      <c r="P16" s="103">
        <f>O16+(O16*'1.Premissas Receitas'!$B$19)</f>
        <v>2.6513157823129254</v>
      </c>
      <c r="Q16" s="103">
        <f>P16+(P16*'1.Premissas Receitas'!$B$19)</f>
        <v>2.9164473605442178</v>
      </c>
      <c r="R16" s="103">
        <f>Q16+(Q16*'1.Premissas Receitas'!$B$19)</f>
        <v>3.2080920965986395</v>
      </c>
      <c r="S16" s="103">
        <f>R16+(R16*'1.Premissas Receitas'!$B$19)</f>
        <v>3.5289013062585033</v>
      </c>
      <c r="T16" s="103">
        <f>S16+(S16*'1.Premissas Receitas'!$B$19)</f>
        <v>3.8817914368843538</v>
      </c>
      <c r="U16" s="103">
        <f>T16+(T16*'1.Premissas Receitas'!$G$16)</f>
        <v>4.4640601524170069</v>
      </c>
      <c r="V16" s="103">
        <f>U16+(U16*'1.Premissas Receitas'!$B$19)</f>
        <v>4.9104661676587078</v>
      </c>
      <c r="W16" s="103">
        <f>V16+(V16*'1.Premissas Receitas'!$B$19)</f>
        <v>5.4015127844245789</v>
      </c>
      <c r="X16" s="103">
        <f>W16+(W16*'1.Premissas Receitas'!$B$19)</f>
        <v>5.9416640628670372</v>
      </c>
      <c r="Y16" s="103">
        <f>X16+(X16*'1.Premissas Receitas'!$B$19)</f>
        <v>6.5358304691537406</v>
      </c>
      <c r="Z16" s="103">
        <f>Y16+(Y16*'1.Premissas Receitas'!$B$19)</f>
        <v>7.1894135160691146</v>
      </c>
      <c r="AA16" s="103">
        <f>Z16+(Z16*'1.Premissas Receitas'!$B$19)</f>
        <v>7.9083548676760262</v>
      </c>
      <c r="AB16" s="103">
        <f>AA16+(AA16*'1.Premissas Receitas'!$B$19)</f>
        <v>8.6991903544436298</v>
      </c>
      <c r="AC16" s="103">
        <f>AB16+(AB16*'1.Premissas Receitas'!$B$19)</f>
        <v>9.5691093898879931</v>
      </c>
      <c r="AD16" s="103">
        <f>AC16+(AC16*'1.Premissas Receitas'!$B$19)</f>
        <v>10.526020328876793</v>
      </c>
      <c r="AE16" s="103">
        <f>AD16+(AD16*'1.Premissas Receitas'!$B$19)</f>
        <v>11.578622361764472</v>
      </c>
      <c r="AF16" s="103">
        <f>AE16+(AE16*'1.Premissas Receitas'!$B$19)</f>
        <v>12.736484597940919</v>
      </c>
      <c r="AG16" s="103">
        <f>AF16+(AF16*'1.Premissas Receitas'!$G$17)</f>
        <v>14.646957287632057</v>
      </c>
      <c r="AH16" s="103">
        <f>AG16+(AG16*'1.Premissas Receitas'!$B$19)</f>
        <v>16.111653016395262</v>
      </c>
      <c r="AI16" s="103">
        <f>AH16+(AH16*'1.Premissas Receitas'!$B$19)</f>
        <v>17.72281831803479</v>
      </c>
      <c r="AJ16" s="103">
        <f>AI16+(AI16*'1.Premissas Receitas'!$B$19)</f>
        <v>19.495100149838269</v>
      </c>
      <c r="AK16" s="103">
        <f>AJ16+(AJ16*'1.Premissas Receitas'!$B$19)</f>
        <v>21.444610164822095</v>
      </c>
      <c r="AL16" s="103">
        <f>AK16+(AK16*'1.Premissas Receitas'!$B$19)</f>
        <v>23.589071181304305</v>
      </c>
      <c r="AM16" s="103">
        <f>AL16+(AL16*'1.Premissas Receitas'!$B$19)</f>
        <v>25.947978299434737</v>
      </c>
      <c r="AN16" s="103">
        <f>AM16+(AM16*'1.Premissas Receitas'!$B$19)</f>
        <v>28.542776129378211</v>
      </c>
      <c r="AO16" s="103">
        <f>AN16+(AN16*'1.Premissas Receitas'!$B$19)</f>
        <v>31.397053742316032</v>
      </c>
      <c r="AP16" s="103">
        <f>AO16+(AO16*'1.Premissas Receitas'!$B$19)</f>
        <v>34.536759116547636</v>
      </c>
      <c r="AQ16" s="103">
        <f>AP16+(AP16*'1.Premissas Receitas'!$B$19)</f>
        <v>37.990435028202398</v>
      </c>
      <c r="AR16" s="103">
        <f>AQ16+(AQ16*'1.Premissas Receitas'!$B$19)</f>
        <v>41.789478531022638</v>
      </c>
      <c r="AS16" s="103">
        <f>AR16+(AR16*'1.Premissas Receitas'!$G$18)</f>
        <v>45.968426384124903</v>
      </c>
      <c r="AT16" s="103">
        <f>AS16+(AS16*'1.Premissas Receitas'!$B$19)</f>
        <v>50.565269022537393</v>
      </c>
      <c r="AU16" s="103">
        <f>AT16+(AT16*'1.Premissas Receitas'!$B$19)</f>
        <v>55.62179592479113</v>
      </c>
      <c r="AV16" s="103">
        <f>AU16+(AU16*'1.Premissas Receitas'!$B$19)</f>
        <v>61.183975517270241</v>
      </c>
      <c r="AW16" s="103">
        <f>AV16+(AV16*'1.Premissas Receitas'!$B$19)</f>
        <v>67.302373068997269</v>
      </c>
      <c r="AX16" s="103">
        <f>AW16+(AW16*'1.Premissas Receitas'!$B$19)</f>
        <v>74.032610375896994</v>
      </c>
      <c r="AY16" s="103">
        <f>AX16+(AX16*'1.Premissas Receitas'!$B$19)</f>
        <v>81.435871413486694</v>
      </c>
      <c r="AZ16" s="103">
        <f>AY16+(AY16*'1.Premissas Receitas'!$B$19)</f>
        <v>89.579458554835369</v>
      </c>
      <c r="BA16" s="103">
        <f>AZ16+(AZ16*'1.Premissas Receitas'!$B$19)</f>
        <v>98.537404410318914</v>
      </c>
      <c r="BB16" s="103">
        <f>BA16+(BA16*'1.Premissas Receitas'!$B$19)</f>
        <v>108.3911448513508</v>
      </c>
      <c r="BC16" s="103">
        <f>BB16+(BB16*'1.Premissas Receitas'!$B$19)</f>
        <v>119.23025933648589</v>
      </c>
      <c r="BD16" s="103">
        <f>BC16+(BC16*'1.Premissas Receitas'!$B$19)</f>
        <v>131.15328527013446</v>
      </c>
      <c r="BE16" s="103">
        <f>BD16+(BD16*'1.Premissas Receitas'!$G$19)</f>
        <v>144.26861379714791</v>
      </c>
      <c r="BF16" s="103">
        <f>BE16+(BE16*'1.Premissas Receitas'!$B$19)</f>
        <v>158.69547517686269</v>
      </c>
      <c r="BG16" s="103">
        <f>BF16+(BF16*'1.Premissas Receitas'!$B$19)</f>
        <v>174.56502269454896</v>
      </c>
      <c r="BH16" s="103">
        <f>BG16+(BG16*'1.Premissas Receitas'!$B$19)</f>
        <v>192.02152496400385</v>
      </c>
      <c r="BI16" s="103">
        <f>BH16+(BH16*'1.Premissas Receitas'!$B$19)</f>
        <v>211.22367746040425</v>
      </c>
      <c r="BJ16" s="103">
        <f>BI16+(BI16*'1.Premissas Receitas'!$B$19)</f>
        <v>232.34604520644467</v>
      </c>
      <c r="BK16" s="103">
        <f>BJ16+(BJ16*'1.Premissas Receitas'!$B$19)</f>
        <v>255.58064972708914</v>
      </c>
      <c r="BL16" s="103">
        <f>BK16+(BK16*'1.Premissas Receitas'!$B$19)</f>
        <v>281.13871469979807</v>
      </c>
      <c r="BM16" s="103">
        <f>BL16+(BL16*'1.Premissas Receitas'!$B$19)</f>
        <v>309.25258616977789</v>
      </c>
      <c r="BN16" s="103">
        <f>BM16+(BM16*'1.Premissas Receitas'!$B$19)</f>
        <v>340.17784478675566</v>
      </c>
      <c r="BO16" s="103">
        <f>BN16+(BN16*'1.Premissas Receitas'!$B$19)</f>
        <v>374.19562926543119</v>
      </c>
      <c r="BP16" s="103">
        <f>BO16+(BO16*'1.Premissas Receitas'!$B$19)</f>
        <v>411.6151921919743</v>
      </c>
      <c r="BQ16" s="34"/>
      <c r="BR16" s="35">
        <f t="shared" si="1"/>
        <v>29.094263628857146</v>
      </c>
      <c r="BS16" s="35">
        <f t="shared" si="2"/>
        <v>90.996668900763012</v>
      </c>
      <c r="BT16" s="35">
        <f t="shared" si="3"/>
        <v>313.21469096492842</v>
      </c>
      <c r="BU16" s="35">
        <f t="shared" si="4"/>
        <v>983.00187413023002</v>
      </c>
      <c r="BV16" s="35">
        <f t="shared" si="5"/>
        <v>3085.0809761402388</v>
      </c>
      <c r="BW16" s="34"/>
    </row>
    <row r="17" spans="1:75" ht="15.75" customHeight="1" outlineLevel="1">
      <c r="A17" s="26"/>
      <c r="B17" s="26"/>
      <c r="C17" s="32"/>
      <c r="D17" s="32"/>
      <c r="E17" s="32" t="str">
        <f>'1.Premissas Receitas'!A41</f>
        <v># de clientes B2B Mensalidade</v>
      </c>
      <c r="F17" s="32"/>
      <c r="G17" s="32"/>
      <c r="H17" s="32"/>
      <c r="I17" s="103">
        <f>'1.Premissas Receitas'!G41</f>
        <v>1.360544217687075</v>
      </c>
      <c r="J17" s="103">
        <f>I17+(I17*'1.Premissas Receitas'!$B$19)</f>
        <v>1.4965986394557824</v>
      </c>
      <c r="K17" s="103">
        <f>J17+(J17*'1.Premissas Receitas'!$B$19)</f>
        <v>1.6462585034013606</v>
      </c>
      <c r="L17" s="103">
        <f>K17+(K17*'1.Premissas Receitas'!$B$19)</f>
        <v>1.8108843537414967</v>
      </c>
      <c r="M17" s="103">
        <f>L17+(L17*'1.Premissas Receitas'!$B$19)</f>
        <v>1.9919727891156465</v>
      </c>
      <c r="N17" s="103">
        <f>M17+(M17*'1.Premissas Receitas'!$B$19)</f>
        <v>2.191170068027211</v>
      </c>
      <c r="O17" s="103">
        <f>N17+(N17*'1.Premissas Receitas'!$B$19)</f>
        <v>2.4102870748299323</v>
      </c>
      <c r="P17" s="103">
        <f>O17+(O17*'1.Premissas Receitas'!$B$19)</f>
        <v>2.6513157823129254</v>
      </c>
      <c r="Q17" s="103">
        <f>P17+(P17*'1.Premissas Receitas'!$B$19)</f>
        <v>2.9164473605442178</v>
      </c>
      <c r="R17" s="103">
        <f>Q17+(Q17*'1.Premissas Receitas'!$B$19)</f>
        <v>3.2080920965986395</v>
      </c>
      <c r="S17" s="103">
        <f>R17+(R17*'1.Premissas Receitas'!$B$19)</f>
        <v>3.5289013062585033</v>
      </c>
      <c r="T17" s="103">
        <f>S17+(S17*'1.Premissas Receitas'!$B$19)</f>
        <v>3.8817914368843538</v>
      </c>
      <c r="U17" s="103">
        <f>T17+(T17*'1.Premissas Receitas'!$G$16)</f>
        <v>4.4640601524170069</v>
      </c>
      <c r="V17" s="103">
        <f>U17+(U17*'1.Premissas Receitas'!$B$19)</f>
        <v>4.9104661676587078</v>
      </c>
      <c r="W17" s="103">
        <f>V17+(V17*'1.Premissas Receitas'!$B$19)</f>
        <v>5.4015127844245789</v>
      </c>
      <c r="X17" s="103">
        <f>W17+(W17*'1.Premissas Receitas'!$B$19)</f>
        <v>5.9416640628670372</v>
      </c>
      <c r="Y17" s="103">
        <f>X17+(X17*'1.Premissas Receitas'!$B$19)</f>
        <v>6.5358304691537406</v>
      </c>
      <c r="Z17" s="103">
        <f>Y17+(Y17*'1.Premissas Receitas'!$B$19)</f>
        <v>7.1894135160691146</v>
      </c>
      <c r="AA17" s="103">
        <f>Z17+(Z17*'1.Premissas Receitas'!$B$19)</f>
        <v>7.9083548676760262</v>
      </c>
      <c r="AB17" s="103">
        <f>AA17+(AA17*'1.Premissas Receitas'!$B$19)</f>
        <v>8.6991903544436298</v>
      </c>
      <c r="AC17" s="103">
        <f>AB17+(AB17*'1.Premissas Receitas'!$B$19)</f>
        <v>9.5691093898879931</v>
      </c>
      <c r="AD17" s="103">
        <f>AC17+(AC17*'1.Premissas Receitas'!$B$19)</f>
        <v>10.526020328876793</v>
      </c>
      <c r="AE17" s="103">
        <f>AD17+(AD17*'1.Premissas Receitas'!$B$19)</f>
        <v>11.578622361764472</v>
      </c>
      <c r="AF17" s="103">
        <f>AE17+(AE17*'1.Premissas Receitas'!$B$19)</f>
        <v>12.736484597940919</v>
      </c>
      <c r="AG17" s="103">
        <f>AF17+(AF17*'1.Premissas Receitas'!$G$17)</f>
        <v>14.646957287632057</v>
      </c>
      <c r="AH17" s="103">
        <f>AG17+(AG17*'1.Premissas Receitas'!$B$19)</f>
        <v>16.111653016395262</v>
      </c>
      <c r="AI17" s="103">
        <f>AH17+(AH17*'1.Premissas Receitas'!$B$19)</f>
        <v>17.72281831803479</v>
      </c>
      <c r="AJ17" s="103">
        <f>AI17+(AI17*'1.Premissas Receitas'!$B$19)</f>
        <v>19.495100149838269</v>
      </c>
      <c r="AK17" s="103">
        <f>AJ17+(AJ17*'1.Premissas Receitas'!$B$19)</f>
        <v>21.444610164822095</v>
      </c>
      <c r="AL17" s="103">
        <f>AK17+(AK17*'1.Premissas Receitas'!$B$19)</f>
        <v>23.589071181304305</v>
      </c>
      <c r="AM17" s="103">
        <f>AL17+(AL17*'1.Premissas Receitas'!$B$19)</f>
        <v>25.947978299434737</v>
      </c>
      <c r="AN17" s="103">
        <f>AM17+(AM17*'1.Premissas Receitas'!$B$19)</f>
        <v>28.542776129378211</v>
      </c>
      <c r="AO17" s="103">
        <f>AN17+(AN17*'1.Premissas Receitas'!$B$19)</f>
        <v>31.397053742316032</v>
      </c>
      <c r="AP17" s="103">
        <f>AO17+(AO17*'1.Premissas Receitas'!$B$19)</f>
        <v>34.536759116547636</v>
      </c>
      <c r="AQ17" s="103">
        <f>AP17+(AP17*'1.Premissas Receitas'!$B$19)</f>
        <v>37.990435028202398</v>
      </c>
      <c r="AR17" s="103">
        <f>AQ17+(AQ17*'1.Premissas Receitas'!$B$19)</f>
        <v>41.789478531022638</v>
      </c>
      <c r="AS17" s="103">
        <f>AR17+(AR17*'1.Premissas Receitas'!$G$18)</f>
        <v>45.968426384124903</v>
      </c>
      <c r="AT17" s="103">
        <f>AS17+(AS17*'1.Premissas Receitas'!$B$19)</f>
        <v>50.565269022537393</v>
      </c>
      <c r="AU17" s="103">
        <f>AT17+(AT17*'1.Premissas Receitas'!$B$19)</f>
        <v>55.62179592479113</v>
      </c>
      <c r="AV17" s="103">
        <f>AU17+(AU17*'1.Premissas Receitas'!$B$19)</f>
        <v>61.183975517270241</v>
      </c>
      <c r="AW17" s="103">
        <f>AV17+(AV17*'1.Premissas Receitas'!$B$19)</f>
        <v>67.302373068997269</v>
      </c>
      <c r="AX17" s="103">
        <f>AW17+(AW17*'1.Premissas Receitas'!$B$19)</f>
        <v>74.032610375896994</v>
      </c>
      <c r="AY17" s="103">
        <f>AX17+(AX17*'1.Premissas Receitas'!$B$19)</f>
        <v>81.435871413486694</v>
      </c>
      <c r="AZ17" s="103">
        <f>AY17+(AY17*'1.Premissas Receitas'!$B$19)</f>
        <v>89.579458554835369</v>
      </c>
      <c r="BA17" s="103">
        <f>AZ17+(AZ17*'1.Premissas Receitas'!$B$19)</f>
        <v>98.537404410318914</v>
      </c>
      <c r="BB17" s="103">
        <f>BA17+(BA17*'1.Premissas Receitas'!$B$19)</f>
        <v>108.3911448513508</v>
      </c>
      <c r="BC17" s="103">
        <f>BB17+(BB17*'1.Premissas Receitas'!$B$19)</f>
        <v>119.23025933648589</v>
      </c>
      <c r="BD17" s="103">
        <f>BC17+(BC17*'1.Premissas Receitas'!$B$19)</f>
        <v>131.15328527013446</v>
      </c>
      <c r="BE17" s="103">
        <f>BD17+(BD17*'1.Premissas Receitas'!$G$19)</f>
        <v>144.26861379714791</v>
      </c>
      <c r="BF17" s="103">
        <f>BE17+(BE17*'1.Premissas Receitas'!$B$19)</f>
        <v>158.69547517686269</v>
      </c>
      <c r="BG17" s="103">
        <f>BF17+(BF17*'1.Premissas Receitas'!$B$19)</f>
        <v>174.56502269454896</v>
      </c>
      <c r="BH17" s="103">
        <f>BG17+(BG17*'1.Premissas Receitas'!$B$19)</f>
        <v>192.02152496400385</v>
      </c>
      <c r="BI17" s="103">
        <f>BH17+(BH17*'1.Premissas Receitas'!$B$19)</f>
        <v>211.22367746040425</v>
      </c>
      <c r="BJ17" s="103">
        <f>BI17+(BI17*'1.Premissas Receitas'!$B$19)</f>
        <v>232.34604520644467</v>
      </c>
      <c r="BK17" s="103">
        <f>BJ17+(BJ17*'1.Premissas Receitas'!$B$19)</f>
        <v>255.58064972708914</v>
      </c>
      <c r="BL17" s="103">
        <f>BK17+(BK17*'1.Premissas Receitas'!$B$19)</f>
        <v>281.13871469979807</v>
      </c>
      <c r="BM17" s="103">
        <f>BL17+(BL17*'1.Premissas Receitas'!$B$19)</f>
        <v>309.25258616977789</v>
      </c>
      <c r="BN17" s="103">
        <f>BM17+(BM17*'1.Premissas Receitas'!$B$19)</f>
        <v>340.17784478675566</v>
      </c>
      <c r="BO17" s="103">
        <f>BN17+(BN17*'1.Premissas Receitas'!$B$19)</f>
        <v>374.19562926543119</v>
      </c>
      <c r="BP17" s="103">
        <f>BO17+(BO17*'1.Premissas Receitas'!$B$19)</f>
        <v>411.6151921919743</v>
      </c>
      <c r="BQ17" s="34"/>
      <c r="BR17" s="35">
        <f t="shared" si="1"/>
        <v>29.094263628857146</v>
      </c>
      <c r="BS17" s="35">
        <f t="shared" si="2"/>
        <v>90.996668900763012</v>
      </c>
      <c r="BT17" s="35">
        <f t="shared" si="3"/>
        <v>313.21469096492842</v>
      </c>
      <c r="BU17" s="35">
        <f t="shared" si="4"/>
        <v>983.00187413023002</v>
      </c>
      <c r="BV17" s="35">
        <f t="shared" si="5"/>
        <v>3085.0809761402388</v>
      </c>
      <c r="BW17" s="34"/>
    </row>
    <row r="18" spans="1:75" ht="15.75" customHeight="1" outlineLevel="1">
      <c r="A18" s="26"/>
      <c r="B18" s="26"/>
      <c r="C18" s="32"/>
      <c r="D18" s="32"/>
      <c r="E18" s="32" t="str">
        <f>'1.Premissas Receitas'!A42</f>
        <v># de clientes B2B Manutenção</v>
      </c>
      <c r="F18" s="32"/>
      <c r="G18" s="32"/>
      <c r="H18" s="32"/>
      <c r="I18" s="103">
        <f>'1.Premissas Receitas'!G42</f>
        <v>0</v>
      </c>
      <c r="J18" s="103">
        <f>I18+(I18*'1.Premissas Receitas'!$B$19)</f>
        <v>0</v>
      </c>
      <c r="K18" s="103">
        <f>J18+(J18*'1.Premissas Receitas'!$B$19)</f>
        <v>0</v>
      </c>
      <c r="L18" s="103">
        <f>K18+(K18*'1.Premissas Receitas'!$B$19)</f>
        <v>0</v>
      </c>
      <c r="M18" s="103">
        <f>L18+(L18*'1.Premissas Receitas'!$B$19)</f>
        <v>0</v>
      </c>
      <c r="N18" s="103">
        <f>M18+(M18*'1.Premissas Receitas'!$B$19)</f>
        <v>0</v>
      </c>
      <c r="O18" s="103">
        <f>N18+(N18*'1.Premissas Receitas'!$B$19)</f>
        <v>0</v>
      </c>
      <c r="P18" s="103">
        <f>O18+(O18*'1.Premissas Receitas'!$B$19)</f>
        <v>0</v>
      </c>
      <c r="Q18" s="103">
        <f>P18+(P18*'1.Premissas Receitas'!$B$19)</f>
        <v>0</v>
      </c>
      <c r="R18" s="103">
        <f>Q18+(Q18*'1.Premissas Receitas'!$B$19)</f>
        <v>0</v>
      </c>
      <c r="S18" s="103">
        <f>R18+(R18*'1.Premissas Receitas'!$B$19)</f>
        <v>0</v>
      </c>
      <c r="T18" s="103">
        <f>S18+(S18*'1.Premissas Receitas'!$B$19)</f>
        <v>0</v>
      </c>
      <c r="U18" s="103">
        <f>T18+(T18*'1.Premissas Receitas'!$G$16)</f>
        <v>0</v>
      </c>
      <c r="V18" s="103">
        <f>U18+(U18*'1.Premissas Receitas'!$B$19)</f>
        <v>0</v>
      </c>
      <c r="W18" s="103">
        <f>V18+(V18*'1.Premissas Receitas'!$B$19)</f>
        <v>0</v>
      </c>
      <c r="X18" s="103">
        <f>W18+(W18*'1.Premissas Receitas'!$B$19)</f>
        <v>0</v>
      </c>
      <c r="Y18" s="103">
        <f>X18+(X18*'1.Premissas Receitas'!$B$19)</f>
        <v>0</v>
      </c>
      <c r="Z18" s="103">
        <f>Y18+(Y18*'1.Premissas Receitas'!$B$19)</f>
        <v>0</v>
      </c>
      <c r="AA18" s="103">
        <f>Z18+(Z18*'1.Premissas Receitas'!$B$19)</f>
        <v>0</v>
      </c>
      <c r="AB18" s="103">
        <f>AA18+(AA18*'1.Premissas Receitas'!$B$19)</f>
        <v>0</v>
      </c>
      <c r="AC18" s="103">
        <f>AB18+(AB18*'1.Premissas Receitas'!$B$19)</f>
        <v>0</v>
      </c>
      <c r="AD18" s="103">
        <f>AC18+(AC18*'1.Premissas Receitas'!$B$19)</f>
        <v>0</v>
      </c>
      <c r="AE18" s="103">
        <f>AD18+(AD18*'1.Premissas Receitas'!$B$19)</f>
        <v>0</v>
      </c>
      <c r="AF18" s="103">
        <f>AE18+(AE18*'1.Premissas Receitas'!$B$19)</f>
        <v>0</v>
      </c>
      <c r="AG18" s="103">
        <f>AF18+(AF18*'1.Premissas Receitas'!$G$17)</f>
        <v>0</v>
      </c>
      <c r="AH18" s="103">
        <f>AG18+(AG18*'1.Premissas Receitas'!$B$19)</f>
        <v>0</v>
      </c>
      <c r="AI18" s="103">
        <f>AH18+(AH18*'1.Premissas Receitas'!$B$19)</f>
        <v>0</v>
      </c>
      <c r="AJ18" s="103">
        <f>AI18+(AI18*'1.Premissas Receitas'!$B$19)</f>
        <v>0</v>
      </c>
      <c r="AK18" s="103">
        <f>AJ18+(AJ18*'1.Premissas Receitas'!$B$19)</f>
        <v>0</v>
      </c>
      <c r="AL18" s="103">
        <f>AK18+(AK18*'1.Premissas Receitas'!$B$19)</f>
        <v>0</v>
      </c>
      <c r="AM18" s="103">
        <f>AL18+(AL18*'1.Premissas Receitas'!$B$19)</f>
        <v>0</v>
      </c>
      <c r="AN18" s="103">
        <f>AM18+(AM18*'1.Premissas Receitas'!$B$19)</f>
        <v>0</v>
      </c>
      <c r="AO18" s="103">
        <f>AN18+(AN18*'1.Premissas Receitas'!$B$19)</f>
        <v>0</v>
      </c>
      <c r="AP18" s="103">
        <f>AO18+(AO18*'1.Premissas Receitas'!$B$19)</f>
        <v>0</v>
      </c>
      <c r="AQ18" s="103">
        <f>AP18+(AP18*'1.Premissas Receitas'!$B$19)</f>
        <v>0</v>
      </c>
      <c r="AR18" s="103">
        <f>AQ18+(AQ18*'1.Premissas Receitas'!$B$19)</f>
        <v>0</v>
      </c>
      <c r="AS18" s="103">
        <f>AR18+(AR18*'1.Premissas Receitas'!$G$18)</f>
        <v>0</v>
      </c>
      <c r="AT18" s="103">
        <f>AS18+(AS18*'1.Premissas Receitas'!$B$19)</f>
        <v>0</v>
      </c>
      <c r="AU18" s="103">
        <f>AT18+(AT18*'1.Premissas Receitas'!$B$19)</f>
        <v>0</v>
      </c>
      <c r="AV18" s="103">
        <f>AU18+(AU18*'1.Premissas Receitas'!$B$19)</f>
        <v>0</v>
      </c>
      <c r="AW18" s="103">
        <f>AV18+(AV18*'1.Premissas Receitas'!$B$19)</f>
        <v>0</v>
      </c>
      <c r="AX18" s="103">
        <f>AW18+(AW18*'1.Premissas Receitas'!$B$19)</f>
        <v>0</v>
      </c>
      <c r="AY18" s="103">
        <f>AX18+(AX18*'1.Premissas Receitas'!$B$19)</f>
        <v>0</v>
      </c>
      <c r="AZ18" s="103">
        <f>AY18+(AY18*'1.Premissas Receitas'!$B$19)</f>
        <v>0</v>
      </c>
      <c r="BA18" s="103">
        <f>AZ18+(AZ18*'1.Premissas Receitas'!$B$19)</f>
        <v>0</v>
      </c>
      <c r="BB18" s="103">
        <f>BA18+(BA18*'1.Premissas Receitas'!$B$19)</f>
        <v>0</v>
      </c>
      <c r="BC18" s="103">
        <f>BB18+(BB18*'1.Premissas Receitas'!$B$19)</f>
        <v>0</v>
      </c>
      <c r="BD18" s="103">
        <f>BC18+(BC18*'1.Premissas Receitas'!$B$19)</f>
        <v>0</v>
      </c>
      <c r="BE18" s="103">
        <f>BD18+(BD18*'1.Premissas Receitas'!$G$19)</f>
        <v>0</v>
      </c>
      <c r="BF18" s="103">
        <f>BE18+(BE18*'1.Premissas Receitas'!$B$19)</f>
        <v>0</v>
      </c>
      <c r="BG18" s="103">
        <f>BF18+(BF18*'1.Premissas Receitas'!$B$19)</f>
        <v>0</v>
      </c>
      <c r="BH18" s="103">
        <f>BG18+(BG18*'1.Premissas Receitas'!$B$19)</f>
        <v>0</v>
      </c>
      <c r="BI18" s="103">
        <f>BH18+(BH18*'1.Premissas Receitas'!$B$19)</f>
        <v>0</v>
      </c>
      <c r="BJ18" s="103">
        <f>BI18+(BI18*'1.Premissas Receitas'!$B$19)</f>
        <v>0</v>
      </c>
      <c r="BK18" s="103">
        <f>BJ18+(BJ18*'1.Premissas Receitas'!$B$19)</f>
        <v>0</v>
      </c>
      <c r="BL18" s="103">
        <f>BK18+(BK18*'1.Premissas Receitas'!$B$19)</f>
        <v>0</v>
      </c>
      <c r="BM18" s="103">
        <f>BL18+(BL18*'1.Premissas Receitas'!$B$19)</f>
        <v>0</v>
      </c>
      <c r="BN18" s="103">
        <f>BM18+(BM18*'1.Premissas Receitas'!$B$19)</f>
        <v>0</v>
      </c>
      <c r="BO18" s="103">
        <f>BN18+(BN18*'1.Premissas Receitas'!$B$19)</f>
        <v>0</v>
      </c>
      <c r="BP18" s="103">
        <f>BO18+(BO18*'1.Premissas Receitas'!$B$19)</f>
        <v>0</v>
      </c>
      <c r="BQ18" s="34"/>
      <c r="BR18" s="35">
        <f t="shared" si="1"/>
        <v>0</v>
      </c>
      <c r="BS18" s="35">
        <f t="shared" si="2"/>
        <v>0</v>
      </c>
      <c r="BT18" s="35">
        <f t="shared" si="3"/>
        <v>0</v>
      </c>
      <c r="BU18" s="35">
        <f t="shared" si="4"/>
        <v>0</v>
      </c>
      <c r="BV18" s="35">
        <f t="shared" si="5"/>
        <v>0</v>
      </c>
      <c r="BW18" s="34"/>
    </row>
    <row r="19" spans="1:75" ht="15.75" customHeight="1" outlineLevel="1">
      <c r="A19" s="26"/>
      <c r="B19" s="26"/>
      <c r="C19" s="32"/>
      <c r="D19" s="32"/>
      <c r="E19" s="36" t="str">
        <f>'1.Premissas Receitas'!A48</f>
        <v># de clientes Conteudo/ Paywall 1</v>
      </c>
      <c r="F19" s="32"/>
      <c r="G19" s="32"/>
      <c r="H19" s="32"/>
      <c r="I19" s="53">
        <f>'1.Premissas Receitas'!G48</f>
        <v>1.360544217687075</v>
      </c>
      <c r="J19" s="53">
        <f>I19+(I19*'1.Premissas Receitas'!$B$19)</f>
        <v>1.4965986394557824</v>
      </c>
      <c r="K19" s="53">
        <f>J19+(J19*'1.Premissas Receitas'!$B$19)</f>
        <v>1.6462585034013606</v>
      </c>
      <c r="L19" s="53">
        <f>K19+(K19*'1.Premissas Receitas'!$B$19)</f>
        <v>1.8108843537414967</v>
      </c>
      <c r="M19" s="53">
        <f>L19+(L19*'1.Premissas Receitas'!$B$19)</f>
        <v>1.9919727891156465</v>
      </c>
      <c r="N19" s="53">
        <f>M19+(M19*'1.Premissas Receitas'!$B$19)</f>
        <v>2.191170068027211</v>
      </c>
      <c r="O19" s="53">
        <f>N19+(N19*'1.Premissas Receitas'!$B$19)</f>
        <v>2.4102870748299323</v>
      </c>
      <c r="P19" s="53">
        <f>O19+(O19*'1.Premissas Receitas'!$B$19)</f>
        <v>2.6513157823129254</v>
      </c>
      <c r="Q19" s="53">
        <f>P19+(P19*'1.Premissas Receitas'!$B$19)</f>
        <v>2.9164473605442178</v>
      </c>
      <c r="R19" s="53">
        <f>Q19+(Q19*'1.Premissas Receitas'!$B$19)</f>
        <v>3.2080920965986395</v>
      </c>
      <c r="S19" s="53">
        <f>R19+(R19*'1.Premissas Receitas'!$B$19)</f>
        <v>3.5289013062585033</v>
      </c>
      <c r="T19" s="53">
        <f>S19+(S19*'1.Premissas Receitas'!$B$19)</f>
        <v>3.8817914368843538</v>
      </c>
      <c r="U19" s="53">
        <f>T19+(T19*'1.Premissas Receitas'!$G$16)</f>
        <v>4.4640601524170069</v>
      </c>
      <c r="V19" s="53">
        <f>U19+(U19*'1.Premissas Receitas'!$B$19)</f>
        <v>4.9104661676587078</v>
      </c>
      <c r="W19" s="53">
        <f>V19+(V19*'1.Premissas Receitas'!$B$19)</f>
        <v>5.4015127844245789</v>
      </c>
      <c r="X19" s="53">
        <f>W19+(W19*'1.Premissas Receitas'!$B$19)</f>
        <v>5.9416640628670372</v>
      </c>
      <c r="Y19" s="53">
        <f>X19+(X19*'1.Premissas Receitas'!$B$19)</f>
        <v>6.5358304691537406</v>
      </c>
      <c r="Z19" s="53">
        <f>Y19+(Y19*'1.Premissas Receitas'!$B$19)</f>
        <v>7.1894135160691146</v>
      </c>
      <c r="AA19" s="53">
        <f>Z19+(Z19*'1.Premissas Receitas'!$B$19)</f>
        <v>7.9083548676760262</v>
      </c>
      <c r="AB19" s="53">
        <f>AA19+(AA19*'1.Premissas Receitas'!$B$19)</f>
        <v>8.6991903544436298</v>
      </c>
      <c r="AC19" s="53">
        <f>AB19+(AB19*'1.Premissas Receitas'!$B$19)</f>
        <v>9.5691093898879931</v>
      </c>
      <c r="AD19" s="53">
        <f>AC19+(AC19*'1.Premissas Receitas'!$B$19)</f>
        <v>10.526020328876793</v>
      </c>
      <c r="AE19" s="53">
        <f>AD19+(AD19*'1.Premissas Receitas'!$B$19)</f>
        <v>11.578622361764472</v>
      </c>
      <c r="AF19" s="53">
        <f>AE19+(AE19*'1.Premissas Receitas'!$B$19)</f>
        <v>12.736484597940919</v>
      </c>
      <c r="AG19" s="53">
        <f>AF19+(AF19*'1.Premissas Receitas'!$G$17)</f>
        <v>14.646957287632057</v>
      </c>
      <c r="AH19" s="53">
        <f>AG19+(AG19*'1.Premissas Receitas'!$B$19)</f>
        <v>16.111653016395262</v>
      </c>
      <c r="AI19" s="53">
        <f>AH19+(AH19*'1.Premissas Receitas'!$B$19)</f>
        <v>17.72281831803479</v>
      </c>
      <c r="AJ19" s="53">
        <f>AI19+(AI19*'1.Premissas Receitas'!$B$19)</f>
        <v>19.495100149838269</v>
      </c>
      <c r="AK19" s="53">
        <f>AJ19+(AJ19*'1.Premissas Receitas'!$B$19)</f>
        <v>21.444610164822095</v>
      </c>
      <c r="AL19" s="53">
        <f>AK19+(AK19*'1.Premissas Receitas'!$B$19)</f>
        <v>23.589071181304305</v>
      </c>
      <c r="AM19" s="53">
        <f>AL19+(AL19*'1.Premissas Receitas'!$B$19)</f>
        <v>25.947978299434737</v>
      </c>
      <c r="AN19" s="53">
        <f>AM19+(AM19*'1.Premissas Receitas'!$B$19)</f>
        <v>28.542776129378211</v>
      </c>
      <c r="AO19" s="53">
        <f>AN19+(AN19*'1.Premissas Receitas'!$B$19)</f>
        <v>31.397053742316032</v>
      </c>
      <c r="AP19" s="53">
        <f>AO19+(AO19*'1.Premissas Receitas'!$B$19)</f>
        <v>34.536759116547636</v>
      </c>
      <c r="AQ19" s="53">
        <f>AP19+(AP19*'1.Premissas Receitas'!$B$19)</f>
        <v>37.990435028202398</v>
      </c>
      <c r="AR19" s="53">
        <f>AQ19+(AQ19*'1.Premissas Receitas'!$B$19)</f>
        <v>41.789478531022638</v>
      </c>
      <c r="AS19" s="53">
        <f>AR19+(AR19*'1.Premissas Receitas'!$G$18)</f>
        <v>45.968426384124903</v>
      </c>
      <c r="AT19" s="53">
        <f>AS19+(AS19*'1.Premissas Receitas'!$B$19)</f>
        <v>50.565269022537393</v>
      </c>
      <c r="AU19" s="53">
        <f>AT19+(AT19*'1.Premissas Receitas'!$B$19)</f>
        <v>55.62179592479113</v>
      </c>
      <c r="AV19" s="53">
        <f>AU19+(AU19*'1.Premissas Receitas'!$B$19)</f>
        <v>61.183975517270241</v>
      </c>
      <c r="AW19" s="53">
        <f>AV19+(AV19*'1.Premissas Receitas'!$B$19)</f>
        <v>67.302373068997269</v>
      </c>
      <c r="AX19" s="53">
        <f>AW19+(AW19*'1.Premissas Receitas'!$B$19)</f>
        <v>74.032610375896994</v>
      </c>
      <c r="AY19" s="53">
        <f>AX19+(AX19*'1.Premissas Receitas'!$B$19)</f>
        <v>81.435871413486694</v>
      </c>
      <c r="AZ19" s="53">
        <f>AY19+(AY19*'1.Premissas Receitas'!$B$19)</f>
        <v>89.579458554835369</v>
      </c>
      <c r="BA19" s="53">
        <f>AZ19+(AZ19*'1.Premissas Receitas'!$B$19)</f>
        <v>98.537404410318914</v>
      </c>
      <c r="BB19" s="53">
        <f>BA19+(BA19*'1.Premissas Receitas'!$B$19)</f>
        <v>108.3911448513508</v>
      </c>
      <c r="BC19" s="53">
        <f>BB19+(BB19*'1.Premissas Receitas'!$B$19)</f>
        <v>119.23025933648589</v>
      </c>
      <c r="BD19" s="53">
        <f>BC19+(BC19*'1.Premissas Receitas'!$B$19)</f>
        <v>131.15328527013446</v>
      </c>
      <c r="BE19" s="53">
        <f>BD19+(BD19*'1.Premissas Receitas'!$G$19)</f>
        <v>144.26861379714791</v>
      </c>
      <c r="BF19" s="53">
        <f>BE19+(BE19*'1.Premissas Receitas'!$B$19)</f>
        <v>158.69547517686269</v>
      </c>
      <c r="BG19" s="53">
        <f>BF19+(BF19*'1.Premissas Receitas'!$B$19)</f>
        <v>174.56502269454896</v>
      </c>
      <c r="BH19" s="53">
        <f>BG19+(BG19*'1.Premissas Receitas'!$B$19)</f>
        <v>192.02152496400385</v>
      </c>
      <c r="BI19" s="53">
        <f>BH19+(BH19*'1.Premissas Receitas'!$B$19)</f>
        <v>211.22367746040425</v>
      </c>
      <c r="BJ19" s="53">
        <f>BI19+(BI19*'1.Premissas Receitas'!$B$19)</f>
        <v>232.34604520644467</v>
      </c>
      <c r="BK19" s="53">
        <f>BJ19+(BJ19*'1.Premissas Receitas'!$B$19)</f>
        <v>255.58064972708914</v>
      </c>
      <c r="BL19" s="53">
        <f>BK19+(BK19*'1.Premissas Receitas'!$B$19)</f>
        <v>281.13871469979807</v>
      </c>
      <c r="BM19" s="53">
        <f>BL19+(BL19*'1.Premissas Receitas'!$B$19)</f>
        <v>309.25258616977789</v>
      </c>
      <c r="BN19" s="53">
        <f>BM19+(BM19*'1.Premissas Receitas'!$B$19)</f>
        <v>340.17784478675566</v>
      </c>
      <c r="BO19" s="53">
        <f>BN19+(BN19*'1.Premissas Receitas'!$B$19)</f>
        <v>374.19562926543119</v>
      </c>
      <c r="BP19" s="53">
        <f>BO19+(BO19*'1.Premissas Receitas'!$B$19)</f>
        <v>411.6151921919743</v>
      </c>
      <c r="BQ19" s="32"/>
      <c r="BR19" s="36">
        <f t="shared" si="1"/>
        <v>29.094263628857146</v>
      </c>
      <c r="BS19" s="36">
        <f t="shared" si="2"/>
        <v>90.996668900763012</v>
      </c>
      <c r="BT19" s="36">
        <f t="shared" si="3"/>
        <v>313.21469096492842</v>
      </c>
      <c r="BU19" s="36">
        <f t="shared" si="4"/>
        <v>983.00187413023002</v>
      </c>
      <c r="BV19" s="36">
        <f t="shared" si="5"/>
        <v>3085.0809761402388</v>
      </c>
      <c r="BW19" s="34"/>
    </row>
    <row r="20" spans="1:75" ht="15.75" customHeight="1" outlineLevel="1">
      <c r="A20" s="26"/>
      <c r="B20" s="26"/>
      <c r="C20" s="32"/>
      <c r="D20" s="32"/>
      <c r="E20" s="36" t="str">
        <f>'1.Premissas Receitas'!A49</f>
        <v># de clientes Conteudo/ Paywall 2</v>
      </c>
      <c r="F20" s="32"/>
      <c r="G20" s="32"/>
      <c r="H20" s="32"/>
      <c r="I20" s="53">
        <f>'1.Premissas Receitas'!G49</f>
        <v>0</v>
      </c>
      <c r="J20" s="53">
        <f>I20+(I20*'1.Premissas Receitas'!$B$19)</f>
        <v>0</v>
      </c>
      <c r="K20" s="53">
        <f>J20+(J20*'1.Premissas Receitas'!$B$19)</f>
        <v>0</v>
      </c>
      <c r="L20" s="53">
        <f>K20+(K20*'1.Premissas Receitas'!$B$19)</f>
        <v>0</v>
      </c>
      <c r="M20" s="53">
        <f>L20+(L20*'1.Premissas Receitas'!$B$19)</f>
        <v>0</v>
      </c>
      <c r="N20" s="53">
        <f>M20+(M20*'1.Premissas Receitas'!$B$19)</f>
        <v>0</v>
      </c>
      <c r="O20" s="53">
        <f>N20+(N20*'1.Premissas Receitas'!$B$19)</f>
        <v>0</v>
      </c>
      <c r="P20" s="53">
        <f>O20+(O20*'1.Premissas Receitas'!$B$19)</f>
        <v>0</v>
      </c>
      <c r="Q20" s="53">
        <f>P20+(P20*'1.Premissas Receitas'!$B$19)</f>
        <v>0</v>
      </c>
      <c r="R20" s="53">
        <f>Q20+(Q20*'1.Premissas Receitas'!$B$19)</f>
        <v>0</v>
      </c>
      <c r="S20" s="53">
        <f>R20+(R20*'1.Premissas Receitas'!$B$19)</f>
        <v>0</v>
      </c>
      <c r="T20" s="53">
        <f>S20+(S20*'1.Premissas Receitas'!$B$19)</f>
        <v>0</v>
      </c>
      <c r="U20" s="53">
        <f>T20+(T20*'1.Premissas Receitas'!$G$16)</f>
        <v>0</v>
      </c>
      <c r="V20" s="53">
        <f>U20+(U20*'1.Premissas Receitas'!$B$19)</f>
        <v>0</v>
      </c>
      <c r="W20" s="53">
        <f>V20+(V20*'1.Premissas Receitas'!$B$19)</f>
        <v>0</v>
      </c>
      <c r="X20" s="53">
        <f>W20+(W20*'1.Premissas Receitas'!$B$19)</f>
        <v>0</v>
      </c>
      <c r="Y20" s="53">
        <f>X20+(X20*'1.Premissas Receitas'!$B$19)</f>
        <v>0</v>
      </c>
      <c r="Z20" s="53">
        <f>Y20+(Y20*'1.Premissas Receitas'!$B$19)</f>
        <v>0</v>
      </c>
      <c r="AA20" s="53">
        <f>Z20+(Z20*'1.Premissas Receitas'!$B$19)</f>
        <v>0</v>
      </c>
      <c r="AB20" s="53">
        <f>AA20+(AA20*'1.Premissas Receitas'!$B$19)</f>
        <v>0</v>
      </c>
      <c r="AC20" s="53">
        <f>AB20+(AB20*'1.Premissas Receitas'!$B$19)</f>
        <v>0</v>
      </c>
      <c r="AD20" s="53">
        <f>AC20+(AC20*'1.Premissas Receitas'!$B$19)</f>
        <v>0</v>
      </c>
      <c r="AE20" s="53">
        <f>AD20+(AD20*'1.Premissas Receitas'!$B$19)</f>
        <v>0</v>
      </c>
      <c r="AF20" s="53">
        <f>AE20+(AE20*'1.Premissas Receitas'!$B$19)</f>
        <v>0</v>
      </c>
      <c r="AG20" s="53">
        <f>AF20+(AF20*'1.Premissas Receitas'!$G$17)</f>
        <v>0</v>
      </c>
      <c r="AH20" s="53">
        <f>AG20+(AG20*'1.Premissas Receitas'!$B$19)</f>
        <v>0</v>
      </c>
      <c r="AI20" s="53">
        <f>AH20+(AH20*'1.Premissas Receitas'!$B$19)</f>
        <v>0</v>
      </c>
      <c r="AJ20" s="53">
        <f>AI20+(AI20*'1.Premissas Receitas'!$B$19)</f>
        <v>0</v>
      </c>
      <c r="AK20" s="53">
        <f>AJ20+(AJ20*'1.Premissas Receitas'!$B$19)</f>
        <v>0</v>
      </c>
      <c r="AL20" s="53">
        <f>AK20+(AK20*'1.Premissas Receitas'!$B$19)</f>
        <v>0</v>
      </c>
      <c r="AM20" s="53">
        <f>AL20+(AL20*'1.Premissas Receitas'!$B$19)</f>
        <v>0</v>
      </c>
      <c r="AN20" s="53">
        <f>AM20+(AM20*'1.Premissas Receitas'!$B$19)</f>
        <v>0</v>
      </c>
      <c r="AO20" s="53">
        <f>AN20+(AN20*'1.Premissas Receitas'!$B$19)</f>
        <v>0</v>
      </c>
      <c r="AP20" s="53">
        <f>AO20+(AO20*'1.Premissas Receitas'!$B$19)</f>
        <v>0</v>
      </c>
      <c r="AQ20" s="53">
        <f>AP20+(AP20*'1.Premissas Receitas'!$B$19)</f>
        <v>0</v>
      </c>
      <c r="AR20" s="53">
        <f>AQ20+(AQ20*'1.Premissas Receitas'!$B$19)</f>
        <v>0</v>
      </c>
      <c r="AS20" s="53">
        <f>AR20+(AR20*'1.Premissas Receitas'!$G$18)</f>
        <v>0</v>
      </c>
      <c r="AT20" s="53">
        <f>AS20+(AS20*'1.Premissas Receitas'!$B$19)</f>
        <v>0</v>
      </c>
      <c r="AU20" s="53">
        <f>AT20+(AT20*'1.Premissas Receitas'!$B$19)</f>
        <v>0</v>
      </c>
      <c r="AV20" s="53">
        <f>AU20+(AU20*'1.Premissas Receitas'!$B$19)</f>
        <v>0</v>
      </c>
      <c r="AW20" s="53">
        <f>AV20+(AV20*'1.Premissas Receitas'!$B$19)</f>
        <v>0</v>
      </c>
      <c r="AX20" s="53">
        <f>AW20+(AW20*'1.Premissas Receitas'!$B$19)</f>
        <v>0</v>
      </c>
      <c r="AY20" s="53">
        <f>AX20+(AX20*'1.Premissas Receitas'!$B$19)</f>
        <v>0</v>
      </c>
      <c r="AZ20" s="53">
        <f>AY20+(AY20*'1.Premissas Receitas'!$B$19)</f>
        <v>0</v>
      </c>
      <c r="BA20" s="53">
        <f>AZ20+(AZ20*'1.Premissas Receitas'!$B$19)</f>
        <v>0</v>
      </c>
      <c r="BB20" s="53">
        <f>BA20+(BA20*'1.Premissas Receitas'!$B$19)</f>
        <v>0</v>
      </c>
      <c r="BC20" s="53">
        <f>BB20+(BB20*'1.Premissas Receitas'!$B$19)</f>
        <v>0</v>
      </c>
      <c r="BD20" s="53">
        <f>BC20+(BC20*'1.Premissas Receitas'!$B$19)</f>
        <v>0</v>
      </c>
      <c r="BE20" s="53">
        <f>BD20+(BD20*'1.Premissas Receitas'!$G$19)</f>
        <v>0</v>
      </c>
      <c r="BF20" s="53">
        <f>BE20+(BE20*'1.Premissas Receitas'!$B$19)</f>
        <v>0</v>
      </c>
      <c r="BG20" s="53">
        <f>BF20+(BF20*'1.Premissas Receitas'!$B$19)</f>
        <v>0</v>
      </c>
      <c r="BH20" s="53">
        <f>BG20+(BG20*'1.Premissas Receitas'!$B$19)</f>
        <v>0</v>
      </c>
      <c r="BI20" s="53">
        <f>BH20+(BH20*'1.Premissas Receitas'!$B$19)</f>
        <v>0</v>
      </c>
      <c r="BJ20" s="53">
        <f>BI20+(BI20*'1.Premissas Receitas'!$B$19)</f>
        <v>0</v>
      </c>
      <c r="BK20" s="53">
        <f>BJ20+(BJ20*'1.Premissas Receitas'!$B$19)</f>
        <v>0</v>
      </c>
      <c r="BL20" s="53">
        <f>BK20+(BK20*'1.Premissas Receitas'!$B$19)</f>
        <v>0</v>
      </c>
      <c r="BM20" s="53">
        <f>BL20+(BL20*'1.Premissas Receitas'!$B$19)</f>
        <v>0</v>
      </c>
      <c r="BN20" s="53">
        <f>BM20+(BM20*'1.Premissas Receitas'!$B$19)</f>
        <v>0</v>
      </c>
      <c r="BO20" s="53">
        <f>BN20+(BN20*'1.Premissas Receitas'!$B$19)</f>
        <v>0</v>
      </c>
      <c r="BP20" s="53">
        <f>BO20+(BO20*'1.Premissas Receitas'!$B$19)</f>
        <v>0</v>
      </c>
      <c r="BQ20" s="32"/>
      <c r="BR20" s="36">
        <f t="shared" si="1"/>
        <v>0</v>
      </c>
      <c r="BS20" s="36">
        <f t="shared" si="2"/>
        <v>0</v>
      </c>
      <c r="BT20" s="36">
        <f t="shared" si="3"/>
        <v>0</v>
      </c>
      <c r="BU20" s="36">
        <f t="shared" si="4"/>
        <v>0</v>
      </c>
      <c r="BV20" s="36">
        <f t="shared" si="5"/>
        <v>0</v>
      </c>
      <c r="BW20" s="34"/>
    </row>
    <row r="21" spans="1:75" ht="15.75" customHeight="1" outlineLevel="1">
      <c r="A21" s="26"/>
      <c r="B21" s="26"/>
      <c r="C21" s="32"/>
      <c r="D21" s="32"/>
      <c r="E21" s="36" t="str">
        <f>'1.Premissas Receitas'!A50</f>
        <v># de clientes Conteudo/ Paywall 3</v>
      </c>
      <c r="F21" s="32"/>
      <c r="G21" s="32"/>
      <c r="H21" s="32"/>
      <c r="I21" s="53">
        <f>'1.Premissas Receitas'!G50</f>
        <v>0</v>
      </c>
      <c r="J21" s="53">
        <f>I21+(I21*'1.Premissas Receitas'!$B$19)</f>
        <v>0</v>
      </c>
      <c r="K21" s="53">
        <f>J21+(J21*'1.Premissas Receitas'!$B$19)</f>
        <v>0</v>
      </c>
      <c r="L21" s="53">
        <f>K21+(K21*'1.Premissas Receitas'!$B$19)</f>
        <v>0</v>
      </c>
      <c r="M21" s="53">
        <f>L21+(L21*'1.Premissas Receitas'!$B$19)</f>
        <v>0</v>
      </c>
      <c r="N21" s="53">
        <f>M21+(M21*'1.Premissas Receitas'!$B$19)</f>
        <v>0</v>
      </c>
      <c r="O21" s="53">
        <f>N21+(N21*'1.Premissas Receitas'!$B$19)</f>
        <v>0</v>
      </c>
      <c r="P21" s="53">
        <f>O21+(O21*'1.Premissas Receitas'!$B$19)</f>
        <v>0</v>
      </c>
      <c r="Q21" s="53">
        <f>P21+(P21*'1.Premissas Receitas'!$B$19)</f>
        <v>0</v>
      </c>
      <c r="R21" s="53">
        <f>Q21+(Q21*'1.Premissas Receitas'!$B$19)</f>
        <v>0</v>
      </c>
      <c r="S21" s="53">
        <f>R21+(R21*'1.Premissas Receitas'!$B$19)</f>
        <v>0</v>
      </c>
      <c r="T21" s="53">
        <f>S21+(S21*'1.Premissas Receitas'!$B$19)</f>
        <v>0</v>
      </c>
      <c r="U21" s="53">
        <f>T21+(T21*'1.Premissas Receitas'!$G$16)</f>
        <v>0</v>
      </c>
      <c r="V21" s="53">
        <f>U21+(U21*'1.Premissas Receitas'!$B$19)</f>
        <v>0</v>
      </c>
      <c r="W21" s="53">
        <f>V21+(V21*'1.Premissas Receitas'!$B$19)</f>
        <v>0</v>
      </c>
      <c r="X21" s="53">
        <f>W21+(W21*'1.Premissas Receitas'!$B$19)</f>
        <v>0</v>
      </c>
      <c r="Y21" s="53">
        <f>X21+(X21*'1.Premissas Receitas'!$B$19)</f>
        <v>0</v>
      </c>
      <c r="Z21" s="53">
        <f>Y21+(Y21*'1.Premissas Receitas'!$B$19)</f>
        <v>0</v>
      </c>
      <c r="AA21" s="53">
        <f>Z21+(Z21*'1.Premissas Receitas'!$B$19)</f>
        <v>0</v>
      </c>
      <c r="AB21" s="53">
        <f>AA21+(AA21*'1.Premissas Receitas'!$B$19)</f>
        <v>0</v>
      </c>
      <c r="AC21" s="53">
        <f>AB21+(AB21*'1.Premissas Receitas'!$B$19)</f>
        <v>0</v>
      </c>
      <c r="AD21" s="53">
        <f>AC21+(AC21*'1.Premissas Receitas'!$B$19)</f>
        <v>0</v>
      </c>
      <c r="AE21" s="53">
        <f>AD21+(AD21*'1.Premissas Receitas'!$B$19)</f>
        <v>0</v>
      </c>
      <c r="AF21" s="53">
        <f>AE21+(AE21*'1.Premissas Receitas'!$B$19)</f>
        <v>0</v>
      </c>
      <c r="AG21" s="53">
        <f>AF21+(AF21*'1.Premissas Receitas'!$G$17)</f>
        <v>0</v>
      </c>
      <c r="AH21" s="53">
        <f>AG21+(AG21*'1.Premissas Receitas'!$B$19)</f>
        <v>0</v>
      </c>
      <c r="AI21" s="53">
        <f>AH21+(AH21*'1.Premissas Receitas'!$B$19)</f>
        <v>0</v>
      </c>
      <c r="AJ21" s="53">
        <f>AI21+(AI21*'1.Premissas Receitas'!$B$19)</f>
        <v>0</v>
      </c>
      <c r="AK21" s="53">
        <f>AJ21+(AJ21*'1.Premissas Receitas'!$B$19)</f>
        <v>0</v>
      </c>
      <c r="AL21" s="53">
        <f>AK21+(AK21*'1.Premissas Receitas'!$B$19)</f>
        <v>0</v>
      </c>
      <c r="AM21" s="53">
        <f>AL21+(AL21*'1.Premissas Receitas'!$B$19)</f>
        <v>0</v>
      </c>
      <c r="AN21" s="53">
        <f>AM21+(AM21*'1.Premissas Receitas'!$B$19)</f>
        <v>0</v>
      </c>
      <c r="AO21" s="53">
        <f>AN21+(AN21*'1.Premissas Receitas'!$B$19)</f>
        <v>0</v>
      </c>
      <c r="AP21" s="53">
        <f>AO21+(AO21*'1.Premissas Receitas'!$B$19)</f>
        <v>0</v>
      </c>
      <c r="AQ21" s="53">
        <f>AP21+(AP21*'1.Premissas Receitas'!$B$19)</f>
        <v>0</v>
      </c>
      <c r="AR21" s="53">
        <f>AQ21+(AQ21*'1.Premissas Receitas'!$B$19)</f>
        <v>0</v>
      </c>
      <c r="AS21" s="53">
        <f>AR21+(AR21*'1.Premissas Receitas'!$G$18)</f>
        <v>0</v>
      </c>
      <c r="AT21" s="53">
        <f>AS21+(AS21*'1.Premissas Receitas'!$B$19)</f>
        <v>0</v>
      </c>
      <c r="AU21" s="53">
        <f>AT21+(AT21*'1.Premissas Receitas'!$B$19)</f>
        <v>0</v>
      </c>
      <c r="AV21" s="53">
        <f>AU21+(AU21*'1.Premissas Receitas'!$B$19)</f>
        <v>0</v>
      </c>
      <c r="AW21" s="53">
        <f>AV21+(AV21*'1.Premissas Receitas'!$B$19)</f>
        <v>0</v>
      </c>
      <c r="AX21" s="53">
        <f>AW21+(AW21*'1.Premissas Receitas'!$B$19)</f>
        <v>0</v>
      </c>
      <c r="AY21" s="53">
        <f>AX21+(AX21*'1.Premissas Receitas'!$B$19)</f>
        <v>0</v>
      </c>
      <c r="AZ21" s="53">
        <f>AY21+(AY21*'1.Premissas Receitas'!$B$19)</f>
        <v>0</v>
      </c>
      <c r="BA21" s="53">
        <f>AZ21+(AZ21*'1.Premissas Receitas'!$B$19)</f>
        <v>0</v>
      </c>
      <c r="BB21" s="53">
        <f>BA21+(BA21*'1.Premissas Receitas'!$B$19)</f>
        <v>0</v>
      </c>
      <c r="BC21" s="53">
        <f>BB21+(BB21*'1.Premissas Receitas'!$B$19)</f>
        <v>0</v>
      </c>
      <c r="BD21" s="53">
        <f>BC21+(BC21*'1.Premissas Receitas'!$B$19)</f>
        <v>0</v>
      </c>
      <c r="BE21" s="53">
        <f>BD21+(BD21*'1.Premissas Receitas'!$G$19)</f>
        <v>0</v>
      </c>
      <c r="BF21" s="53">
        <f>BE21+(BE21*'1.Premissas Receitas'!$B$19)</f>
        <v>0</v>
      </c>
      <c r="BG21" s="53">
        <f>BF21+(BF21*'1.Premissas Receitas'!$B$19)</f>
        <v>0</v>
      </c>
      <c r="BH21" s="53">
        <f>BG21+(BG21*'1.Premissas Receitas'!$B$19)</f>
        <v>0</v>
      </c>
      <c r="BI21" s="53">
        <f>BH21+(BH21*'1.Premissas Receitas'!$B$19)</f>
        <v>0</v>
      </c>
      <c r="BJ21" s="53">
        <f>BI21+(BI21*'1.Premissas Receitas'!$B$19)</f>
        <v>0</v>
      </c>
      <c r="BK21" s="53">
        <f>BJ21+(BJ21*'1.Premissas Receitas'!$B$19)</f>
        <v>0</v>
      </c>
      <c r="BL21" s="53">
        <f>BK21+(BK21*'1.Premissas Receitas'!$B$19)</f>
        <v>0</v>
      </c>
      <c r="BM21" s="53">
        <f>BL21+(BL21*'1.Premissas Receitas'!$B$19)</f>
        <v>0</v>
      </c>
      <c r="BN21" s="53">
        <f>BM21+(BM21*'1.Premissas Receitas'!$B$19)</f>
        <v>0</v>
      </c>
      <c r="BO21" s="53">
        <f>BN21+(BN21*'1.Premissas Receitas'!$B$19)</f>
        <v>0</v>
      </c>
      <c r="BP21" s="53">
        <f>BO21+(BO21*'1.Premissas Receitas'!$B$19)</f>
        <v>0</v>
      </c>
      <c r="BQ21" s="32"/>
      <c r="BR21" s="36">
        <f t="shared" si="1"/>
        <v>0</v>
      </c>
      <c r="BS21" s="36">
        <f t="shared" si="2"/>
        <v>0</v>
      </c>
      <c r="BT21" s="36">
        <f t="shared" si="3"/>
        <v>0</v>
      </c>
      <c r="BU21" s="36">
        <f t="shared" si="4"/>
        <v>0</v>
      </c>
      <c r="BV21" s="36">
        <f t="shared" si="5"/>
        <v>0</v>
      </c>
      <c r="BW21" s="34"/>
    </row>
    <row r="22" spans="1:75" ht="15.75" customHeight="1" outlineLevel="1">
      <c r="A22" s="26"/>
      <c r="B22" s="26"/>
      <c r="C22" s="32"/>
      <c r="D22" s="32"/>
      <c r="E22" s="36" t="str">
        <f>'1.Premissas Receitas'!A56</f>
        <v># de clientes publicidade Produto/Serviço 1</v>
      </c>
      <c r="F22" s="32"/>
      <c r="G22" s="32"/>
      <c r="H22" s="32"/>
      <c r="I22" s="53">
        <f>'1.Premissas Receitas'!G56</f>
        <v>1.360544217687075</v>
      </c>
      <c r="J22" s="53">
        <f>I22+(I22*'1.Premissas Receitas'!$B$19)</f>
        <v>1.4965986394557824</v>
      </c>
      <c r="K22" s="53">
        <f>J22+(J22*'1.Premissas Receitas'!$B$19)</f>
        <v>1.6462585034013606</v>
      </c>
      <c r="L22" s="53">
        <f>K22+(K22*'1.Premissas Receitas'!$B$19)</f>
        <v>1.8108843537414967</v>
      </c>
      <c r="M22" s="53">
        <f>L22+(L22*'1.Premissas Receitas'!$B$19)</f>
        <v>1.9919727891156465</v>
      </c>
      <c r="N22" s="53">
        <f>M22+(M22*'1.Premissas Receitas'!$B$19)</f>
        <v>2.191170068027211</v>
      </c>
      <c r="O22" s="53">
        <f>N22+(N22*'1.Premissas Receitas'!$B$19)</f>
        <v>2.4102870748299323</v>
      </c>
      <c r="P22" s="53">
        <f>O22+(O22*'1.Premissas Receitas'!$B$19)</f>
        <v>2.6513157823129254</v>
      </c>
      <c r="Q22" s="53">
        <f>P22+(P22*'1.Premissas Receitas'!$B$19)</f>
        <v>2.9164473605442178</v>
      </c>
      <c r="R22" s="53">
        <f>Q22+(Q22*'1.Premissas Receitas'!$B$19)</f>
        <v>3.2080920965986395</v>
      </c>
      <c r="S22" s="53">
        <f>R22+(R22*'1.Premissas Receitas'!$B$19)</f>
        <v>3.5289013062585033</v>
      </c>
      <c r="T22" s="53">
        <f>S22+(S22*'1.Premissas Receitas'!$B$19)</f>
        <v>3.8817914368843538</v>
      </c>
      <c r="U22" s="53">
        <f>T22+(T22*'1.Premissas Receitas'!$G$16)</f>
        <v>4.4640601524170069</v>
      </c>
      <c r="V22" s="53">
        <f>U22+(U22*'1.Premissas Receitas'!$B$19)</f>
        <v>4.9104661676587078</v>
      </c>
      <c r="W22" s="53">
        <f>V22+(V22*'1.Premissas Receitas'!$B$19)</f>
        <v>5.4015127844245789</v>
      </c>
      <c r="X22" s="53">
        <f>W22+(W22*'1.Premissas Receitas'!$B$19)</f>
        <v>5.9416640628670372</v>
      </c>
      <c r="Y22" s="53">
        <f>X22+(X22*'1.Premissas Receitas'!$B$19)</f>
        <v>6.5358304691537406</v>
      </c>
      <c r="Z22" s="53">
        <f>Y22+(Y22*'1.Premissas Receitas'!$B$19)</f>
        <v>7.1894135160691146</v>
      </c>
      <c r="AA22" s="53">
        <f>Z22+(Z22*'1.Premissas Receitas'!$B$19)</f>
        <v>7.9083548676760262</v>
      </c>
      <c r="AB22" s="53">
        <f>AA22+(AA22*'1.Premissas Receitas'!$B$19)</f>
        <v>8.6991903544436298</v>
      </c>
      <c r="AC22" s="53">
        <f>AB22+(AB22*'1.Premissas Receitas'!$B$19)</f>
        <v>9.5691093898879931</v>
      </c>
      <c r="AD22" s="53">
        <f>AC22+(AC22*'1.Premissas Receitas'!$B$19)</f>
        <v>10.526020328876793</v>
      </c>
      <c r="AE22" s="53">
        <f>AD22+(AD22*'1.Premissas Receitas'!$B$19)</f>
        <v>11.578622361764472</v>
      </c>
      <c r="AF22" s="53">
        <f>AE22+(AE22*'1.Premissas Receitas'!$B$19)</f>
        <v>12.736484597940919</v>
      </c>
      <c r="AG22" s="53">
        <f>AF22+(AF22*'1.Premissas Receitas'!$G$17)</f>
        <v>14.646957287632057</v>
      </c>
      <c r="AH22" s="53">
        <f>AG22+(AG22*'1.Premissas Receitas'!$B$19)</f>
        <v>16.111653016395262</v>
      </c>
      <c r="AI22" s="53">
        <f>AH22+(AH22*'1.Premissas Receitas'!$B$19)</f>
        <v>17.72281831803479</v>
      </c>
      <c r="AJ22" s="53">
        <f>AI22+(AI22*'1.Premissas Receitas'!$B$19)</f>
        <v>19.495100149838269</v>
      </c>
      <c r="AK22" s="53">
        <f>AJ22+(AJ22*'1.Premissas Receitas'!$B$19)</f>
        <v>21.444610164822095</v>
      </c>
      <c r="AL22" s="53">
        <f>AK22+(AK22*'1.Premissas Receitas'!$B$19)</f>
        <v>23.589071181304305</v>
      </c>
      <c r="AM22" s="53">
        <f>AL22+(AL22*'1.Premissas Receitas'!$B$19)</f>
        <v>25.947978299434737</v>
      </c>
      <c r="AN22" s="53">
        <f>AM22+(AM22*'1.Premissas Receitas'!$B$19)</f>
        <v>28.542776129378211</v>
      </c>
      <c r="AO22" s="53">
        <f>AN22+(AN22*'1.Premissas Receitas'!$B$19)</f>
        <v>31.397053742316032</v>
      </c>
      <c r="AP22" s="53">
        <f>AO22+(AO22*'1.Premissas Receitas'!$B$19)</f>
        <v>34.536759116547636</v>
      </c>
      <c r="AQ22" s="53">
        <f>AP22+(AP22*'1.Premissas Receitas'!$B$19)</f>
        <v>37.990435028202398</v>
      </c>
      <c r="AR22" s="53">
        <f>AQ22+(AQ22*'1.Premissas Receitas'!$B$19)</f>
        <v>41.789478531022638</v>
      </c>
      <c r="AS22" s="53">
        <f>AR22+(AR22*'1.Premissas Receitas'!$G$18)</f>
        <v>45.968426384124903</v>
      </c>
      <c r="AT22" s="53">
        <f>AS22+(AS22*'1.Premissas Receitas'!$B$19)</f>
        <v>50.565269022537393</v>
      </c>
      <c r="AU22" s="53">
        <f>AT22+(AT22*'1.Premissas Receitas'!$B$19)</f>
        <v>55.62179592479113</v>
      </c>
      <c r="AV22" s="53">
        <f>AU22+(AU22*'1.Premissas Receitas'!$B$19)</f>
        <v>61.183975517270241</v>
      </c>
      <c r="AW22" s="53">
        <f>AV22+(AV22*'1.Premissas Receitas'!$B$19)</f>
        <v>67.302373068997269</v>
      </c>
      <c r="AX22" s="53">
        <f>AW22+(AW22*'1.Premissas Receitas'!$B$19)</f>
        <v>74.032610375896994</v>
      </c>
      <c r="AY22" s="53">
        <f>AX22+(AX22*'1.Premissas Receitas'!$B$19)</f>
        <v>81.435871413486694</v>
      </c>
      <c r="AZ22" s="53">
        <f>AY22+(AY22*'1.Premissas Receitas'!$B$19)</f>
        <v>89.579458554835369</v>
      </c>
      <c r="BA22" s="53">
        <f>AZ22+(AZ22*'1.Premissas Receitas'!$B$19)</f>
        <v>98.537404410318914</v>
      </c>
      <c r="BB22" s="53">
        <f>BA22+(BA22*'1.Premissas Receitas'!$B$19)</f>
        <v>108.3911448513508</v>
      </c>
      <c r="BC22" s="53">
        <f>BB22+(BB22*'1.Premissas Receitas'!$B$19)</f>
        <v>119.23025933648589</v>
      </c>
      <c r="BD22" s="53">
        <f>BC22+(BC22*'1.Premissas Receitas'!$B$19)</f>
        <v>131.15328527013446</v>
      </c>
      <c r="BE22" s="53">
        <f>BD22+(BD22*'1.Premissas Receitas'!$G$19)</f>
        <v>144.26861379714791</v>
      </c>
      <c r="BF22" s="53">
        <f>BE22+(BE22*'1.Premissas Receitas'!$B$19)</f>
        <v>158.69547517686269</v>
      </c>
      <c r="BG22" s="53">
        <f>BF22+(BF22*'1.Premissas Receitas'!$B$19)</f>
        <v>174.56502269454896</v>
      </c>
      <c r="BH22" s="53">
        <f>BG22+(BG22*'1.Premissas Receitas'!$B$19)</f>
        <v>192.02152496400385</v>
      </c>
      <c r="BI22" s="53">
        <f>BH22+(BH22*'1.Premissas Receitas'!$B$19)</f>
        <v>211.22367746040425</v>
      </c>
      <c r="BJ22" s="53">
        <f>BI22+(BI22*'1.Premissas Receitas'!$B$19)</f>
        <v>232.34604520644467</v>
      </c>
      <c r="BK22" s="53">
        <f>BJ22+(BJ22*'1.Premissas Receitas'!$B$19)</f>
        <v>255.58064972708914</v>
      </c>
      <c r="BL22" s="53">
        <f>BK22+(BK22*'1.Premissas Receitas'!$B$19)</f>
        <v>281.13871469979807</v>
      </c>
      <c r="BM22" s="53">
        <f>BL22+(BL22*'1.Premissas Receitas'!$B$19)</f>
        <v>309.25258616977789</v>
      </c>
      <c r="BN22" s="53">
        <f>BM22+(BM22*'1.Premissas Receitas'!$B$19)</f>
        <v>340.17784478675566</v>
      </c>
      <c r="BO22" s="53">
        <f>BN22+(BN22*'1.Premissas Receitas'!$B$19)</f>
        <v>374.19562926543119</v>
      </c>
      <c r="BP22" s="53">
        <f>BO22+(BO22*'1.Premissas Receitas'!$B$19)</f>
        <v>411.6151921919743</v>
      </c>
      <c r="BQ22" s="32"/>
      <c r="BR22" s="36">
        <f t="shared" si="1"/>
        <v>29.094263628857146</v>
      </c>
      <c r="BS22" s="36">
        <f t="shared" si="2"/>
        <v>90.996668900763012</v>
      </c>
      <c r="BT22" s="36">
        <f t="shared" si="3"/>
        <v>313.21469096492842</v>
      </c>
      <c r="BU22" s="36">
        <f t="shared" si="4"/>
        <v>983.00187413023002</v>
      </c>
      <c r="BV22" s="36">
        <f t="shared" si="5"/>
        <v>3085.0809761402388</v>
      </c>
      <c r="BW22" s="34"/>
    </row>
    <row r="23" spans="1:75" ht="15.75" customHeight="1" outlineLevel="1">
      <c r="A23" s="26"/>
      <c r="B23" s="26"/>
      <c r="C23" s="32"/>
      <c r="D23" s="32"/>
      <c r="E23" s="36" t="str">
        <f>'1.Premissas Receitas'!A57</f>
        <v># de clientes publicidade Produto/Serviço 2</v>
      </c>
      <c r="F23" s="32"/>
      <c r="G23" s="32"/>
      <c r="H23" s="32"/>
      <c r="I23" s="53">
        <f>'1.Premissas Receitas'!G57</f>
        <v>0</v>
      </c>
      <c r="J23" s="53">
        <f>I23+(I23*'1.Premissas Receitas'!$B$19)</f>
        <v>0</v>
      </c>
      <c r="K23" s="53">
        <f>J23+(J23*'1.Premissas Receitas'!$B$19)</f>
        <v>0</v>
      </c>
      <c r="L23" s="53">
        <f>K23+(K23*'1.Premissas Receitas'!$B$19)</f>
        <v>0</v>
      </c>
      <c r="M23" s="53">
        <f>L23+(L23*'1.Premissas Receitas'!$B$19)</f>
        <v>0</v>
      </c>
      <c r="N23" s="53">
        <f>M23+(M23*'1.Premissas Receitas'!$B$19)</f>
        <v>0</v>
      </c>
      <c r="O23" s="53">
        <f>N23+(N23*'1.Premissas Receitas'!$B$19)</f>
        <v>0</v>
      </c>
      <c r="P23" s="53">
        <f>O23+(O23*'1.Premissas Receitas'!$B$19)</f>
        <v>0</v>
      </c>
      <c r="Q23" s="53">
        <f>P23+(P23*'1.Premissas Receitas'!$B$19)</f>
        <v>0</v>
      </c>
      <c r="R23" s="53">
        <f>Q23+(Q23*'1.Premissas Receitas'!$B$19)</f>
        <v>0</v>
      </c>
      <c r="S23" s="53">
        <f>R23+(R23*'1.Premissas Receitas'!$B$19)</f>
        <v>0</v>
      </c>
      <c r="T23" s="53">
        <f>S23+(S23*'1.Premissas Receitas'!$B$19)</f>
        <v>0</v>
      </c>
      <c r="U23" s="53">
        <f>T23+(T23*'1.Premissas Receitas'!$G$16)</f>
        <v>0</v>
      </c>
      <c r="V23" s="53">
        <f>U23+(U23*'1.Premissas Receitas'!$B$19)</f>
        <v>0</v>
      </c>
      <c r="W23" s="53">
        <f>V23+(V23*'1.Premissas Receitas'!$B$19)</f>
        <v>0</v>
      </c>
      <c r="X23" s="53">
        <f>W23+(W23*'1.Premissas Receitas'!$B$19)</f>
        <v>0</v>
      </c>
      <c r="Y23" s="53">
        <f>X23+(X23*'1.Premissas Receitas'!$B$19)</f>
        <v>0</v>
      </c>
      <c r="Z23" s="53">
        <f>Y23+(Y23*'1.Premissas Receitas'!$B$19)</f>
        <v>0</v>
      </c>
      <c r="AA23" s="53">
        <f>Z23+(Z23*'1.Premissas Receitas'!$B$19)</f>
        <v>0</v>
      </c>
      <c r="AB23" s="53">
        <f>AA23+(AA23*'1.Premissas Receitas'!$B$19)</f>
        <v>0</v>
      </c>
      <c r="AC23" s="53">
        <f>AB23+(AB23*'1.Premissas Receitas'!$B$19)</f>
        <v>0</v>
      </c>
      <c r="AD23" s="53">
        <f>AC23+(AC23*'1.Premissas Receitas'!$B$19)</f>
        <v>0</v>
      </c>
      <c r="AE23" s="53">
        <f>AD23+(AD23*'1.Premissas Receitas'!$B$19)</f>
        <v>0</v>
      </c>
      <c r="AF23" s="53">
        <f>AE23+(AE23*'1.Premissas Receitas'!$B$19)</f>
        <v>0</v>
      </c>
      <c r="AG23" s="53">
        <f>AF23+(AF23*'1.Premissas Receitas'!$G$17)</f>
        <v>0</v>
      </c>
      <c r="AH23" s="53">
        <f>AG23+(AG23*'1.Premissas Receitas'!$B$19)</f>
        <v>0</v>
      </c>
      <c r="AI23" s="53">
        <f>AH23+(AH23*'1.Premissas Receitas'!$B$19)</f>
        <v>0</v>
      </c>
      <c r="AJ23" s="53">
        <f>AI23+(AI23*'1.Premissas Receitas'!$B$19)</f>
        <v>0</v>
      </c>
      <c r="AK23" s="53">
        <f>AJ23+(AJ23*'1.Premissas Receitas'!$B$19)</f>
        <v>0</v>
      </c>
      <c r="AL23" s="53">
        <f>AK23+(AK23*'1.Premissas Receitas'!$B$19)</f>
        <v>0</v>
      </c>
      <c r="AM23" s="53">
        <f>AL23+(AL23*'1.Premissas Receitas'!$B$19)</f>
        <v>0</v>
      </c>
      <c r="AN23" s="53">
        <f>AM23+(AM23*'1.Premissas Receitas'!$B$19)</f>
        <v>0</v>
      </c>
      <c r="AO23" s="53">
        <f>AN23+(AN23*'1.Premissas Receitas'!$B$19)</f>
        <v>0</v>
      </c>
      <c r="AP23" s="53">
        <f>AO23+(AO23*'1.Premissas Receitas'!$B$19)</f>
        <v>0</v>
      </c>
      <c r="AQ23" s="53">
        <f>AP23+(AP23*'1.Premissas Receitas'!$B$19)</f>
        <v>0</v>
      </c>
      <c r="AR23" s="53">
        <f>AQ23+(AQ23*'1.Premissas Receitas'!$B$19)</f>
        <v>0</v>
      </c>
      <c r="AS23" s="53">
        <f>AR23+(AR23*'1.Premissas Receitas'!$G$18)</f>
        <v>0</v>
      </c>
      <c r="AT23" s="53">
        <f>AS23+(AS23*'1.Premissas Receitas'!$B$19)</f>
        <v>0</v>
      </c>
      <c r="AU23" s="53">
        <f>AT23+(AT23*'1.Premissas Receitas'!$B$19)</f>
        <v>0</v>
      </c>
      <c r="AV23" s="53">
        <f>AU23+(AU23*'1.Premissas Receitas'!$B$19)</f>
        <v>0</v>
      </c>
      <c r="AW23" s="53">
        <f>AV23+(AV23*'1.Premissas Receitas'!$B$19)</f>
        <v>0</v>
      </c>
      <c r="AX23" s="53">
        <f>AW23+(AW23*'1.Premissas Receitas'!$B$19)</f>
        <v>0</v>
      </c>
      <c r="AY23" s="53">
        <f>AX23+(AX23*'1.Premissas Receitas'!$B$19)</f>
        <v>0</v>
      </c>
      <c r="AZ23" s="53">
        <f>AY23+(AY23*'1.Premissas Receitas'!$B$19)</f>
        <v>0</v>
      </c>
      <c r="BA23" s="53">
        <f>AZ23+(AZ23*'1.Premissas Receitas'!$B$19)</f>
        <v>0</v>
      </c>
      <c r="BB23" s="53">
        <f>BA23+(BA23*'1.Premissas Receitas'!$B$19)</f>
        <v>0</v>
      </c>
      <c r="BC23" s="53">
        <f>BB23+(BB23*'1.Premissas Receitas'!$B$19)</f>
        <v>0</v>
      </c>
      <c r="BD23" s="53">
        <f>BC23+(BC23*'1.Premissas Receitas'!$B$19)</f>
        <v>0</v>
      </c>
      <c r="BE23" s="53">
        <f>BD23+(BD23*'1.Premissas Receitas'!$G$19)</f>
        <v>0</v>
      </c>
      <c r="BF23" s="53">
        <f>BE23+(BE23*'1.Premissas Receitas'!$B$19)</f>
        <v>0</v>
      </c>
      <c r="BG23" s="53">
        <f>BF23+(BF23*'1.Premissas Receitas'!$B$19)</f>
        <v>0</v>
      </c>
      <c r="BH23" s="53">
        <f>BG23+(BG23*'1.Premissas Receitas'!$B$19)</f>
        <v>0</v>
      </c>
      <c r="BI23" s="53">
        <f>BH23+(BH23*'1.Premissas Receitas'!$B$19)</f>
        <v>0</v>
      </c>
      <c r="BJ23" s="53">
        <f>BI23+(BI23*'1.Premissas Receitas'!$B$19)</f>
        <v>0</v>
      </c>
      <c r="BK23" s="53">
        <f>BJ23+(BJ23*'1.Premissas Receitas'!$B$19)</f>
        <v>0</v>
      </c>
      <c r="BL23" s="53">
        <f>BK23+(BK23*'1.Premissas Receitas'!$B$19)</f>
        <v>0</v>
      </c>
      <c r="BM23" s="53">
        <f>BL23+(BL23*'1.Premissas Receitas'!$B$19)</f>
        <v>0</v>
      </c>
      <c r="BN23" s="53">
        <f>BM23+(BM23*'1.Premissas Receitas'!$B$19)</f>
        <v>0</v>
      </c>
      <c r="BO23" s="53">
        <f>BN23+(BN23*'1.Premissas Receitas'!$B$19)</f>
        <v>0</v>
      </c>
      <c r="BP23" s="53">
        <f>BO23+(BO23*'1.Premissas Receitas'!$B$19)</f>
        <v>0</v>
      </c>
      <c r="BQ23" s="34"/>
      <c r="BR23" s="36">
        <f t="shared" si="1"/>
        <v>0</v>
      </c>
      <c r="BS23" s="36">
        <f t="shared" si="2"/>
        <v>0</v>
      </c>
      <c r="BT23" s="36">
        <f t="shared" si="3"/>
        <v>0</v>
      </c>
      <c r="BU23" s="36">
        <f t="shared" si="4"/>
        <v>0</v>
      </c>
      <c r="BV23" s="36">
        <f t="shared" si="5"/>
        <v>0</v>
      </c>
      <c r="BW23" s="34"/>
    </row>
    <row r="24" spans="1:75" ht="15.75" customHeight="1" outlineLevel="1">
      <c r="A24" s="26"/>
      <c r="B24" s="26"/>
      <c r="C24" s="32"/>
      <c r="D24" s="32"/>
      <c r="E24" s="36" t="str">
        <f>'1.Premissas Receitas'!A58</f>
        <v># de clientes publicidade Produto/Serviço 3</v>
      </c>
      <c r="F24" s="32"/>
      <c r="G24" s="32"/>
      <c r="H24" s="32"/>
      <c r="I24" s="53">
        <f>'1.Premissas Receitas'!G58</f>
        <v>0</v>
      </c>
      <c r="J24" s="53">
        <f>I24+(I24*'1.Premissas Receitas'!$B$19)</f>
        <v>0</v>
      </c>
      <c r="K24" s="53">
        <f>J24+(J24*'1.Premissas Receitas'!$B$19)</f>
        <v>0</v>
      </c>
      <c r="L24" s="53">
        <f>K24+(K24*'1.Premissas Receitas'!$B$19)</f>
        <v>0</v>
      </c>
      <c r="M24" s="53">
        <f>L24+(L24*'1.Premissas Receitas'!$B$19)</f>
        <v>0</v>
      </c>
      <c r="N24" s="53">
        <f>M24+(M24*'1.Premissas Receitas'!$B$19)</f>
        <v>0</v>
      </c>
      <c r="O24" s="53">
        <f>N24+(N24*'1.Premissas Receitas'!$B$19)</f>
        <v>0</v>
      </c>
      <c r="P24" s="53">
        <f>O24+(O24*'1.Premissas Receitas'!$B$19)</f>
        <v>0</v>
      </c>
      <c r="Q24" s="53">
        <f>P24+(P24*'1.Premissas Receitas'!$B$19)</f>
        <v>0</v>
      </c>
      <c r="R24" s="53">
        <f>Q24+(Q24*'1.Premissas Receitas'!$B$19)</f>
        <v>0</v>
      </c>
      <c r="S24" s="53">
        <f>R24+(R24*'1.Premissas Receitas'!$B$19)</f>
        <v>0</v>
      </c>
      <c r="T24" s="53">
        <f>S24+(S24*'1.Premissas Receitas'!$B$19)</f>
        <v>0</v>
      </c>
      <c r="U24" s="53">
        <f>T24+(T24*'1.Premissas Receitas'!$G$16)</f>
        <v>0</v>
      </c>
      <c r="V24" s="53">
        <f>U24+(U24*'1.Premissas Receitas'!$B$19)</f>
        <v>0</v>
      </c>
      <c r="W24" s="53">
        <f>V24+(V24*'1.Premissas Receitas'!$B$19)</f>
        <v>0</v>
      </c>
      <c r="X24" s="53">
        <f>W24+(W24*'1.Premissas Receitas'!$B$19)</f>
        <v>0</v>
      </c>
      <c r="Y24" s="53">
        <f>X24+(X24*'1.Premissas Receitas'!$B$19)</f>
        <v>0</v>
      </c>
      <c r="Z24" s="53">
        <f>Y24+(Y24*'1.Premissas Receitas'!$B$19)</f>
        <v>0</v>
      </c>
      <c r="AA24" s="53">
        <f>Z24+(Z24*'1.Premissas Receitas'!$B$19)</f>
        <v>0</v>
      </c>
      <c r="AB24" s="53">
        <f>AA24+(AA24*'1.Premissas Receitas'!$B$19)</f>
        <v>0</v>
      </c>
      <c r="AC24" s="53">
        <f>AB24+(AB24*'1.Premissas Receitas'!$B$19)</f>
        <v>0</v>
      </c>
      <c r="AD24" s="53">
        <f>AC24+(AC24*'1.Premissas Receitas'!$B$19)</f>
        <v>0</v>
      </c>
      <c r="AE24" s="53">
        <f>AD24+(AD24*'1.Premissas Receitas'!$B$19)</f>
        <v>0</v>
      </c>
      <c r="AF24" s="53">
        <f>AE24+(AE24*'1.Premissas Receitas'!$B$19)</f>
        <v>0</v>
      </c>
      <c r="AG24" s="53">
        <f>AF24+(AF24*'1.Premissas Receitas'!$G$17)</f>
        <v>0</v>
      </c>
      <c r="AH24" s="53">
        <f>AG24+(AG24*'1.Premissas Receitas'!$B$19)</f>
        <v>0</v>
      </c>
      <c r="AI24" s="53">
        <f>AH24+(AH24*'1.Premissas Receitas'!$B$19)</f>
        <v>0</v>
      </c>
      <c r="AJ24" s="53">
        <f>AI24+(AI24*'1.Premissas Receitas'!$B$19)</f>
        <v>0</v>
      </c>
      <c r="AK24" s="53">
        <f>AJ24+(AJ24*'1.Premissas Receitas'!$B$19)</f>
        <v>0</v>
      </c>
      <c r="AL24" s="53">
        <f>AK24+(AK24*'1.Premissas Receitas'!$B$19)</f>
        <v>0</v>
      </c>
      <c r="AM24" s="53">
        <f>AL24+(AL24*'1.Premissas Receitas'!$B$19)</f>
        <v>0</v>
      </c>
      <c r="AN24" s="53">
        <f>AM24+(AM24*'1.Premissas Receitas'!$B$19)</f>
        <v>0</v>
      </c>
      <c r="AO24" s="53">
        <f>AN24+(AN24*'1.Premissas Receitas'!$B$19)</f>
        <v>0</v>
      </c>
      <c r="AP24" s="53">
        <f>AO24+(AO24*'1.Premissas Receitas'!$B$19)</f>
        <v>0</v>
      </c>
      <c r="AQ24" s="53">
        <f>AP24+(AP24*'1.Premissas Receitas'!$B$19)</f>
        <v>0</v>
      </c>
      <c r="AR24" s="53">
        <f>AQ24+(AQ24*'1.Premissas Receitas'!$B$19)</f>
        <v>0</v>
      </c>
      <c r="AS24" s="53">
        <f>AR24+(AR24*'1.Premissas Receitas'!$G$18)</f>
        <v>0</v>
      </c>
      <c r="AT24" s="53">
        <f>AS24+(AS24*'1.Premissas Receitas'!$B$19)</f>
        <v>0</v>
      </c>
      <c r="AU24" s="53">
        <f>AT24+(AT24*'1.Premissas Receitas'!$B$19)</f>
        <v>0</v>
      </c>
      <c r="AV24" s="53">
        <f>AU24+(AU24*'1.Premissas Receitas'!$B$19)</f>
        <v>0</v>
      </c>
      <c r="AW24" s="53">
        <f>AV24+(AV24*'1.Premissas Receitas'!$B$19)</f>
        <v>0</v>
      </c>
      <c r="AX24" s="53">
        <f>AW24+(AW24*'1.Premissas Receitas'!$B$19)</f>
        <v>0</v>
      </c>
      <c r="AY24" s="53">
        <f>AX24+(AX24*'1.Premissas Receitas'!$B$19)</f>
        <v>0</v>
      </c>
      <c r="AZ24" s="53">
        <f>AY24+(AY24*'1.Premissas Receitas'!$B$19)</f>
        <v>0</v>
      </c>
      <c r="BA24" s="53">
        <f>AZ24+(AZ24*'1.Premissas Receitas'!$B$19)</f>
        <v>0</v>
      </c>
      <c r="BB24" s="53">
        <f>BA24+(BA24*'1.Premissas Receitas'!$B$19)</f>
        <v>0</v>
      </c>
      <c r="BC24" s="53">
        <f>BB24+(BB24*'1.Premissas Receitas'!$B$19)</f>
        <v>0</v>
      </c>
      <c r="BD24" s="53">
        <f>BC24+(BC24*'1.Premissas Receitas'!$B$19)</f>
        <v>0</v>
      </c>
      <c r="BE24" s="53">
        <f>BD24+(BD24*'1.Premissas Receitas'!$G$19)</f>
        <v>0</v>
      </c>
      <c r="BF24" s="53">
        <f>BE24+(BE24*'1.Premissas Receitas'!$B$19)</f>
        <v>0</v>
      </c>
      <c r="BG24" s="53">
        <f>BF24+(BF24*'1.Premissas Receitas'!$B$19)</f>
        <v>0</v>
      </c>
      <c r="BH24" s="53">
        <f>BG24+(BG24*'1.Premissas Receitas'!$B$19)</f>
        <v>0</v>
      </c>
      <c r="BI24" s="53">
        <f>BH24+(BH24*'1.Premissas Receitas'!$B$19)</f>
        <v>0</v>
      </c>
      <c r="BJ24" s="53">
        <f>BI24+(BI24*'1.Premissas Receitas'!$B$19)</f>
        <v>0</v>
      </c>
      <c r="BK24" s="53">
        <f>BJ24+(BJ24*'1.Premissas Receitas'!$B$19)</f>
        <v>0</v>
      </c>
      <c r="BL24" s="53">
        <f>BK24+(BK24*'1.Premissas Receitas'!$B$19)</f>
        <v>0</v>
      </c>
      <c r="BM24" s="53">
        <f>BL24+(BL24*'1.Premissas Receitas'!$B$19)</f>
        <v>0</v>
      </c>
      <c r="BN24" s="53">
        <f>BM24+(BM24*'1.Premissas Receitas'!$B$19)</f>
        <v>0</v>
      </c>
      <c r="BO24" s="53">
        <f>BN24+(BN24*'1.Premissas Receitas'!$B$19)</f>
        <v>0</v>
      </c>
      <c r="BP24" s="53">
        <f>BO24+(BO24*'1.Premissas Receitas'!$B$19)</f>
        <v>0</v>
      </c>
      <c r="BQ24" s="34"/>
      <c r="BR24" s="36">
        <f t="shared" si="1"/>
        <v>0</v>
      </c>
      <c r="BS24" s="36">
        <f t="shared" si="2"/>
        <v>0</v>
      </c>
      <c r="BT24" s="36">
        <f t="shared" si="3"/>
        <v>0</v>
      </c>
      <c r="BU24" s="36">
        <f t="shared" si="4"/>
        <v>0</v>
      </c>
      <c r="BV24" s="36">
        <f t="shared" si="5"/>
        <v>0</v>
      </c>
      <c r="BW24" s="34"/>
    </row>
    <row r="25" spans="1:75" ht="15.75" customHeight="1">
      <c r="A25" s="26"/>
      <c r="B25" s="26"/>
      <c r="C25" s="32"/>
      <c r="D25" s="29"/>
      <c r="E25" s="36" t="str">
        <f>'1.Premissas Receitas'!A63</f>
        <v># Pay-per-use Produto/Serviço 1</v>
      </c>
      <c r="F25" s="29"/>
      <c r="G25" s="29"/>
      <c r="H25" s="32"/>
      <c r="I25" s="53">
        <f>'1.Premissas Receitas'!G63</f>
        <v>1.360544217687075</v>
      </c>
      <c r="J25" s="53">
        <f>I25+(I25*'1.Premissas Receitas'!$B$19)</f>
        <v>1.4965986394557824</v>
      </c>
      <c r="K25" s="53">
        <f>J25+(J25*'1.Premissas Receitas'!$B$19)</f>
        <v>1.6462585034013606</v>
      </c>
      <c r="L25" s="53">
        <f>K25+(K25*'1.Premissas Receitas'!$B$19)</f>
        <v>1.8108843537414967</v>
      </c>
      <c r="M25" s="53">
        <f>L25+(L25*'1.Premissas Receitas'!$B$19)</f>
        <v>1.9919727891156465</v>
      </c>
      <c r="N25" s="53">
        <f>M25+(M25*'1.Premissas Receitas'!$B$19)</f>
        <v>2.191170068027211</v>
      </c>
      <c r="O25" s="53">
        <f>N25+(N25*'1.Premissas Receitas'!$B$19)</f>
        <v>2.4102870748299323</v>
      </c>
      <c r="P25" s="53">
        <f>O25+(O25*'1.Premissas Receitas'!$B$19)</f>
        <v>2.6513157823129254</v>
      </c>
      <c r="Q25" s="53">
        <f>P25+(P25*'1.Premissas Receitas'!$B$19)</f>
        <v>2.9164473605442178</v>
      </c>
      <c r="R25" s="53">
        <f>Q25+(Q25*'1.Premissas Receitas'!$B$19)</f>
        <v>3.2080920965986395</v>
      </c>
      <c r="S25" s="53">
        <f>R25+(R25*'1.Premissas Receitas'!$B$19)</f>
        <v>3.5289013062585033</v>
      </c>
      <c r="T25" s="53">
        <f>S25+(S25*'1.Premissas Receitas'!$B$19)</f>
        <v>3.8817914368843538</v>
      </c>
      <c r="U25" s="53">
        <f>T25+(T25*'1.Premissas Receitas'!$G$16)</f>
        <v>4.4640601524170069</v>
      </c>
      <c r="V25" s="53">
        <f>U25+(U25*'1.Premissas Receitas'!$B$19)</f>
        <v>4.9104661676587078</v>
      </c>
      <c r="W25" s="53">
        <f>V25+(V25*'1.Premissas Receitas'!$B$19)</f>
        <v>5.4015127844245789</v>
      </c>
      <c r="X25" s="53">
        <f>W25+(W25*'1.Premissas Receitas'!$B$19)</f>
        <v>5.9416640628670372</v>
      </c>
      <c r="Y25" s="53">
        <f>X25+(X25*'1.Premissas Receitas'!$B$19)</f>
        <v>6.5358304691537406</v>
      </c>
      <c r="Z25" s="53">
        <f>Y25+(Y25*'1.Premissas Receitas'!$B$19)</f>
        <v>7.1894135160691146</v>
      </c>
      <c r="AA25" s="53">
        <f>Z25+(Z25*'1.Premissas Receitas'!$B$19)</f>
        <v>7.9083548676760262</v>
      </c>
      <c r="AB25" s="53">
        <f>AA25+(AA25*'1.Premissas Receitas'!$B$19)</f>
        <v>8.6991903544436298</v>
      </c>
      <c r="AC25" s="53">
        <f>AB25+(AB25*'1.Premissas Receitas'!$B$19)</f>
        <v>9.5691093898879931</v>
      </c>
      <c r="AD25" s="53">
        <f>AC25+(AC25*'1.Premissas Receitas'!$B$19)</f>
        <v>10.526020328876793</v>
      </c>
      <c r="AE25" s="53">
        <f>AD25+(AD25*'1.Premissas Receitas'!$B$19)</f>
        <v>11.578622361764472</v>
      </c>
      <c r="AF25" s="53">
        <f>AE25+(AE25*'1.Premissas Receitas'!$B$19)</f>
        <v>12.736484597940919</v>
      </c>
      <c r="AG25" s="53">
        <f>AF25+(AF25*'1.Premissas Receitas'!$G$17)</f>
        <v>14.646957287632057</v>
      </c>
      <c r="AH25" s="53">
        <f>AG25+(AG25*'1.Premissas Receitas'!$B$19)</f>
        <v>16.111653016395262</v>
      </c>
      <c r="AI25" s="53">
        <f>AH25+(AH25*'1.Premissas Receitas'!$B$19)</f>
        <v>17.72281831803479</v>
      </c>
      <c r="AJ25" s="53">
        <f>AI25+(AI25*'1.Premissas Receitas'!$B$19)</f>
        <v>19.495100149838269</v>
      </c>
      <c r="AK25" s="53">
        <f>AJ25+(AJ25*'1.Premissas Receitas'!$B$19)</f>
        <v>21.444610164822095</v>
      </c>
      <c r="AL25" s="53">
        <f>AK25+(AK25*'1.Premissas Receitas'!$B$19)</f>
        <v>23.589071181304305</v>
      </c>
      <c r="AM25" s="53">
        <f>AL25+(AL25*'1.Premissas Receitas'!$B$19)</f>
        <v>25.947978299434737</v>
      </c>
      <c r="AN25" s="53">
        <f>AM25+(AM25*'1.Premissas Receitas'!$B$19)</f>
        <v>28.542776129378211</v>
      </c>
      <c r="AO25" s="53">
        <f>AN25+(AN25*'1.Premissas Receitas'!$B$19)</f>
        <v>31.397053742316032</v>
      </c>
      <c r="AP25" s="53">
        <f>AO25+(AO25*'1.Premissas Receitas'!$B$19)</f>
        <v>34.536759116547636</v>
      </c>
      <c r="AQ25" s="53">
        <f>AP25+(AP25*'1.Premissas Receitas'!$B$19)</f>
        <v>37.990435028202398</v>
      </c>
      <c r="AR25" s="53">
        <f>AQ25+(AQ25*'1.Premissas Receitas'!$B$19)</f>
        <v>41.789478531022638</v>
      </c>
      <c r="AS25" s="53">
        <f>AR25+(AR25*'1.Premissas Receitas'!$G$18)</f>
        <v>45.968426384124903</v>
      </c>
      <c r="AT25" s="53">
        <f>AS25+(AS25*'1.Premissas Receitas'!$B$19)</f>
        <v>50.565269022537393</v>
      </c>
      <c r="AU25" s="53">
        <f>AT25+(AT25*'1.Premissas Receitas'!$B$19)</f>
        <v>55.62179592479113</v>
      </c>
      <c r="AV25" s="53">
        <f>AU25+(AU25*'1.Premissas Receitas'!$B$19)</f>
        <v>61.183975517270241</v>
      </c>
      <c r="AW25" s="53">
        <f>AV25+(AV25*'1.Premissas Receitas'!$B$19)</f>
        <v>67.302373068997269</v>
      </c>
      <c r="AX25" s="53">
        <f>AW25+(AW25*'1.Premissas Receitas'!$B$19)</f>
        <v>74.032610375896994</v>
      </c>
      <c r="AY25" s="53">
        <f>AX25+(AX25*'1.Premissas Receitas'!$B$19)</f>
        <v>81.435871413486694</v>
      </c>
      <c r="AZ25" s="53">
        <f>AY25+(AY25*'1.Premissas Receitas'!$B$19)</f>
        <v>89.579458554835369</v>
      </c>
      <c r="BA25" s="53">
        <f>AZ25+(AZ25*'1.Premissas Receitas'!$B$19)</f>
        <v>98.537404410318914</v>
      </c>
      <c r="BB25" s="53">
        <f>BA25+(BA25*'1.Premissas Receitas'!$B$19)</f>
        <v>108.3911448513508</v>
      </c>
      <c r="BC25" s="53">
        <f>BB25+(BB25*'1.Premissas Receitas'!$B$19)</f>
        <v>119.23025933648589</v>
      </c>
      <c r="BD25" s="53">
        <f>BC25+(BC25*'1.Premissas Receitas'!$B$19)</f>
        <v>131.15328527013446</v>
      </c>
      <c r="BE25" s="53">
        <f>BD25+(BD25*'1.Premissas Receitas'!$G$19)</f>
        <v>144.26861379714791</v>
      </c>
      <c r="BF25" s="53">
        <f>BE25+(BE25*'1.Premissas Receitas'!$B$19)</f>
        <v>158.69547517686269</v>
      </c>
      <c r="BG25" s="53">
        <f>BF25+(BF25*'1.Premissas Receitas'!$B$19)</f>
        <v>174.56502269454896</v>
      </c>
      <c r="BH25" s="53">
        <f>BG25+(BG25*'1.Premissas Receitas'!$B$19)</f>
        <v>192.02152496400385</v>
      </c>
      <c r="BI25" s="53">
        <f>BH25+(BH25*'1.Premissas Receitas'!$B$19)</f>
        <v>211.22367746040425</v>
      </c>
      <c r="BJ25" s="53">
        <f>BI25+(BI25*'1.Premissas Receitas'!$B$19)</f>
        <v>232.34604520644467</v>
      </c>
      <c r="BK25" s="53">
        <f>BJ25+(BJ25*'1.Premissas Receitas'!$B$19)</f>
        <v>255.58064972708914</v>
      </c>
      <c r="BL25" s="53">
        <f>BK25+(BK25*'1.Premissas Receitas'!$B$19)</f>
        <v>281.13871469979807</v>
      </c>
      <c r="BM25" s="53">
        <f>BL25+(BL25*'1.Premissas Receitas'!$B$19)</f>
        <v>309.25258616977789</v>
      </c>
      <c r="BN25" s="53">
        <f>BM25+(BM25*'1.Premissas Receitas'!$B$19)</f>
        <v>340.17784478675566</v>
      </c>
      <c r="BO25" s="53">
        <f>BN25+(BN25*'1.Premissas Receitas'!$B$19)</f>
        <v>374.19562926543119</v>
      </c>
      <c r="BP25" s="53">
        <f>BO25+(BO25*'1.Premissas Receitas'!$B$19)</f>
        <v>411.6151921919743</v>
      </c>
      <c r="BQ25" s="32"/>
      <c r="BR25" s="36">
        <f t="shared" si="1"/>
        <v>29.094263628857146</v>
      </c>
      <c r="BS25" s="36">
        <f t="shared" si="2"/>
        <v>90.996668900763012</v>
      </c>
      <c r="BT25" s="36">
        <f t="shared" si="3"/>
        <v>313.21469096492842</v>
      </c>
      <c r="BU25" s="36">
        <f t="shared" si="4"/>
        <v>983.00187413023002</v>
      </c>
      <c r="BV25" s="36">
        <f t="shared" si="5"/>
        <v>3085.0809761402388</v>
      </c>
      <c r="BW25" s="9"/>
    </row>
    <row r="26" spans="1:75" ht="15.75" customHeight="1">
      <c r="A26" s="26"/>
      <c r="B26" s="26"/>
      <c r="C26" s="32"/>
      <c r="D26" s="29"/>
      <c r="E26" s="36" t="str">
        <f>'1.Premissas Receitas'!A64</f>
        <v># Pay-per-use Produto/Serviço 2</v>
      </c>
      <c r="F26" s="29"/>
      <c r="G26" s="29"/>
      <c r="H26" s="32"/>
      <c r="I26" s="53">
        <f>'1.Premissas Receitas'!G64</f>
        <v>0</v>
      </c>
      <c r="J26" s="53">
        <f>I26+(I26*'1.Premissas Receitas'!$B$19)</f>
        <v>0</v>
      </c>
      <c r="K26" s="53">
        <f>J26+(J26*'1.Premissas Receitas'!$B$19)</f>
        <v>0</v>
      </c>
      <c r="L26" s="53">
        <f>K26+(K26*'1.Premissas Receitas'!$B$19)</f>
        <v>0</v>
      </c>
      <c r="M26" s="53">
        <f>L26+(L26*'1.Premissas Receitas'!$B$19)</f>
        <v>0</v>
      </c>
      <c r="N26" s="53">
        <f>M26+(M26*'1.Premissas Receitas'!$B$19)</f>
        <v>0</v>
      </c>
      <c r="O26" s="53">
        <f>N26+(N26*'1.Premissas Receitas'!$B$19)</f>
        <v>0</v>
      </c>
      <c r="P26" s="53">
        <f>O26+(O26*'1.Premissas Receitas'!$B$19)</f>
        <v>0</v>
      </c>
      <c r="Q26" s="53">
        <f>P26+(P26*'1.Premissas Receitas'!$B$19)</f>
        <v>0</v>
      </c>
      <c r="R26" s="53">
        <f>Q26+(Q26*'1.Premissas Receitas'!$B$19)</f>
        <v>0</v>
      </c>
      <c r="S26" s="53">
        <f>R26+(R26*'1.Premissas Receitas'!$B$19)</f>
        <v>0</v>
      </c>
      <c r="T26" s="53">
        <f>S26+(S26*'1.Premissas Receitas'!$B$19)</f>
        <v>0</v>
      </c>
      <c r="U26" s="53">
        <f>T26+(T26*'1.Premissas Receitas'!$G$16)</f>
        <v>0</v>
      </c>
      <c r="V26" s="53">
        <f>U26+(U26*'1.Premissas Receitas'!$B$19)</f>
        <v>0</v>
      </c>
      <c r="W26" s="53">
        <f>V26+(V26*'1.Premissas Receitas'!$B$19)</f>
        <v>0</v>
      </c>
      <c r="X26" s="53">
        <f>W26+(W26*'1.Premissas Receitas'!$B$19)</f>
        <v>0</v>
      </c>
      <c r="Y26" s="53">
        <f>X26+(X26*'1.Premissas Receitas'!$B$19)</f>
        <v>0</v>
      </c>
      <c r="Z26" s="53">
        <f>Y26+(Y26*'1.Premissas Receitas'!$B$19)</f>
        <v>0</v>
      </c>
      <c r="AA26" s="53">
        <f>Z26+(Z26*'1.Premissas Receitas'!$B$19)</f>
        <v>0</v>
      </c>
      <c r="AB26" s="53">
        <f>AA26+(AA26*'1.Premissas Receitas'!$B$19)</f>
        <v>0</v>
      </c>
      <c r="AC26" s="53">
        <f>AB26+(AB26*'1.Premissas Receitas'!$B$19)</f>
        <v>0</v>
      </c>
      <c r="AD26" s="53">
        <f>AC26+(AC26*'1.Premissas Receitas'!$B$19)</f>
        <v>0</v>
      </c>
      <c r="AE26" s="53">
        <f>AD26+(AD26*'1.Premissas Receitas'!$B$19)</f>
        <v>0</v>
      </c>
      <c r="AF26" s="53">
        <f>AE26+(AE26*'1.Premissas Receitas'!$B$19)</f>
        <v>0</v>
      </c>
      <c r="AG26" s="53">
        <f>AF26+(AF26*'1.Premissas Receitas'!$G$17)</f>
        <v>0</v>
      </c>
      <c r="AH26" s="53">
        <f>AG26+(AG26*'1.Premissas Receitas'!$B$19)</f>
        <v>0</v>
      </c>
      <c r="AI26" s="53">
        <f>AH26+(AH26*'1.Premissas Receitas'!$B$19)</f>
        <v>0</v>
      </c>
      <c r="AJ26" s="53">
        <f>AI26+(AI26*'1.Premissas Receitas'!$B$19)</f>
        <v>0</v>
      </c>
      <c r="AK26" s="53">
        <f>AJ26+(AJ26*'1.Premissas Receitas'!$B$19)</f>
        <v>0</v>
      </c>
      <c r="AL26" s="53">
        <f>AK26+(AK26*'1.Premissas Receitas'!$B$19)</f>
        <v>0</v>
      </c>
      <c r="AM26" s="53">
        <f>AL26+(AL26*'1.Premissas Receitas'!$B$19)</f>
        <v>0</v>
      </c>
      <c r="AN26" s="53">
        <f>AM26+(AM26*'1.Premissas Receitas'!$B$19)</f>
        <v>0</v>
      </c>
      <c r="AO26" s="53">
        <f>AN26+(AN26*'1.Premissas Receitas'!$B$19)</f>
        <v>0</v>
      </c>
      <c r="AP26" s="53">
        <f>AO26+(AO26*'1.Premissas Receitas'!$B$19)</f>
        <v>0</v>
      </c>
      <c r="AQ26" s="53">
        <f>AP26+(AP26*'1.Premissas Receitas'!$B$19)</f>
        <v>0</v>
      </c>
      <c r="AR26" s="53">
        <f>AQ26+(AQ26*'1.Premissas Receitas'!$B$19)</f>
        <v>0</v>
      </c>
      <c r="AS26" s="53">
        <f>AR26+(AR26*'1.Premissas Receitas'!$G$18)</f>
        <v>0</v>
      </c>
      <c r="AT26" s="53">
        <f>AS26+(AS26*'1.Premissas Receitas'!$B$19)</f>
        <v>0</v>
      </c>
      <c r="AU26" s="53">
        <f>AT26+(AT26*'1.Premissas Receitas'!$B$19)</f>
        <v>0</v>
      </c>
      <c r="AV26" s="53">
        <f>AU26+(AU26*'1.Premissas Receitas'!$B$19)</f>
        <v>0</v>
      </c>
      <c r="AW26" s="53">
        <f>AV26+(AV26*'1.Premissas Receitas'!$B$19)</f>
        <v>0</v>
      </c>
      <c r="AX26" s="53">
        <f>AW26+(AW26*'1.Premissas Receitas'!$B$19)</f>
        <v>0</v>
      </c>
      <c r="AY26" s="53">
        <f>AX26+(AX26*'1.Premissas Receitas'!$B$19)</f>
        <v>0</v>
      </c>
      <c r="AZ26" s="53">
        <f>AY26+(AY26*'1.Premissas Receitas'!$B$19)</f>
        <v>0</v>
      </c>
      <c r="BA26" s="53">
        <f>AZ26+(AZ26*'1.Premissas Receitas'!$B$19)</f>
        <v>0</v>
      </c>
      <c r="BB26" s="53">
        <f>BA26+(BA26*'1.Premissas Receitas'!$B$19)</f>
        <v>0</v>
      </c>
      <c r="BC26" s="53">
        <f>BB26+(BB26*'1.Premissas Receitas'!$B$19)</f>
        <v>0</v>
      </c>
      <c r="BD26" s="53">
        <f>BC26+(BC26*'1.Premissas Receitas'!$B$19)</f>
        <v>0</v>
      </c>
      <c r="BE26" s="53">
        <f>BD26+(BD26*'1.Premissas Receitas'!$G$19)</f>
        <v>0</v>
      </c>
      <c r="BF26" s="53">
        <f>BE26+(BE26*'1.Premissas Receitas'!$B$19)</f>
        <v>0</v>
      </c>
      <c r="BG26" s="53">
        <f>BF26+(BF26*'1.Premissas Receitas'!$B$19)</f>
        <v>0</v>
      </c>
      <c r="BH26" s="53">
        <f>BG26+(BG26*'1.Premissas Receitas'!$B$19)</f>
        <v>0</v>
      </c>
      <c r="BI26" s="53">
        <f>BH26+(BH26*'1.Premissas Receitas'!$B$19)</f>
        <v>0</v>
      </c>
      <c r="BJ26" s="53">
        <f>BI26+(BI26*'1.Premissas Receitas'!$B$19)</f>
        <v>0</v>
      </c>
      <c r="BK26" s="53">
        <f>BJ26+(BJ26*'1.Premissas Receitas'!$B$19)</f>
        <v>0</v>
      </c>
      <c r="BL26" s="53">
        <f>BK26+(BK26*'1.Premissas Receitas'!$B$19)</f>
        <v>0</v>
      </c>
      <c r="BM26" s="53">
        <f>BL26+(BL26*'1.Premissas Receitas'!$B$19)</f>
        <v>0</v>
      </c>
      <c r="BN26" s="53">
        <f>BM26+(BM26*'1.Premissas Receitas'!$B$19)</f>
        <v>0</v>
      </c>
      <c r="BO26" s="53">
        <f>BN26+(BN26*'1.Premissas Receitas'!$B$19)</f>
        <v>0</v>
      </c>
      <c r="BP26" s="53">
        <f>BO26+(BO26*'1.Premissas Receitas'!$B$19)</f>
        <v>0</v>
      </c>
      <c r="BQ26" s="32"/>
      <c r="BR26" s="36">
        <f t="shared" si="1"/>
        <v>0</v>
      </c>
      <c r="BS26" s="36">
        <f t="shared" si="2"/>
        <v>0</v>
      </c>
      <c r="BT26" s="36">
        <f t="shared" si="3"/>
        <v>0</v>
      </c>
      <c r="BU26" s="36">
        <f t="shared" si="4"/>
        <v>0</v>
      </c>
      <c r="BV26" s="36">
        <f t="shared" si="5"/>
        <v>0</v>
      </c>
      <c r="BW26" s="9"/>
    </row>
    <row r="27" spans="1:75" ht="15.75" customHeight="1">
      <c r="A27" s="26"/>
      <c r="B27" s="26"/>
      <c r="C27" s="32"/>
      <c r="D27" s="29"/>
      <c r="E27" s="36" t="str">
        <f>'1.Premissas Receitas'!A65</f>
        <v># Pay-per-use Produto/Serviço 3</v>
      </c>
      <c r="F27" s="29"/>
      <c r="G27" s="29"/>
      <c r="H27" s="32"/>
      <c r="I27" s="53">
        <f>'1.Premissas Receitas'!G65</f>
        <v>0</v>
      </c>
      <c r="J27" s="53">
        <f>I27+(I27*'1.Premissas Receitas'!$B$19)</f>
        <v>0</v>
      </c>
      <c r="K27" s="53">
        <f>J27+(J27*'1.Premissas Receitas'!$B$19)</f>
        <v>0</v>
      </c>
      <c r="L27" s="53">
        <f>K27+(K27*'1.Premissas Receitas'!$B$19)</f>
        <v>0</v>
      </c>
      <c r="M27" s="53">
        <f>L27+(L27*'1.Premissas Receitas'!$B$19)</f>
        <v>0</v>
      </c>
      <c r="N27" s="53">
        <f>M27+(M27*'1.Premissas Receitas'!$B$19)</f>
        <v>0</v>
      </c>
      <c r="O27" s="53">
        <f>N27+(N27*'1.Premissas Receitas'!$B$19)</f>
        <v>0</v>
      </c>
      <c r="P27" s="53">
        <f>O27+(O27*'1.Premissas Receitas'!$B$19)</f>
        <v>0</v>
      </c>
      <c r="Q27" s="53">
        <f>P27+(P27*'1.Premissas Receitas'!$B$19)</f>
        <v>0</v>
      </c>
      <c r="R27" s="53">
        <f>Q27+(Q27*'1.Premissas Receitas'!$B$19)</f>
        <v>0</v>
      </c>
      <c r="S27" s="53">
        <f>R27+(R27*'1.Premissas Receitas'!$B$19)</f>
        <v>0</v>
      </c>
      <c r="T27" s="53">
        <f>S27+(S27*'1.Premissas Receitas'!$B$19)</f>
        <v>0</v>
      </c>
      <c r="U27" s="53">
        <f>T27+(T27*'1.Premissas Receitas'!$G$16)</f>
        <v>0</v>
      </c>
      <c r="V27" s="53">
        <f>U27+(U27*'1.Premissas Receitas'!$B$19)</f>
        <v>0</v>
      </c>
      <c r="W27" s="53">
        <f>V27+(V27*'1.Premissas Receitas'!$B$19)</f>
        <v>0</v>
      </c>
      <c r="X27" s="53">
        <f>W27+(W27*'1.Premissas Receitas'!$B$19)</f>
        <v>0</v>
      </c>
      <c r="Y27" s="53">
        <f>X27+(X27*'1.Premissas Receitas'!$B$19)</f>
        <v>0</v>
      </c>
      <c r="Z27" s="53">
        <f>Y27+(Y27*'1.Premissas Receitas'!$B$19)</f>
        <v>0</v>
      </c>
      <c r="AA27" s="53">
        <f>Z27+(Z27*'1.Premissas Receitas'!$B$19)</f>
        <v>0</v>
      </c>
      <c r="AB27" s="53">
        <f>AA27+(AA27*'1.Premissas Receitas'!$B$19)</f>
        <v>0</v>
      </c>
      <c r="AC27" s="53">
        <f>AB27+(AB27*'1.Premissas Receitas'!$B$19)</f>
        <v>0</v>
      </c>
      <c r="AD27" s="53">
        <f>AC27+(AC27*'1.Premissas Receitas'!$B$19)</f>
        <v>0</v>
      </c>
      <c r="AE27" s="53">
        <f>AD27+(AD27*'1.Premissas Receitas'!$B$19)</f>
        <v>0</v>
      </c>
      <c r="AF27" s="53">
        <f>AE27+(AE27*'1.Premissas Receitas'!$B$19)</f>
        <v>0</v>
      </c>
      <c r="AG27" s="53">
        <f>AF27+(AF27*'1.Premissas Receitas'!$G$17)</f>
        <v>0</v>
      </c>
      <c r="AH27" s="53">
        <f>AG27+(AG27*'1.Premissas Receitas'!$B$19)</f>
        <v>0</v>
      </c>
      <c r="AI27" s="53">
        <f>AH27+(AH27*'1.Premissas Receitas'!$B$19)</f>
        <v>0</v>
      </c>
      <c r="AJ27" s="53">
        <f>AI27+(AI27*'1.Premissas Receitas'!$B$19)</f>
        <v>0</v>
      </c>
      <c r="AK27" s="53">
        <f>AJ27+(AJ27*'1.Premissas Receitas'!$B$19)</f>
        <v>0</v>
      </c>
      <c r="AL27" s="53">
        <f>AK27+(AK27*'1.Premissas Receitas'!$B$19)</f>
        <v>0</v>
      </c>
      <c r="AM27" s="53">
        <f>AL27+(AL27*'1.Premissas Receitas'!$B$19)</f>
        <v>0</v>
      </c>
      <c r="AN27" s="53">
        <f>AM27+(AM27*'1.Premissas Receitas'!$B$19)</f>
        <v>0</v>
      </c>
      <c r="AO27" s="53">
        <f>AN27+(AN27*'1.Premissas Receitas'!$B$19)</f>
        <v>0</v>
      </c>
      <c r="AP27" s="53">
        <f>AO27+(AO27*'1.Premissas Receitas'!$B$19)</f>
        <v>0</v>
      </c>
      <c r="AQ27" s="53">
        <f>AP27+(AP27*'1.Premissas Receitas'!$B$19)</f>
        <v>0</v>
      </c>
      <c r="AR27" s="53">
        <f>AQ27+(AQ27*'1.Premissas Receitas'!$B$19)</f>
        <v>0</v>
      </c>
      <c r="AS27" s="53">
        <f>AR27+(AR27*'1.Premissas Receitas'!$G$18)</f>
        <v>0</v>
      </c>
      <c r="AT27" s="53">
        <f>AS27+(AS27*'1.Premissas Receitas'!$B$19)</f>
        <v>0</v>
      </c>
      <c r="AU27" s="53">
        <f>AT27+(AT27*'1.Premissas Receitas'!$B$19)</f>
        <v>0</v>
      </c>
      <c r="AV27" s="53">
        <f>AU27+(AU27*'1.Premissas Receitas'!$B$19)</f>
        <v>0</v>
      </c>
      <c r="AW27" s="53">
        <f>AV27+(AV27*'1.Premissas Receitas'!$B$19)</f>
        <v>0</v>
      </c>
      <c r="AX27" s="53">
        <f>AW27+(AW27*'1.Premissas Receitas'!$B$19)</f>
        <v>0</v>
      </c>
      <c r="AY27" s="53">
        <f>AX27+(AX27*'1.Premissas Receitas'!$B$19)</f>
        <v>0</v>
      </c>
      <c r="AZ27" s="53">
        <f>AY27+(AY27*'1.Premissas Receitas'!$B$19)</f>
        <v>0</v>
      </c>
      <c r="BA27" s="53">
        <f>AZ27+(AZ27*'1.Premissas Receitas'!$B$19)</f>
        <v>0</v>
      </c>
      <c r="BB27" s="53">
        <f>BA27+(BA27*'1.Premissas Receitas'!$B$19)</f>
        <v>0</v>
      </c>
      <c r="BC27" s="53">
        <f>BB27+(BB27*'1.Premissas Receitas'!$B$19)</f>
        <v>0</v>
      </c>
      <c r="BD27" s="53">
        <f>BC27+(BC27*'1.Premissas Receitas'!$B$19)</f>
        <v>0</v>
      </c>
      <c r="BE27" s="53">
        <f>BD27+(BD27*'1.Premissas Receitas'!$G$19)</f>
        <v>0</v>
      </c>
      <c r="BF27" s="53">
        <f>BE27+(BE27*'1.Premissas Receitas'!$B$19)</f>
        <v>0</v>
      </c>
      <c r="BG27" s="53">
        <f>BF27+(BF27*'1.Premissas Receitas'!$B$19)</f>
        <v>0</v>
      </c>
      <c r="BH27" s="53">
        <f>BG27+(BG27*'1.Premissas Receitas'!$B$19)</f>
        <v>0</v>
      </c>
      <c r="BI27" s="53">
        <f>BH27+(BH27*'1.Premissas Receitas'!$B$19)</f>
        <v>0</v>
      </c>
      <c r="BJ27" s="53">
        <f>BI27+(BI27*'1.Premissas Receitas'!$B$19)</f>
        <v>0</v>
      </c>
      <c r="BK27" s="53">
        <f>BJ27+(BJ27*'1.Premissas Receitas'!$B$19)</f>
        <v>0</v>
      </c>
      <c r="BL27" s="53">
        <f>BK27+(BK27*'1.Premissas Receitas'!$B$19)</f>
        <v>0</v>
      </c>
      <c r="BM27" s="53">
        <f>BL27+(BL27*'1.Premissas Receitas'!$B$19)</f>
        <v>0</v>
      </c>
      <c r="BN27" s="53">
        <f>BM27+(BM27*'1.Premissas Receitas'!$B$19)</f>
        <v>0</v>
      </c>
      <c r="BO27" s="53">
        <f>BN27+(BN27*'1.Premissas Receitas'!$B$19)</f>
        <v>0</v>
      </c>
      <c r="BP27" s="53">
        <f>BO27+(BO27*'1.Premissas Receitas'!$B$19)</f>
        <v>0</v>
      </c>
      <c r="BQ27" s="32"/>
      <c r="BR27" s="36">
        <f t="shared" si="1"/>
        <v>0</v>
      </c>
      <c r="BS27" s="36">
        <f t="shared" si="2"/>
        <v>0</v>
      </c>
      <c r="BT27" s="36">
        <f t="shared" si="3"/>
        <v>0</v>
      </c>
      <c r="BU27" s="36">
        <f t="shared" si="4"/>
        <v>0</v>
      </c>
      <c r="BV27" s="36">
        <f t="shared" si="5"/>
        <v>0</v>
      </c>
      <c r="BW27" s="9"/>
    </row>
    <row r="28" spans="1:75" ht="15.75" customHeight="1">
      <c r="A28" s="26"/>
      <c r="B28" s="26"/>
      <c r="C28" s="32"/>
      <c r="D28" s="37" t="s">
        <v>163</v>
      </c>
      <c r="E28" s="37"/>
      <c r="F28" s="37"/>
      <c r="G28" s="37"/>
      <c r="H28" s="32"/>
      <c r="I28" s="38">
        <f t="shared" ref="I28:BP28" si="6">SUM(I10:I27)</f>
        <v>14.965986394557822</v>
      </c>
      <c r="J28" s="38">
        <f t="shared" si="6"/>
        <v>16.46258503401361</v>
      </c>
      <c r="K28" s="38">
        <f t="shared" si="6"/>
        <v>18.108843537414966</v>
      </c>
      <c r="L28" s="38">
        <f t="shared" si="6"/>
        <v>19.919727891156462</v>
      </c>
      <c r="M28" s="38">
        <f t="shared" si="6"/>
        <v>21.911700680272109</v>
      </c>
      <c r="N28" s="38">
        <f t="shared" si="6"/>
        <v>24.102870748299328</v>
      </c>
      <c r="O28" s="38">
        <f t="shared" si="6"/>
        <v>26.513157823129248</v>
      </c>
      <c r="P28" s="38">
        <f t="shared" si="6"/>
        <v>29.164473605442172</v>
      </c>
      <c r="Q28" s="38">
        <f t="shared" si="6"/>
        <v>32.080920965986394</v>
      </c>
      <c r="R28" s="38">
        <f t="shared" si="6"/>
        <v>35.289013062585042</v>
      </c>
      <c r="S28" s="38">
        <f t="shared" si="6"/>
        <v>38.817914368843539</v>
      </c>
      <c r="T28" s="38">
        <f t="shared" si="6"/>
        <v>42.699705805727895</v>
      </c>
      <c r="U28" s="38">
        <f t="shared" si="6"/>
        <v>49.104661676587064</v>
      </c>
      <c r="V28" s="38">
        <f t="shared" si="6"/>
        <v>54.015127844245796</v>
      </c>
      <c r="W28" s="38">
        <f t="shared" si="6"/>
        <v>59.416640628670393</v>
      </c>
      <c r="X28" s="38">
        <f t="shared" si="6"/>
        <v>65.358304691537398</v>
      </c>
      <c r="Y28" s="38">
        <f t="shared" si="6"/>
        <v>71.894135160691135</v>
      </c>
      <c r="Z28" s="38">
        <f t="shared" si="6"/>
        <v>79.083548676760259</v>
      </c>
      <c r="AA28" s="38">
        <f t="shared" si="6"/>
        <v>86.991903544436283</v>
      </c>
      <c r="AB28" s="38">
        <f t="shared" si="6"/>
        <v>95.691093898879927</v>
      </c>
      <c r="AC28" s="38">
        <f t="shared" si="6"/>
        <v>105.26020328876794</v>
      </c>
      <c r="AD28" s="38">
        <f t="shared" si="6"/>
        <v>115.78622361764474</v>
      </c>
      <c r="AE28" s="38">
        <f t="shared" si="6"/>
        <v>127.3648459794092</v>
      </c>
      <c r="AF28" s="38">
        <f t="shared" si="6"/>
        <v>140.1013305773501</v>
      </c>
      <c r="AG28" s="38">
        <f t="shared" si="6"/>
        <v>161.11653016395266</v>
      </c>
      <c r="AH28" s="38">
        <f t="shared" si="6"/>
        <v>177.22818318034786</v>
      </c>
      <c r="AI28" s="38">
        <f t="shared" si="6"/>
        <v>194.95100149838271</v>
      </c>
      <c r="AJ28" s="38">
        <f t="shared" si="6"/>
        <v>214.44610164822092</v>
      </c>
      <c r="AK28" s="38">
        <f t="shared" si="6"/>
        <v>235.89071181304308</v>
      </c>
      <c r="AL28" s="38">
        <f t="shared" si="6"/>
        <v>259.47978299434726</v>
      </c>
      <c r="AM28" s="38">
        <f t="shared" si="6"/>
        <v>285.42776129378211</v>
      </c>
      <c r="AN28" s="38">
        <f t="shared" si="6"/>
        <v>313.97053742316029</v>
      </c>
      <c r="AO28" s="38">
        <f t="shared" si="6"/>
        <v>345.36759116547626</v>
      </c>
      <c r="AP28" s="38">
        <f t="shared" si="6"/>
        <v>379.90435028202393</v>
      </c>
      <c r="AQ28" s="38">
        <f t="shared" si="6"/>
        <v>417.89478531022633</v>
      </c>
      <c r="AR28" s="38">
        <f t="shared" si="6"/>
        <v>459.68426384124894</v>
      </c>
      <c r="AS28" s="38">
        <f t="shared" si="6"/>
        <v>505.65269022537376</v>
      </c>
      <c r="AT28" s="38">
        <f t="shared" si="6"/>
        <v>556.21795924791127</v>
      </c>
      <c r="AU28" s="38">
        <f t="shared" si="6"/>
        <v>611.83975517270244</v>
      </c>
      <c r="AV28" s="38">
        <f t="shared" si="6"/>
        <v>673.02373068997269</v>
      </c>
      <c r="AW28" s="38">
        <f t="shared" si="6"/>
        <v>740.32610375896979</v>
      </c>
      <c r="AX28" s="38">
        <f t="shared" si="6"/>
        <v>814.35871413486677</v>
      </c>
      <c r="AY28" s="38">
        <f t="shared" si="6"/>
        <v>895.79458554835333</v>
      </c>
      <c r="AZ28" s="38">
        <f t="shared" si="6"/>
        <v>985.37404410318891</v>
      </c>
      <c r="BA28" s="38">
        <f t="shared" si="6"/>
        <v>1083.9114485135078</v>
      </c>
      <c r="BB28" s="38">
        <f t="shared" si="6"/>
        <v>1192.3025933648587</v>
      </c>
      <c r="BC28" s="38">
        <f t="shared" si="6"/>
        <v>1311.5328527013448</v>
      </c>
      <c r="BD28" s="38">
        <f t="shared" si="6"/>
        <v>1442.6861379714787</v>
      </c>
      <c r="BE28" s="38">
        <f t="shared" si="6"/>
        <v>1586.9547517686271</v>
      </c>
      <c r="BF28" s="38">
        <f t="shared" si="6"/>
        <v>1745.6502269454893</v>
      </c>
      <c r="BG28" s="38">
        <f t="shared" si="6"/>
        <v>1920.215249640039</v>
      </c>
      <c r="BH28" s="38">
        <f t="shared" si="6"/>
        <v>2112.2367746040427</v>
      </c>
      <c r="BI28" s="38">
        <f t="shared" si="6"/>
        <v>2323.4604520644475</v>
      </c>
      <c r="BJ28" s="38">
        <f t="shared" si="6"/>
        <v>2555.8064972708912</v>
      </c>
      <c r="BK28" s="38">
        <f t="shared" si="6"/>
        <v>2811.3871469979808</v>
      </c>
      <c r="BL28" s="38">
        <f t="shared" si="6"/>
        <v>3092.525861697779</v>
      </c>
      <c r="BM28" s="38">
        <f t="shared" si="6"/>
        <v>3401.7784478675562</v>
      </c>
      <c r="BN28" s="38">
        <f t="shared" si="6"/>
        <v>3741.9562926543117</v>
      </c>
      <c r="BO28" s="38">
        <f t="shared" si="6"/>
        <v>4116.1519219197435</v>
      </c>
      <c r="BP28" s="38">
        <f t="shared" si="6"/>
        <v>4527.7671141117189</v>
      </c>
      <c r="BQ28" s="32"/>
      <c r="BR28" s="38">
        <f t="shared" ref="BR28:BV28" si="7">SUM(BR10:BR27)</f>
        <v>320.03689991742857</v>
      </c>
      <c r="BS28" s="38">
        <f t="shared" si="7"/>
        <v>1000.963357908393</v>
      </c>
      <c r="BT28" s="38">
        <f t="shared" si="7"/>
        <v>3445.361600614212</v>
      </c>
      <c r="BU28" s="38">
        <f t="shared" si="7"/>
        <v>10813.02061543253</v>
      </c>
      <c r="BV28" s="38">
        <f t="shared" si="7"/>
        <v>33935.890737542621</v>
      </c>
      <c r="BW28" s="9"/>
    </row>
    <row r="29" spans="1:75" ht="15.75" customHeight="1">
      <c r="A29" s="26"/>
      <c r="B29" s="26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</row>
    <row r="30" spans="1:75" ht="15.75" customHeight="1">
      <c r="A30" s="32"/>
      <c r="B30" s="26"/>
      <c r="C30" s="32"/>
      <c r="D30" s="17" t="s">
        <v>164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</row>
    <row r="31" spans="1:75" ht="15.75" customHeight="1" outlineLevel="1">
      <c r="A31" s="26"/>
      <c r="B31" s="26"/>
      <c r="C31" s="32"/>
      <c r="D31" s="32"/>
      <c r="E31" s="32" t="str">
        <f t="shared" ref="E31:E33" si="8">E10</f>
        <v># de clientes Assinatura Fremium</v>
      </c>
      <c r="F31" s="32"/>
      <c r="G31" s="32"/>
      <c r="H31" s="32"/>
      <c r="I31" s="34"/>
      <c r="J31" s="36">
        <f>I10*'1.Premissas Receitas'!$B$30</f>
        <v>2.7210884353741499E-2</v>
      </c>
      <c r="K31" s="36">
        <f>J10*'1.Premissas Receitas'!$B$30</f>
        <v>2.9931972789115649E-2</v>
      </c>
      <c r="L31" s="36">
        <f>K10*'1.Premissas Receitas'!$B$30</f>
        <v>3.2925170068027212E-2</v>
      </c>
      <c r="M31" s="36">
        <f>L10*'1.Premissas Receitas'!$B$30</f>
        <v>3.6217687074829932E-2</v>
      </c>
      <c r="N31" s="36">
        <f>M10*'1.Premissas Receitas'!$B$30</f>
        <v>3.9839455782312932E-2</v>
      </c>
      <c r="O31" s="36">
        <f>N10*'1.Premissas Receitas'!$B$30</f>
        <v>4.3823401360544224E-2</v>
      </c>
      <c r="P31" s="36">
        <f>O10*'1.Premissas Receitas'!$B$30</f>
        <v>4.8205741496598647E-2</v>
      </c>
      <c r="Q31" s="36">
        <f>P10*'1.Premissas Receitas'!$B$30</f>
        <v>5.3026315646258509E-2</v>
      </c>
      <c r="R31" s="36">
        <f>Q10*'1.Premissas Receitas'!$B$30</f>
        <v>5.8328947210884358E-2</v>
      </c>
      <c r="S31" s="36">
        <f>R10*'1.Premissas Receitas'!$B$30</f>
        <v>6.4161841931972788E-2</v>
      </c>
      <c r="T31" s="36">
        <f>S10*'1.Premissas Receitas'!$B$30</f>
        <v>7.0578026125170071E-2</v>
      </c>
      <c r="U31" s="36">
        <f>T10*'1.Premissas Receitas'!$B$30</f>
        <v>7.7635828737687082E-2</v>
      </c>
      <c r="V31" s="36">
        <f>U10*'1.Premissas Receitas'!$B$30</f>
        <v>8.9281203048340141E-2</v>
      </c>
      <c r="W31" s="36">
        <f>V10*'1.Premissas Receitas'!$B$30</f>
        <v>9.8209323353174158E-2</v>
      </c>
      <c r="X31" s="36">
        <f>W10*'1.Premissas Receitas'!$B$30</f>
        <v>0.10803025568849157</v>
      </c>
      <c r="Y31" s="36">
        <f>X10*'1.Premissas Receitas'!$B$30</f>
        <v>0.11883328125734074</v>
      </c>
      <c r="Z31" s="36">
        <f>Y10*'1.Premissas Receitas'!$B$30</f>
        <v>0.13071660938307481</v>
      </c>
      <c r="AA31" s="36">
        <f>Z10*'1.Premissas Receitas'!$B$30</f>
        <v>0.14378827032138231</v>
      </c>
      <c r="AB31" s="36">
        <f>AA10*'1.Premissas Receitas'!$B$30</f>
        <v>0.15816709735352052</v>
      </c>
      <c r="AC31" s="36">
        <f>AB10*'1.Premissas Receitas'!$B$30</f>
        <v>0.17398380708887259</v>
      </c>
      <c r="AD31" s="36">
        <f>AC10*'1.Premissas Receitas'!$B$30</f>
        <v>0.19138218779775987</v>
      </c>
      <c r="AE31" s="36">
        <f>AD10*'1.Premissas Receitas'!$B$30</f>
        <v>0.21052040657753587</v>
      </c>
      <c r="AF31" s="36">
        <f>AE10*'1.Premissas Receitas'!$B$30</f>
        <v>0.23157244723528944</v>
      </c>
      <c r="AG31" s="36">
        <f>AF10*'1.Premissas Receitas'!$B$30</f>
        <v>0.25472969195881839</v>
      </c>
      <c r="AH31" s="36">
        <f>AG10*'1.Premissas Receitas'!$B$30</f>
        <v>0.29293914575264113</v>
      </c>
      <c r="AI31" s="36">
        <f>AH10*'1.Premissas Receitas'!$B$30</f>
        <v>0.32223306032790527</v>
      </c>
      <c r="AJ31" s="36">
        <f>AI10*'1.Premissas Receitas'!$B$30</f>
        <v>0.35445636636069583</v>
      </c>
      <c r="AK31" s="36">
        <f>AJ10*'1.Premissas Receitas'!$B$30</f>
        <v>0.38990200299676536</v>
      </c>
      <c r="AL31" s="36">
        <f>AK10*'1.Premissas Receitas'!$B$30</f>
        <v>0.4288922032964419</v>
      </c>
      <c r="AM31" s="36">
        <f>AL10*'1.Premissas Receitas'!$B$30</f>
        <v>0.4717814236260861</v>
      </c>
      <c r="AN31" s="36">
        <f>AM10*'1.Premissas Receitas'!$B$30</f>
        <v>0.51895956598869475</v>
      </c>
      <c r="AO31" s="36">
        <f>AN10*'1.Premissas Receitas'!$B$30</f>
        <v>0.57085552258756422</v>
      </c>
      <c r="AP31" s="36">
        <f>AO10*'1.Premissas Receitas'!$B$30</f>
        <v>0.62794107484632067</v>
      </c>
      <c r="AQ31" s="36">
        <f>AP10*'1.Premissas Receitas'!$B$30</f>
        <v>0.69073518233095277</v>
      </c>
      <c r="AR31" s="36">
        <f>AQ10*'1.Premissas Receitas'!$B$30</f>
        <v>0.75980870056404803</v>
      </c>
      <c r="AS31" s="36">
        <f>AR10*'1.Premissas Receitas'!$B$30</f>
        <v>0.83578957062045278</v>
      </c>
      <c r="AT31" s="36">
        <f>AS10*'1.Premissas Receitas'!$B$30</f>
        <v>0.9193685276824981</v>
      </c>
      <c r="AU31" s="36">
        <f>AT10*'1.Premissas Receitas'!$B$30</f>
        <v>1.0113053804507479</v>
      </c>
      <c r="AV31" s="36">
        <f>AU10*'1.Premissas Receitas'!$B$30</f>
        <v>1.1124359184958226</v>
      </c>
      <c r="AW31" s="36">
        <f>AV10*'1.Premissas Receitas'!$B$30</f>
        <v>1.2236795103454048</v>
      </c>
      <c r="AX31" s="36">
        <f>AW10*'1.Premissas Receitas'!$B$30</f>
        <v>1.3460474613799454</v>
      </c>
      <c r="AY31" s="36">
        <f>AX10*'1.Premissas Receitas'!$B$30</f>
        <v>1.4806522075179398</v>
      </c>
      <c r="AZ31" s="36">
        <f>AY10*'1.Premissas Receitas'!$B$30</f>
        <v>1.6287174282697339</v>
      </c>
      <c r="BA31" s="36">
        <f>AZ10*'1.Premissas Receitas'!$B$30</f>
        <v>1.7915891710967073</v>
      </c>
      <c r="BB31" s="36">
        <f>BA10*'1.Premissas Receitas'!$B$30</f>
        <v>1.9707480882063784</v>
      </c>
      <c r="BC31" s="36">
        <f>BB10*'1.Premissas Receitas'!$B$30</f>
        <v>2.1678228970270159</v>
      </c>
      <c r="BD31" s="36">
        <f>BC10*'1.Premissas Receitas'!$B$30</f>
        <v>2.384605186729718</v>
      </c>
      <c r="BE31" s="36">
        <f>BD10*'1.Premissas Receitas'!$B$30</f>
        <v>2.6230657054026891</v>
      </c>
      <c r="BF31" s="36">
        <f>BE10*'1.Premissas Receitas'!$B$30</f>
        <v>2.8853722759429581</v>
      </c>
      <c r="BG31" s="36">
        <f>BF10*'1.Premissas Receitas'!$B$30</f>
        <v>3.1739095035372538</v>
      </c>
      <c r="BH31" s="36">
        <f>BG10*'1.Premissas Receitas'!$B$30</f>
        <v>3.4913004538909793</v>
      </c>
      <c r="BI31" s="36">
        <f>BH10*'1.Premissas Receitas'!$B$30</f>
        <v>3.8404304992800768</v>
      </c>
      <c r="BJ31" s="36">
        <f>BI10*'1.Premissas Receitas'!$B$30</f>
        <v>4.2244735492080849</v>
      </c>
      <c r="BK31" s="36">
        <f>BJ10*'1.Premissas Receitas'!$B$30</f>
        <v>4.6469209041288932</v>
      </c>
      <c r="BL31" s="36">
        <f>BK10*'1.Premissas Receitas'!$B$30</f>
        <v>5.1116129945417832</v>
      </c>
      <c r="BM31" s="36">
        <f>BL10*'1.Premissas Receitas'!$B$30</f>
        <v>5.6227742939959615</v>
      </c>
      <c r="BN31" s="36">
        <f>BM10*'1.Premissas Receitas'!$B$30</f>
        <v>6.1850517233955582</v>
      </c>
      <c r="BO31" s="36">
        <f>BN10*'1.Premissas Receitas'!$B$30</f>
        <v>6.8035568957351131</v>
      </c>
      <c r="BP31" s="34"/>
      <c r="BQ31" s="34"/>
      <c r="BR31" s="36">
        <f t="shared" ref="BR31:BR36" si="9">SUM(I31:T31)</f>
        <v>0.5042494438394558</v>
      </c>
      <c r="BS31" s="36">
        <f t="shared" ref="BS31:BS36" si="10">SUM(V31:AF31)</f>
        <v>1.6544848891047821</v>
      </c>
      <c r="BT31" s="36">
        <f t="shared" ref="BT31:BT36" si="11">SUM(AG31:AR31)</f>
        <v>5.683233940636935</v>
      </c>
      <c r="BU31" s="36">
        <f t="shared" ref="BU31:BU36" si="12">SUM(AS31:BD31)</f>
        <v>17.872761347822362</v>
      </c>
      <c r="BV31" s="36">
        <f t="shared" ref="BV31:BV36" si="13">SUM(BE31:BP31)</f>
        <v>48.608468799059352</v>
      </c>
      <c r="BW31" s="36"/>
    </row>
    <row r="32" spans="1:75" ht="15.75" customHeight="1" outlineLevel="1">
      <c r="A32" s="26"/>
      <c r="B32" s="26"/>
      <c r="C32" s="32"/>
      <c r="D32" s="32"/>
      <c r="E32" s="32" t="str">
        <f t="shared" si="8"/>
        <v># de clientes Assinatura 1</v>
      </c>
      <c r="F32" s="32"/>
      <c r="G32" s="32"/>
      <c r="H32" s="32"/>
      <c r="I32" s="93"/>
      <c r="J32" s="36">
        <f>I11*'1.Premissas Receitas'!$B$30</f>
        <v>9.5238095238095233E-2</v>
      </c>
      <c r="K32" s="36">
        <f>J11*'1.Premissas Receitas'!$B$30</f>
        <v>0.10476190476190476</v>
      </c>
      <c r="L32" s="36">
        <f>K11*'1.Premissas Receitas'!$B$30</f>
        <v>0.11523809523809524</v>
      </c>
      <c r="M32" s="36">
        <f>L11*'1.Premissas Receitas'!$B$30</f>
        <v>0.12676190476190477</v>
      </c>
      <c r="N32" s="36">
        <f>M11*'1.Premissas Receitas'!$B$30</f>
        <v>0.13943809523809525</v>
      </c>
      <c r="O32" s="36">
        <f>N11*'1.Premissas Receitas'!$B$30</f>
        <v>0.15338190476190477</v>
      </c>
      <c r="P32" s="36">
        <f>O11*'1.Premissas Receitas'!$B$30</f>
        <v>0.16872009523809525</v>
      </c>
      <c r="Q32" s="36">
        <f>P11*'1.Premissas Receitas'!$B$30</f>
        <v>0.18559210476190477</v>
      </c>
      <c r="R32" s="36">
        <f>Q11*'1.Premissas Receitas'!$B$30</f>
        <v>0.20415131523809524</v>
      </c>
      <c r="S32" s="36">
        <f>R11*'1.Premissas Receitas'!$B$30</f>
        <v>0.22456644676190479</v>
      </c>
      <c r="T32" s="36">
        <f>S11*'1.Premissas Receitas'!$B$30</f>
        <v>0.24702309143809525</v>
      </c>
      <c r="U32" s="36">
        <f>T11*'1.Premissas Receitas'!$B$30</f>
        <v>0.27172540058190481</v>
      </c>
      <c r="V32" s="36">
        <f>U11*'1.Premissas Receitas'!$B$30</f>
        <v>0.31248421066919052</v>
      </c>
      <c r="W32" s="36">
        <f>V11*'1.Premissas Receitas'!$B$30</f>
        <v>0.34373263173610957</v>
      </c>
      <c r="X32" s="36">
        <f>W11*'1.Premissas Receitas'!$B$30</f>
        <v>0.37810589490972057</v>
      </c>
      <c r="Y32" s="36">
        <f>X11*'1.Premissas Receitas'!$B$30</f>
        <v>0.41591648440069262</v>
      </c>
      <c r="Z32" s="36">
        <f>Y11*'1.Premissas Receitas'!$B$30</f>
        <v>0.45750813284076186</v>
      </c>
      <c r="AA32" s="36">
        <f>Z11*'1.Premissas Receitas'!$B$30</f>
        <v>0.50325894612483812</v>
      </c>
      <c r="AB32" s="36">
        <f>AA11*'1.Premissas Receitas'!$B$30</f>
        <v>0.55358484073732184</v>
      </c>
      <c r="AC32" s="36">
        <f>AB11*'1.Premissas Receitas'!$B$30</f>
        <v>0.60894332481105407</v>
      </c>
      <c r="AD32" s="36">
        <f>AC11*'1.Premissas Receitas'!$B$30</f>
        <v>0.66983765729215949</v>
      </c>
      <c r="AE32" s="36">
        <f>AD11*'1.Premissas Receitas'!$B$30</f>
        <v>0.73682142302137532</v>
      </c>
      <c r="AF32" s="36">
        <f>AE11*'1.Premissas Receitas'!$B$30</f>
        <v>0.81050356532351286</v>
      </c>
      <c r="AG32" s="36">
        <f>AF11*'1.Premissas Receitas'!$B$30</f>
        <v>0.89155392185586424</v>
      </c>
      <c r="AH32" s="36">
        <f>AG11*'1.Premissas Receitas'!$B$30</f>
        <v>1.0252870101342437</v>
      </c>
      <c r="AI32" s="36">
        <f>AH11*'1.Premissas Receitas'!$B$30</f>
        <v>1.1278157111476683</v>
      </c>
      <c r="AJ32" s="36">
        <f>AI11*'1.Premissas Receitas'!$B$30</f>
        <v>1.2405972822624352</v>
      </c>
      <c r="AK32" s="36">
        <f>AJ11*'1.Premissas Receitas'!$B$30</f>
        <v>1.3646570104886786</v>
      </c>
      <c r="AL32" s="36">
        <f>AK11*'1.Premissas Receitas'!$B$30</f>
        <v>1.5011227115375465</v>
      </c>
      <c r="AM32" s="36">
        <f>AL11*'1.Premissas Receitas'!$B$30</f>
        <v>1.6512349826913013</v>
      </c>
      <c r="AN32" s="36">
        <f>AM11*'1.Premissas Receitas'!$B$30</f>
        <v>1.8163584809604314</v>
      </c>
      <c r="AO32" s="36">
        <f>AN11*'1.Premissas Receitas'!$B$30</f>
        <v>1.9979943290564746</v>
      </c>
      <c r="AP32" s="36">
        <f>AO11*'1.Premissas Receitas'!$B$30</f>
        <v>2.1977937619621217</v>
      </c>
      <c r="AQ32" s="36">
        <f>AP11*'1.Premissas Receitas'!$B$30</f>
        <v>2.4175731381583341</v>
      </c>
      <c r="AR32" s="36">
        <f>AQ11*'1.Premissas Receitas'!$B$30</f>
        <v>2.6593304519741672</v>
      </c>
      <c r="AS32" s="36">
        <f>AR11*'1.Premissas Receitas'!$B$30</f>
        <v>2.9252634971715841</v>
      </c>
      <c r="AT32" s="36">
        <f>AS11*'1.Premissas Receitas'!$B$30</f>
        <v>3.2177898468887425</v>
      </c>
      <c r="AU32" s="36">
        <f>AT11*'1.Premissas Receitas'!$B$30</f>
        <v>3.5395688315776166</v>
      </c>
      <c r="AV32" s="36">
        <f>AU11*'1.Premissas Receitas'!$B$30</f>
        <v>3.8935257147353783</v>
      </c>
      <c r="AW32" s="36">
        <f>AV11*'1.Premissas Receitas'!$B$30</f>
        <v>4.2828782862089154</v>
      </c>
      <c r="AX32" s="36">
        <f>AW11*'1.Premissas Receitas'!$B$30</f>
        <v>4.7111661148298074</v>
      </c>
      <c r="AY32" s="36">
        <f>AX11*'1.Premissas Receitas'!$B$30</f>
        <v>5.1822827263127875</v>
      </c>
      <c r="AZ32" s="36">
        <f>AY11*'1.Premissas Receitas'!$B$30</f>
        <v>5.7005109989440665</v>
      </c>
      <c r="BA32" s="36">
        <f>AZ11*'1.Premissas Receitas'!$B$30</f>
        <v>6.2705620988384743</v>
      </c>
      <c r="BB32" s="36">
        <f>BA11*'1.Premissas Receitas'!$B$30</f>
        <v>6.897618308722322</v>
      </c>
      <c r="BC32" s="36">
        <f>BB11*'1.Premissas Receitas'!$B$30</f>
        <v>7.5873801395945542</v>
      </c>
      <c r="BD32" s="36">
        <f>BC11*'1.Premissas Receitas'!$B$30</f>
        <v>8.3461181535540092</v>
      </c>
      <c r="BE32" s="36">
        <f>BD11*'1.Premissas Receitas'!$B$30</f>
        <v>9.1807299689094108</v>
      </c>
      <c r="BF32" s="36">
        <f>BE11*'1.Premissas Receitas'!$B$30</f>
        <v>10.098802965800353</v>
      </c>
      <c r="BG32" s="36">
        <f>BF11*'1.Premissas Receitas'!$B$30</f>
        <v>11.108683262380389</v>
      </c>
      <c r="BH32" s="36">
        <f>BG11*'1.Premissas Receitas'!$B$30</f>
        <v>12.21955158861843</v>
      </c>
      <c r="BI32" s="36">
        <f>BH11*'1.Premissas Receitas'!$B$30</f>
        <v>13.441506747480272</v>
      </c>
      <c r="BJ32" s="36">
        <f>BI11*'1.Premissas Receitas'!$B$30</f>
        <v>14.785657422228299</v>
      </c>
      <c r="BK32" s="36">
        <f>BJ11*'1.Premissas Receitas'!$B$30</f>
        <v>16.264223164451128</v>
      </c>
      <c r="BL32" s="36">
        <f>BK11*'1.Premissas Receitas'!$B$30</f>
        <v>17.890645480896243</v>
      </c>
      <c r="BM32" s="36">
        <f>BL11*'1.Premissas Receitas'!$B$30</f>
        <v>19.679710028985866</v>
      </c>
      <c r="BN32" s="36">
        <f>BM11*'1.Premissas Receitas'!$B$30</f>
        <v>21.647681031884453</v>
      </c>
      <c r="BO32" s="36">
        <f>BN11*'1.Premissas Receitas'!$B$30</f>
        <v>23.8124491350729</v>
      </c>
      <c r="BP32" s="93"/>
      <c r="BQ32" s="34"/>
      <c r="BR32" s="36">
        <f t="shared" si="9"/>
        <v>1.7648730534380954</v>
      </c>
      <c r="BS32" s="36">
        <f t="shared" si="10"/>
        <v>5.790697111866737</v>
      </c>
      <c r="BT32" s="36">
        <f t="shared" si="11"/>
        <v>19.891318792229267</v>
      </c>
      <c r="BU32" s="36">
        <f t="shared" si="12"/>
        <v>62.554664717378266</v>
      </c>
      <c r="BV32" s="36">
        <f t="shared" si="13"/>
        <v>170.12964079670775</v>
      </c>
      <c r="BW32" s="36"/>
    </row>
    <row r="33" spans="1:75" ht="15.75" customHeight="1" outlineLevel="1">
      <c r="A33" s="26"/>
      <c r="B33" s="26"/>
      <c r="C33" s="32"/>
      <c r="D33" s="32"/>
      <c r="E33" s="32" t="str">
        <f t="shared" si="8"/>
        <v># de clientes Assinatura 2</v>
      </c>
      <c r="F33" s="32"/>
      <c r="G33" s="32"/>
      <c r="H33" s="32"/>
      <c r="I33" s="93"/>
      <c r="J33" s="36">
        <f>I12*'1.Premissas Receitas'!$B$30</f>
        <v>1.360544217687075E-2</v>
      </c>
      <c r="K33" s="36">
        <f>J12*'1.Premissas Receitas'!$B$30</f>
        <v>1.4965986394557824E-2</v>
      </c>
      <c r="L33" s="36">
        <f>K12*'1.Premissas Receitas'!$B$30</f>
        <v>1.6462585034013606E-2</v>
      </c>
      <c r="M33" s="36">
        <f>L12*'1.Premissas Receitas'!$B$30</f>
        <v>1.8108843537414966E-2</v>
      </c>
      <c r="N33" s="36">
        <f>M12*'1.Premissas Receitas'!$B$30</f>
        <v>1.9919727891156466E-2</v>
      </c>
      <c r="O33" s="36">
        <f>N12*'1.Premissas Receitas'!$B$30</f>
        <v>2.1911700680272112E-2</v>
      </c>
      <c r="P33" s="36">
        <f>O12*'1.Premissas Receitas'!$B$30</f>
        <v>2.4102870748299324E-2</v>
      </c>
      <c r="Q33" s="36">
        <f>P12*'1.Premissas Receitas'!$B$30</f>
        <v>2.6513157823129255E-2</v>
      </c>
      <c r="R33" s="36">
        <f>Q12*'1.Premissas Receitas'!$B$30</f>
        <v>2.9164473605442179E-2</v>
      </c>
      <c r="S33" s="36">
        <f>R12*'1.Premissas Receitas'!$B$30</f>
        <v>3.2080920965986394E-2</v>
      </c>
      <c r="T33" s="36">
        <f>S12*'1.Premissas Receitas'!$B$30</f>
        <v>3.5289013062585035E-2</v>
      </c>
      <c r="U33" s="36">
        <f>T12*'1.Premissas Receitas'!$B$30</f>
        <v>3.8817914368843541E-2</v>
      </c>
      <c r="V33" s="36">
        <f>U12*'1.Premissas Receitas'!$B$30</f>
        <v>4.464060152417007E-2</v>
      </c>
      <c r="W33" s="36">
        <f>V12*'1.Premissas Receitas'!$B$30</f>
        <v>4.9104661676587079E-2</v>
      </c>
      <c r="X33" s="36">
        <f>W12*'1.Premissas Receitas'!$B$30</f>
        <v>5.4015127844245787E-2</v>
      </c>
      <c r="Y33" s="36">
        <f>X12*'1.Premissas Receitas'!$B$30</f>
        <v>5.9416640628670372E-2</v>
      </c>
      <c r="Z33" s="36">
        <f>Y12*'1.Premissas Receitas'!$B$30</f>
        <v>6.5358304691537403E-2</v>
      </c>
      <c r="AA33" s="36">
        <f>Z12*'1.Premissas Receitas'!$B$30</f>
        <v>7.1894135160691153E-2</v>
      </c>
      <c r="AB33" s="36">
        <f>AA12*'1.Premissas Receitas'!$B$30</f>
        <v>7.9083548676760262E-2</v>
      </c>
      <c r="AC33" s="36">
        <f>AB12*'1.Premissas Receitas'!$B$30</f>
        <v>8.6991903544436297E-2</v>
      </c>
      <c r="AD33" s="36">
        <f>AC12*'1.Premissas Receitas'!$B$30</f>
        <v>9.5691093898879934E-2</v>
      </c>
      <c r="AE33" s="36">
        <f>AD12*'1.Premissas Receitas'!$B$30</f>
        <v>0.10526020328876794</v>
      </c>
      <c r="AF33" s="36">
        <f>AE12*'1.Premissas Receitas'!$B$30</f>
        <v>0.11578622361764472</v>
      </c>
      <c r="AG33" s="36">
        <f>AF12*'1.Premissas Receitas'!$B$30</f>
        <v>0.1273648459794092</v>
      </c>
      <c r="AH33" s="36">
        <f>AG12*'1.Premissas Receitas'!$B$30</f>
        <v>0.14646957287632056</v>
      </c>
      <c r="AI33" s="36">
        <f>AH12*'1.Premissas Receitas'!$B$30</f>
        <v>0.16111653016395264</v>
      </c>
      <c r="AJ33" s="36">
        <f>AI12*'1.Premissas Receitas'!$B$30</f>
        <v>0.17722818318034791</v>
      </c>
      <c r="AK33" s="36">
        <f>AJ12*'1.Premissas Receitas'!$B$30</f>
        <v>0.19495100149838268</v>
      </c>
      <c r="AL33" s="36">
        <f>AK12*'1.Premissas Receitas'!$B$30</f>
        <v>0.21444610164822095</v>
      </c>
      <c r="AM33" s="36">
        <f>AL12*'1.Premissas Receitas'!$B$30</f>
        <v>0.23589071181304305</v>
      </c>
      <c r="AN33" s="36">
        <f>AM12*'1.Premissas Receitas'!$B$30</f>
        <v>0.25947978299434737</v>
      </c>
      <c r="AO33" s="36">
        <f>AN12*'1.Premissas Receitas'!$B$30</f>
        <v>0.28542776129378211</v>
      </c>
      <c r="AP33" s="36">
        <f>AO12*'1.Premissas Receitas'!$B$30</f>
        <v>0.31397053742316033</v>
      </c>
      <c r="AQ33" s="36">
        <f>AP12*'1.Premissas Receitas'!$B$30</f>
        <v>0.34536759116547638</v>
      </c>
      <c r="AR33" s="36">
        <f>AQ12*'1.Premissas Receitas'!$B$30</f>
        <v>0.37990435028202402</v>
      </c>
      <c r="AS33" s="36">
        <f>AR12*'1.Premissas Receitas'!$B$30</f>
        <v>0.41789478531022639</v>
      </c>
      <c r="AT33" s="36">
        <f>AS12*'1.Premissas Receitas'!$B$30</f>
        <v>0.45968426384124905</v>
      </c>
      <c r="AU33" s="36">
        <f>AT12*'1.Premissas Receitas'!$B$30</f>
        <v>0.50565269022537396</v>
      </c>
      <c r="AV33" s="36">
        <f>AU12*'1.Premissas Receitas'!$B$30</f>
        <v>0.55621795924791129</v>
      </c>
      <c r="AW33" s="36">
        <f>AV12*'1.Premissas Receitas'!$B$30</f>
        <v>0.61183975517270239</v>
      </c>
      <c r="AX33" s="36">
        <f>AW12*'1.Premissas Receitas'!$B$30</f>
        <v>0.67302373068997268</v>
      </c>
      <c r="AY33" s="36">
        <f>AX12*'1.Premissas Receitas'!$B$30</f>
        <v>0.7403261037589699</v>
      </c>
      <c r="AZ33" s="36">
        <f>AY12*'1.Premissas Receitas'!$B$30</f>
        <v>0.81435871413486693</v>
      </c>
      <c r="BA33" s="36">
        <f>AZ12*'1.Premissas Receitas'!$B$30</f>
        <v>0.89579458554835367</v>
      </c>
      <c r="BB33" s="36">
        <f>BA12*'1.Premissas Receitas'!$B$30</f>
        <v>0.98537404410318918</v>
      </c>
      <c r="BC33" s="36">
        <f>BB12*'1.Premissas Receitas'!$B$30</f>
        <v>1.083911448513508</v>
      </c>
      <c r="BD33" s="36">
        <f>BC12*'1.Premissas Receitas'!$B$30</f>
        <v>1.192302593364859</v>
      </c>
      <c r="BE33" s="36">
        <f>BD12*'1.Premissas Receitas'!$B$30</f>
        <v>1.3115328527013446</v>
      </c>
      <c r="BF33" s="36">
        <f>BE12*'1.Premissas Receitas'!$B$30</f>
        <v>1.442686137971479</v>
      </c>
      <c r="BG33" s="36">
        <f>BF12*'1.Premissas Receitas'!$B$30</f>
        <v>1.5869547517686269</v>
      </c>
      <c r="BH33" s="36">
        <f>BG12*'1.Premissas Receitas'!$B$30</f>
        <v>1.7456502269454897</v>
      </c>
      <c r="BI33" s="36">
        <f>BH12*'1.Premissas Receitas'!$B$30</f>
        <v>1.9202152496400384</v>
      </c>
      <c r="BJ33" s="36">
        <f>BI12*'1.Premissas Receitas'!$B$30</f>
        <v>2.1122367746040425</v>
      </c>
      <c r="BK33" s="36">
        <f>BJ12*'1.Premissas Receitas'!$B$30</f>
        <v>2.3234604520644466</v>
      </c>
      <c r="BL33" s="36">
        <f>BK12*'1.Premissas Receitas'!$B$30</f>
        <v>2.5558064972708916</v>
      </c>
      <c r="BM33" s="36">
        <f>BL12*'1.Premissas Receitas'!$B$30</f>
        <v>2.8113871469979808</v>
      </c>
      <c r="BN33" s="36">
        <f>BM12*'1.Premissas Receitas'!$B$30</f>
        <v>3.0925258616977791</v>
      </c>
      <c r="BO33" s="36">
        <f>BN12*'1.Premissas Receitas'!$B$30</f>
        <v>3.4017784478675566</v>
      </c>
      <c r="BP33" s="93"/>
      <c r="BQ33" s="34"/>
      <c r="BR33" s="36">
        <f t="shared" si="9"/>
        <v>0.2521247219197279</v>
      </c>
      <c r="BS33" s="36">
        <f t="shared" si="10"/>
        <v>0.82724244455239104</v>
      </c>
      <c r="BT33" s="36">
        <f t="shared" si="11"/>
        <v>2.8416169703184675</v>
      </c>
      <c r="BU33" s="36">
        <f t="shared" si="12"/>
        <v>8.9363806739111808</v>
      </c>
      <c r="BV33" s="36">
        <f t="shared" si="13"/>
        <v>24.304234399529676</v>
      </c>
      <c r="BW33" s="36"/>
    </row>
    <row r="34" spans="1:75" ht="15.75" customHeight="1" outlineLevel="1">
      <c r="A34" s="26"/>
      <c r="B34" s="26"/>
      <c r="C34" s="32"/>
      <c r="D34" s="32"/>
      <c r="E34" s="53" t="str">
        <f t="shared" ref="E34:E36" si="14">E25</f>
        <v># Pay-per-use Produto/Serviço 1</v>
      </c>
      <c r="F34" s="32"/>
      <c r="G34" s="32"/>
      <c r="H34" s="32"/>
      <c r="I34" s="93"/>
      <c r="J34" s="36">
        <f>I25*'1.Premissas Receitas'!$B$68</f>
        <v>2.7210884353741499E-2</v>
      </c>
      <c r="K34" s="36">
        <f>J25*'1.Premissas Receitas'!$B$68</f>
        <v>2.9931972789115649E-2</v>
      </c>
      <c r="L34" s="36">
        <f>K25*'1.Premissas Receitas'!$B$68</f>
        <v>3.2925170068027212E-2</v>
      </c>
      <c r="M34" s="36">
        <f>L25*'1.Premissas Receitas'!$B$68</f>
        <v>3.6217687074829932E-2</v>
      </c>
      <c r="N34" s="36">
        <f>M25*'1.Premissas Receitas'!$B$68</f>
        <v>3.9839455782312932E-2</v>
      </c>
      <c r="O34" s="36">
        <f>N25*'1.Premissas Receitas'!$B$68</f>
        <v>4.3823401360544224E-2</v>
      </c>
      <c r="P34" s="36">
        <f>O25*'1.Premissas Receitas'!$B$68</f>
        <v>4.8205741496598647E-2</v>
      </c>
      <c r="Q34" s="36">
        <f>P25*'1.Premissas Receitas'!$B$68</f>
        <v>5.3026315646258509E-2</v>
      </c>
      <c r="R34" s="36">
        <f>Q25*'1.Premissas Receitas'!$B$68</f>
        <v>5.8328947210884358E-2</v>
      </c>
      <c r="S34" s="36">
        <f>R25*'1.Premissas Receitas'!$B$68</f>
        <v>6.4161841931972788E-2</v>
      </c>
      <c r="T34" s="36">
        <f>S25*'1.Premissas Receitas'!$B$68</f>
        <v>7.0578026125170071E-2</v>
      </c>
      <c r="U34" s="36">
        <f>T25*'1.Premissas Receitas'!$B$68</f>
        <v>7.7635828737687082E-2</v>
      </c>
      <c r="V34" s="36">
        <f>U25*'1.Premissas Receitas'!$B$68</f>
        <v>8.9281203048340141E-2</v>
      </c>
      <c r="W34" s="36">
        <f>V25*'1.Premissas Receitas'!$B$68</f>
        <v>9.8209323353174158E-2</v>
      </c>
      <c r="X34" s="36">
        <f>W25*'1.Premissas Receitas'!$B$68</f>
        <v>0.10803025568849157</v>
      </c>
      <c r="Y34" s="36">
        <f>X25*'1.Premissas Receitas'!$B$68</f>
        <v>0.11883328125734074</v>
      </c>
      <c r="Z34" s="36">
        <f>Y25*'1.Premissas Receitas'!$B$68</f>
        <v>0.13071660938307481</v>
      </c>
      <c r="AA34" s="36">
        <f>Z25*'1.Premissas Receitas'!$B$68</f>
        <v>0.14378827032138231</v>
      </c>
      <c r="AB34" s="36">
        <f>AA25*'1.Premissas Receitas'!$B$68</f>
        <v>0.15816709735352052</v>
      </c>
      <c r="AC34" s="36">
        <f>AB25*'1.Premissas Receitas'!$B$68</f>
        <v>0.17398380708887259</v>
      </c>
      <c r="AD34" s="36">
        <f>AC25*'1.Premissas Receitas'!$B$68</f>
        <v>0.19138218779775987</v>
      </c>
      <c r="AE34" s="36">
        <f>AD25*'1.Premissas Receitas'!$B$68</f>
        <v>0.21052040657753587</v>
      </c>
      <c r="AF34" s="36">
        <f>AE25*'1.Premissas Receitas'!$B$68</f>
        <v>0.23157244723528944</v>
      </c>
      <c r="AG34" s="36">
        <f>AF25*'1.Premissas Receitas'!$B$68</f>
        <v>0.25472969195881839</v>
      </c>
      <c r="AH34" s="36">
        <f>AG25*'1.Premissas Receitas'!$B$68</f>
        <v>0.29293914575264113</v>
      </c>
      <c r="AI34" s="36">
        <f>AH25*'1.Premissas Receitas'!$B$68</f>
        <v>0.32223306032790527</v>
      </c>
      <c r="AJ34" s="36">
        <f>AI25*'1.Premissas Receitas'!$B$68</f>
        <v>0.35445636636069583</v>
      </c>
      <c r="AK34" s="36">
        <f>AJ25*'1.Premissas Receitas'!$B$68</f>
        <v>0.38990200299676536</v>
      </c>
      <c r="AL34" s="36">
        <f>AK25*'1.Premissas Receitas'!$B$68</f>
        <v>0.4288922032964419</v>
      </c>
      <c r="AM34" s="36">
        <f>AL25*'1.Premissas Receitas'!$B$68</f>
        <v>0.4717814236260861</v>
      </c>
      <c r="AN34" s="36">
        <f>AM25*'1.Premissas Receitas'!$B$68</f>
        <v>0.51895956598869475</v>
      </c>
      <c r="AO34" s="36">
        <f>AN25*'1.Premissas Receitas'!$B$68</f>
        <v>0.57085552258756422</v>
      </c>
      <c r="AP34" s="36">
        <f>AO25*'1.Premissas Receitas'!$B$68</f>
        <v>0.62794107484632067</v>
      </c>
      <c r="AQ34" s="36">
        <f>AP25*'1.Premissas Receitas'!$B$68</f>
        <v>0.69073518233095277</v>
      </c>
      <c r="AR34" s="36">
        <f>AQ25*'1.Premissas Receitas'!$B$68</f>
        <v>0.75980870056404803</v>
      </c>
      <c r="AS34" s="36">
        <f>AR25*'1.Premissas Receitas'!$B$68</f>
        <v>0.83578957062045278</v>
      </c>
      <c r="AT34" s="36">
        <f>AS25*'1.Premissas Receitas'!$B$68</f>
        <v>0.9193685276824981</v>
      </c>
      <c r="AU34" s="36">
        <f>AT25*'1.Premissas Receitas'!$B$68</f>
        <v>1.0113053804507479</v>
      </c>
      <c r="AV34" s="36">
        <f>AU25*'1.Premissas Receitas'!$B$68</f>
        <v>1.1124359184958226</v>
      </c>
      <c r="AW34" s="36">
        <f>AV25*'1.Premissas Receitas'!$B$68</f>
        <v>1.2236795103454048</v>
      </c>
      <c r="AX34" s="36">
        <f>AW25*'1.Premissas Receitas'!$B$68</f>
        <v>1.3460474613799454</v>
      </c>
      <c r="AY34" s="36">
        <f>AX25*'1.Premissas Receitas'!$B$68</f>
        <v>1.4806522075179398</v>
      </c>
      <c r="AZ34" s="36">
        <f>AY25*'1.Premissas Receitas'!$B$68</f>
        <v>1.6287174282697339</v>
      </c>
      <c r="BA34" s="36">
        <f>AZ25*'1.Premissas Receitas'!$B$68</f>
        <v>1.7915891710967073</v>
      </c>
      <c r="BB34" s="36">
        <f>BA25*'1.Premissas Receitas'!$B$68</f>
        <v>1.9707480882063784</v>
      </c>
      <c r="BC34" s="36">
        <f>BB25*'1.Premissas Receitas'!$B$68</f>
        <v>2.1678228970270159</v>
      </c>
      <c r="BD34" s="36">
        <f>BC25*'1.Premissas Receitas'!$B$68</f>
        <v>2.384605186729718</v>
      </c>
      <c r="BE34" s="36">
        <f>BD25*'1.Premissas Receitas'!$B$68</f>
        <v>2.6230657054026891</v>
      </c>
      <c r="BF34" s="36">
        <f>BE25*'1.Premissas Receitas'!$B$68</f>
        <v>2.8853722759429581</v>
      </c>
      <c r="BG34" s="36">
        <f>BF25*'1.Premissas Receitas'!$B$68</f>
        <v>3.1739095035372538</v>
      </c>
      <c r="BH34" s="36">
        <f>BG25*'1.Premissas Receitas'!$B$68</f>
        <v>3.4913004538909793</v>
      </c>
      <c r="BI34" s="36">
        <f>BH25*'1.Premissas Receitas'!$B$68</f>
        <v>3.8404304992800768</v>
      </c>
      <c r="BJ34" s="36">
        <f>BI25*'1.Premissas Receitas'!$B$68</f>
        <v>4.2244735492080849</v>
      </c>
      <c r="BK34" s="36">
        <f>BJ25*'1.Premissas Receitas'!$B$68</f>
        <v>4.6469209041288932</v>
      </c>
      <c r="BL34" s="36">
        <f>BK25*'1.Premissas Receitas'!$B$68</f>
        <v>5.1116129945417832</v>
      </c>
      <c r="BM34" s="36">
        <f>BL25*'1.Premissas Receitas'!$B$68</f>
        <v>5.6227742939959615</v>
      </c>
      <c r="BN34" s="36">
        <f>BM25*'1.Premissas Receitas'!$B$68</f>
        <v>6.1850517233955582</v>
      </c>
      <c r="BO34" s="36">
        <f>BN25*'1.Premissas Receitas'!$B$68</f>
        <v>6.8035568957351131</v>
      </c>
      <c r="BP34" s="93"/>
      <c r="BQ34" s="34"/>
      <c r="BR34" s="36">
        <f t="shared" si="9"/>
        <v>0.5042494438394558</v>
      </c>
      <c r="BS34" s="36">
        <f t="shared" si="10"/>
        <v>1.6544848891047821</v>
      </c>
      <c r="BT34" s="36">
        <f t="shared" si="11"/>
        <v>5.683233940636935</v>
      </c>
      <c r="BU34" s="36">
        <f t="shared" si="12"/>
        <v>17.872761347822362</v>
      </c>
      <c r="BV34" s="36">
        <f t="shared" si="13"/>
        <v>48.608468799059352</v>
      </c>
      <c r="BW34" s="34"/>
    </row>
    <row r="35" spans="1:75" ht="15.75" customHeight="1" outlineLevel="1">
      <c r="A35" s="26"/>
      <c r="B35" s="26"/>
      <c r="C35" s="32"/>
      <c r="D35" s="32"/>
      <c r="E35" s="53" t="str">
        <f t="shared" si="14"/>
        <v># Pay-per-use Produto/Serviço 2</v>
      </c>
      <c r="F35" s="32"/>
      <c r="G35" s="32"/>
      <c r="H35" s="32"/>
      <c r="I35" s="93"/>
      <c r="J35" s="36">
        <f>I26*'1.Premissas Receitas'!$B$68</f>
        <v>0</v>
      </c>
      <c r="K35" s="36">
        <f>J26*'1.Premissas Receitas'!$B$68</f>
        <v>0</v>
      </c>
      <c r="L35" s="36">
        <f>K26*'1.Premissas Receitas'!$B$68</f>
        <v>0</v>
      </c>
      <c r="M35" s="36">
        <f>L26*'1.Premissas Receitas'!$B$68</f>
        <v>0</v>
      </c>
      <c r="N35" s="36">
        <f>M26*'1.Premissas Receitas'!$B$68</f>
        <v>0</v>
      </c>
      <c r="O35" s="36">
        <f>N26*'1.Premissas Receitas'!$B$68</f>
        <v>0</v>
      </c>
      <c r="P35" s="36">
        <f>O26*'1.Premissas Receitas'!$B$68</f>
        <v>0</v>
      </c>
      <c r="Q35" s="36">
        <f>P26*'1.Premissas Receitas'!$B$68</f>
        <v>0</v>
      </c>
      <c r="R35" s="36">
        <f>Q26*'1.Premissas Receitas'!$B$68</f>
        <v>0</v>
      </c>
      <c r="S35" s="36">
        <f>R26*'1.Premissas Receitas'!$B$68</f>
        <v>0</v>
      </c>
      <c r="T35" s="36">
        <f>S26*'1.Premissas Receitas'!$B$68</f>
        <v>0</v>
      </c>
      <c r="U35" s="36">
        <f>T26*'1.Premissas Receitas'!$B$68</f>
        <v>0</v>
      </c>
      <c r="V35" s="36">
        <f>U26*'1.Premissas Receitas'!$B$68</f>
        <v>0</v>
      </c>
      <c r="W35" s="36">
        <f>V26*'1.Premissas Receitas'!$B$68</f>
        <v>0</v>
      </c>
      <c r="X35" s="36">
        <f>W26*'1.Premissas Receitas'!$B$68</f>
        <v>0</v>
      </c>
      <c r="Y35" s="36">
        <f>X26*'1.Premissas Receitas'!$B$68</f>
        <v>0</v>
      </c>
      <c r="Z35" s="36">
        <f>Y26*'1.Premissas Receitas'!$B$68</f>
        <v>0</v>
      </c>
      <c r="AA35" s="36">
        <f>Z26*'1.Premissas Receitas'!$B$68</f>
        <v>0</v>
      </c>
      <c r="AB35" s="36">
        <f>AA26*'1.Premissas Receitas'!$B$68</f>
        <v>0</v>
      </c>
      <c r="AC35" s="36">
        <f>AB26*'1.Premissas Receitas'!$B$68</f>
        <v>0</v>
      </c>
      <c r="AD35" s="36">
        <f>AC26*'1.Premissas Receitas'!$B$68</f>
        <v>0</v>
      </c>
      <c r="AE35" s="36">
        <f>AD26*'1.Premissas Receitas'!$B$68</f>
        <v>0</v>
      </c>
      <c r="AF35" s="36">
        <f>AE26*'1.Premissas Receitas'!$B$68</f>
        <v>0</v>
      </c>
      <c r="AG35" s="36">
        <f>AF26*'1.Premissas Receitas'!$B$68</f>
        <v>0</v>
      </c>
      <c r="AH35" s="36">
        <f>AG26*'1.Premissas Receitas'!$B$68</f>
        <v>0</v>
      </c>
      <c r="AI35" s="36">
        <f>AH26*'1.Premissas Receitas'!$B$68</f>
        <v>0</v>
      </c>
      <c r="AJ35" s="36">
        <f>AI26*'1.Premissas Receitas'!$B$68</f>
        <v>0</v>
      </c>
      <c r="AK35" s="36">
        <f>AJ26*'1.Premissas Receitas'!$B$68</f>
        <v>0</v>
      </c>
      <c r="AL35" s="36">
        <f>AK26*'1.Premissas Receitas'!$B$68</f>
        <v>0</v>
      </c>
      <c r="AM35" s="36">
        <f>AL26*'1.Premissas Receitas'!$B$68</f>
        <v>0</v>
      </c>
      <c r="AN35" s="36">
        <f>AM26*'1.Premissas Receitas'!$B$68</f>
        <v>0</v>
      </c>
      <c r="AO35" s="36">
        <f>AN26*'1.Premissas Receitas'!$B$68</f>
        <v>0</v>
      </c>
      <c r="AP35" s="36">
        <f>AO26*'1.Premissas Receitas'!$B$68</f>
        <v>0</v>
      </c>
      <c r="AQ35" s="36">
        <f>AP26*'1.Premissas Receitas'!$B$68</f>
        <v>0</v>
      </c>
      <c r="AR35" s="36">
        <f>AQ26*'1.Premissas Receitas'!$B$68</f>
        <v>0</v>
      </c>
      <c r="AS35" s="36">
        <f>AR26*'1.Premissas Receitas'!$B$68</f>
        <v>0</v>
      </c>
      <c r="AT35" s="36">
        <f>AS26*'1.Premissas Receitas'!$B$68</f>
        <v>0</v>
      </c>
      <c r="AU35" s="36">
        <f>AT26*'1.Premissas Receitas'!$B$68</f>
        <v>0</v>
      </c>
      <c r="AV35" s="36">
        <f>AU26*'1.Premissas Receitas'!$B$68</f>
        <v>0</v>
      </c>
      <c r="AW35" s="36">
        <f>AV26*'1.Premissas Receitas'!$B$68</f>
        <v>0</v>
      </c>
      <c r="AX35" s="36">
        <f>AW26*'1.Premissas Receitas'!$B$68</f>
        <v>0</v>
      </c>
      <c r="AY35" s="36">
        <f>AX26*'1.Premissas Receitas'!$B$68</f>
        <v>0</v>
      </c>
      <c r="AZ35" s="36">
        <f>AY26*'1.Premissas Receitas'!$B$68</f>
        <v>0</v>
      </c>
      <c r="BA35" s="36">
        <f>AZ26*'1.Premissas Receitas'!$B$68</f>
        <v>0</v>
      </c>
      <c r="BB35" s="36">
        <f>BA26*'1.Premissas Receitas'!$B$68</f>
        <v>0</v>
      </c>
      <c r="BC35" s="36">
        <f>BB26*'1.Premissas Receitas'!$B$68</f>
        <v>0</v>
      </c>
      <c r="BD35" s="36">
        <f>BC26*'1.Premissas Receitas'!$B$68</f>
        <v>0</v>
      </c>
      <c r="BE35" s="36">
        <f>BD26*'1.Premissas Receitas'!$B$68</f>
        <v>0</v>
      </c>
      <c r="BF35" s="36">
        <f>BE26*'1.Premissas Receitas'!$B$68</f>
        <v>0</v>
      </c>
      <c r="BG35" s="36">
        <f>BF26*'1.Premissas Receitas'!$B$68</f>
        <v>0</v>
      </c>
      <c r="BH35" s="36">
        <f>BG26*'1.Premissas Receitas'!$B$68</f>
        <v>0</v>
      </c>
      <c r="BI35" s="36">
        <f>BH26*'1.Premissas Receitas'!$B$68</f>
        <v>0</v>
      </c>
      <c r="BJ35" s="36">
        <f>BI26*'1.Premissas Receitas'!$B$68</f>
        <v>0</v>
      </c>
      <c r="BK35" s="36">
        <f>BJ26*'1.Premissas Receitas'!$B$68</f>
        <v>0</v>
      </c>
      <c r="BL35" s="36">
        <f>BK26*'1.Premissas Receitas'!$B$68</f>
        <v>0</v>
      </c>
      <c r="BM35" s="36">
        <f>BL26*'1.Premissas Receitas'!$B$68</f>
        <v>0</v>
      </c>
      <c r="BN35" s="36">
        <f>BM26*'1.Premissas Receitas'!$B$68</f>
        <v>0</v>
      </c>
      <c r="BO35" s="36">
        <f>BN26*'1.Premissas Receitas'!$B$68</f>
        <v>0</v>
      </c>
      <c r="BP35" s="93"/>
      <c r="BQ35" s="34"/>
      <c r="BR35" s="36">
        <f t="shared" si="9"/>
        <v>0</v>
      </c>
      <c r="BS35" s="36">
        <f t="shared" si="10"/>
        <v>0</v>
      </c>
      <c r="BT35" s="36">
        <f t="shared" si="11"/>
        <v>0</v>
      </c>
      <c r="BU35" s="36">
        <f t="shared" si="12"/>
        <v>0</v>
      </c>
      <c r="BV35" s="36">
        <f t="shared" si="13"/>
        <v>0</v>
      </c>
      <c r="BW35" s="34"/>
    </row>
    <row r="36" spans="1:75" ht="15.75" customHeight="1" outlineLevel="1">
      <c r="A36" s="26"/>
      <c r="B36" s="26"/>
      <c r="C36" s="32"/>
      <c r="D36" s="32"/>
      <c r="E36" s="53" t="str">
        <f t="shared" si="14"/>
        <v># Pay-per-use Produto/Serviço 3</v>
      </c>
      <c r="F36" s="32"/>
      <c r="G36" s="32"/>
      <c r="H36" s="32"/>
      <c r="I36" s="93"/>
      <c r="J36" s="36">
        <f>I27*'1.Premissas Receitas'!$B$68</f>
        <v>0</v>
      </c>
      <c r="K36" s="36">
        <f>J27*'1.Premissas Receitas'!$B$68</f>
        <v>0</v>
      </c>
      <c r="L36" s="36">
        <f>K27*'1.Premissas Receitas'!$B$68</f>
        <v>0</v>
      </c>
      <c r="M36" s="36">
        <f>L27*'1.Premissas Receitas'!$B$68</f>
        <v>0</v>
      </c>
      <c r="N36" s="36">
        <f>M27*'1.Premissas Receitas'!$B$68</f>
        <v>0</v>
      </c>
      <c r="O36" s="36">
        <f>N27*'1.Premissas Receitas'!$B$68</f>
        <v>0</v>
      </c>
      <c r="P36" s="36">
        <f>O27*'1.Premissas Receitas'!$B$68</f>
        <v>0</v>
      </c>
      <c r="Q36" s="36">
        <f>P27*'1.Premissas Receitas'!$B$68</f>
        <v>0</v>
      </c>
      <c r="R36" s="36">
        <f>Q27*'1.Premissas Receitas'!$B$68</f>
        <v>0</v>
      </c>
      <c r="S36" s="36">
        <f>R27*'1.Premissas Receitas'!$B$68</f>
        <v>0</v>
      </c>
      <c r="T36" s="36">
        <f>S27*'1.Premissas Receitas'!$B$68</f>
        <v>0</v>
      </c>
      <c r="U36" s="36">
        <f>T27*'1.Premissas Receitas'!$B$68</f>
        <v>0</v>
      </c>
      <c r="V36" s="36">
        <f>U27*'1.Premissas Receitas'!$B$68</f>
        <v>0</v>
      </c>
      <c r="W36" s="36">
        <f>V27*'1.Premissas Receitas'!$B$68</f>
        <v>0</v>
      </c>
      <c r="X36" s="36">
        <f>W27*'1.Premissas Receitas'!$B$68</f>
        <v>0</v>
      </c>
      <c r="Y36" s="36">
        <f>X27*'1.Premissas Receitas'!$B$68</f>
        <v>0</v>
      </c>
      <c r="Z36" s="36">
        <f>Y27*'1.Premissas Receitas'!$B$68</f>
        <v>0</v>
      </c>
      <c r="AA36" s="36">
        <f>Z27*'1.Premissas Receitas'!$B$68</f>
        <v>0</v>
      </c>
      <c r="AB36" s="36">
        <f>AA27*'1.Premissas Receitas'!$B$68</f>
        <v>0</v>
      </c>
      <c r="AC36" s="36">
        <f>AB27*'1.Premissas Receitas'!$B$68</f>
        <v>0</v>
      </c>
      <c r="AD36" s="36">
        <f>AC27*'1.Premissas Receitas'!$B$68</f>
        <v>0</v>
      </c>
      <c r="AE36" s="36">
        <f>AD27*'1.Premissas Receitas'!$B$68</f>
        <v>0</v>
      </c>
      <c r="AF36" s="36">
        <f>AE27*'1.Premissas Receitas'!$B$68</f>
        <v>0</v>
      </c>
      <c r="AG36" s="36">
        <f>AF27*'1.Premissas Receitas'!$B$68</f>
        <v>0</v>
      </c>
      <c r="AH36" s="36">
        <f>AG27*'1.Premissas Receitas'!$B$68</f>
        <v>0</v>
      </c>
      <c r="AI36" s="36">
        <f>AH27*'1.Premissas Receitas'!$B$68</f>
        <v>0</v>
      </c>
      <c r="AJ36" s="36">
        <f>AI27*'1.Premissas Receitas'!$B$68</f>
        <v>0</v>
      </c>
      <c r="AK36" s="36">
        <f>AJ27*'1.Premissas Receitas'!$B$68</f>
        <v>0</v>
      </c>
      <c r="AL36" s="36">
        <f>AK27*'1.Premissas Receitas'!$B$68</f>
        <v>0</v>
      </c>
      <c r="AM36" s="36">
        <f>AL27*'1.Premissas Receitas'!$B$68</f>
        <v>0</v>
      </c>
      <c r="AN36" s="36">
        <f>AM27*'1.Premissas Receitas'!$B$68</f>
        <v>0</v>
      </c>
      <c r="AO36" s="36">
        <f>AN27*'1.Premissas Receitas'!$B$68</f>
        <v>0</v>
      </c>
      <c r="AP36" s="36">
        <f>AO27*'1.Premissas Receitas'!$B$68</f>
        <v>0</v>
      </c>
      <c r="AQ36" s="36">
        <f>AP27*'1.Premissas Receitas'!$B$68</f>
        <v>0</v>
      </c>
      <c r="AR36" s="36">
        <f>AQ27*'1.Premissas Receitas'!$B$68</f>
        <v>0</v>
      </c>
      <c r="AS36" s="36">
        <f>AR27*'1.Premissas Receitas'!$B$68</f>
        <v>0</v>
      </c>
      <c r="AT36" s="36">
        <f>AS27*'1.Premissas Receitas'!$B$68</f>
        <v>0</v>
      </c>
      <c r="AU36" s="36">
        <f>AT27*'1.Premissas Receitas'!$B$68</f>
        <v>0</v>
      </c>
      <c r="AV36" s="36">
        <f>AU27*'1.Premissas Receitas'!$B$68</f>
        <v>0</v>
      </c>
      <c r="AW36" s="36">
        <f>AV27*'1.Premissas Receitas'!$B$68</f>
        <v>0</v>
      </c>
      <c r="AX36" s="36">
        <f>AW27*'1.Premissas Receitas'!$B$68</f>
        <v>0</v>
      </c>
      <c r="AY36" s="36">
        <f>AX27*'1.Premissas Receitas'!$B$68</f>
        <v>0</v>
      </c>
      <c r="AZ36" s="36">
        <f>AY27*'1.Premissas Receitas'!$B$68</f>
        <v>0</v>
      </c>
      <c r="BA36" s="36">
        <f>AZ27*'1.Premissas Receitas'!$B$68</f>
        <v>0</v>
      </c>
      <c r="BB36" s="36">
        <f>BA27*'1.Premissas Receitas'!$B$68</f>
        <v>0</v>
      </c>
      <c r="BC36" s="36">
        <f>BB27*'1.Premissas Receitas'!$B$68</f>
        <v>0</v>
      </c>
      <c r="BD36" s="36">
        <f>BC27*'1.Premissas Receitas'!$B$68</f>
        <v>0</v>
      </c>
      <c r="BE36" s="36">
        <f>BD27*'1.Premissas Receitas'!$B$68</f>
        <v>0</v>
      </c>
      <c r="BF36" s="36">
        <f>BE27*'1.Premissas Receitas'!$B$68</f>
        <v>0</v>
      </c>
      <c r="BG36" s="36">
        <f>BF27*'1.Premissas Receitas'!$B$68</f>
        <v>0</v>
      </c>
      <c r="BH36" s="36">
        <f>BG27*'1.Premissas Receitas'!$B$68</f>
        <v>0</v>
      </c>
      <c r="BI36" s="36">
        <f>BH27*'1.Premissas Receitas'!$B$68</f>
        <v>0</v>
      </c>
      <c r="BJ36" s="36">
        <f>BI27*'1.Premissas Receitas'!$B$68</f>
        <v>0</v>
      </c>
      <c r="BK36" s="36">
        <f>BJ27*'1.Premissas Receitas'!$B$68</f>
        <v>0</v>
      </c>
      <c r="BL36" s="36">
        <f>BK27*'1.Premissas Receitas'!$B$68</f>
        <v>0</v>
      </c>
      <c r="BM36" s="36">
        <f>BL27*'1.Premissas Receitas'!$B$68</f>
        <v>0</v>
      </c>
      <c r="BN36" s="36">
        <f>BM27*'1.Premissas Receitas'!$B$68</f>
        <v>0</v>
      </c>
      <c r="BO36" s="36">
        <f>BN27*'1.Premissas Receitas'!$B$68</f>
        <v>0</v>
      </c>
      <c r="BP36" s="93"/>
      <c r="BQ36" s="34"/>
      <c r="BR36" s="36">
        <f t="shared" si="9"/>
        <v>0</v>
      </c>
      <c r="BS36" s="36">
        <f t="shared" si="10"/>
        <v>0</v>
      </c>
      <c r="BT36" s="36">
        <f t="shared" si="11"/>
        <v>0</v>
      </c>
      <c r="BU36" s="36">
        <f t="shared" si="12"/>
        <v>0</v>
      </c>
      <c r="BV36" s="36">
        <f t="shared" si="13"/>
        <v>0</v>
      </c>
      <c r="BW36" s="34"/>
    </row>
    <row r="37" spans="1:75" ht="15.75" customHeight="1">
      <c r="A37" s="26"/>
      <c r="B37" s="26"/>
      <c r="C37" s="32"/>
      <c r="D37" s="37" t="s">
        <v>165</v>
      </c>
      <c r="E37" s="37"/>
      <c r="F37" s="37"/>
      <c r="G37" s="37"/>
      <c r="H37" s="37"/>
      <c r="I37" s="38">
        <f t="shared" ref="I37:BP37" si="15">SUM(I31:I36)</f>
        <v>0</v>
      </c>
      <c r="J37" s="38">
        <f t="shared" si="15"/>
        <v>0.16326530612244897</v>
      </c>
      <c r="K37" s="38">
        <f t="shared" si="15"/>
        <v>0.17959183673469387</v>
      </c>
      <c r="L37" s="38">
        <f t="shared" si="15"/>
        <v>0.19755102040816325</v>
      </c>
      <c r="M37" s="38">
        <f t="shared" si="15"/>
        <v>0.21730612244897962</v>
      </c>
      <c r="N37" s="38">
        <f t="shared" si="15"/>
        <v>0.23903673469387757</v>
      </c>
      <c r="O37" s="38">
        <f t="shared" si="15"/>
        <v>0.26294040816326536</v>
      </c>
      <c r="P37" s="38">
        <f t="shared" si="15"/>
        <v>0.28923444897959183</v>
      </c>
      <c r="Q37" s="38">
        <f t="shared" si="15"/>
        <v>0.318157893877551</v>
      </c>
      <c r="R37" s="38">
        <f t="shared" si="15"/>
        <v>0.34997368326530609</v>
      </c>
      <c r="S37" s="38">
        <f t="shared" si="15"/>
        <v>0.38497105159183675</v>
      </c>
      <c r="T37" s="38">
        <f t="shared" si="15"/>
        <v>0.4234681567510204</v>
      </c>
      <c r="U37" s="38">
        <f t="shared" si="15"/>
        <v>0.46581497242612252</v>
      </c>
      <c r="V37" s="38">
        <f t="shared" si="15"/>
        <v>0.53568721829004096</v>
      </c>
      <c r="W37" s="38">
        <f t="shared" si="15"/>
        <v>0.58925594011904492</v>
      </c>
      <c r="X37" s="38">
        <f t="shared" si="15"/>
        <v>0.64818153413094948</v>
      </c>
      <c r="Y37" s="38">
        <f t="shared" si="15"/>
        <v>0.71299968754404441</v>
      </c>
      <c r="Z37" s="38">
        <f t="shared" si="15"/>
        <v>0.78429965629844889</v>
      </c>
      <c r="AA37" s="38">
        <f t="shared" si="15"/>
        <v>0.86272962192829394</v>
      </c>
      <c r="AB37" s="38">
        <f t="shared" si="15"/>
        <v>0.94900258412112315</v>
      </c>
      <c r="AC37" s="38">
        <f t="shared" si="15"/>
        <v>1.0439028425332355</v>
      </c>
      <c r="AD37" s="38">
        <f t="shared" si="15"/>
        <v>1.1482931267865593</v>
      </c>
      <c r="AE37" s="38">
        <f t="shared" si="15"/>
        <v>1.263122439465215</v>
      </c>
      <c r="AF37" s="38">
        <f t="shared" si="15"/>
        <v>1.3894346834117364</v>
      </c>
      <c r="AG37" s="38">
        <f t="shared" si="15"/>
        <v>1.5283781517529103</v>
      </c>
      <c r="AH37" s="38">
        <f t="shared" si="15"/>
        <v>1.7576348745158465</v>
      </c>
      <c r="AI37" s="38">
        <f t="shared" si="15"/>
        <v>1.9333983619674315</v>
      </c>
      <c r="AJ37" s="38">
        <f t="shared" si="15"/>
        <v>2.1267381981641749</v>
      </c>
      <c r="AK37" s="38">
        <f t="shared" si="15"/>
        <v>2.339412017980592</v>
      </c>
      <c r="AL37" s="38">
        <f t="shared" si="15"/>
        <v>2.5733532197786513</v>
      </c>
      <c r="AM37" s="38">
        <f t="shared" si="15"/>
        <v>2.8306885417565169</v>
      </c>
      <c r="AN37" s="38">
        <f t="shared" si="15"/>
        <v>3.1137573959321685</v>
      </c>
      <c r="AO37" s="38">
        <f t="shared" si="15"/>
        <v>3.4251331355253853</v>
      </c>
      <c r="AP37" s="38">
        <f t="shared" si="15"/>
        <v>3.7676464490779233</v>
      </c>
      <c r="AQ37" s="38">
        <f t="shared" si="15"/>
        <v>4.1444110939857159</v>
      </c>
      <c r="AR37" s="38">
        <f t="shared" si="15"/>
        <v>4.5588522033842871</v>
      </c>
      <c r="AS37" s="38">
        <f t="shared" si="15"/>
        <v>5.0147374237227158</v>
      </c>
      <c r="AT37" s="38">
        <f t="shared" si="15"/>
        <v>5.5162111660949877</v>
      </c>
      <c r="AU37" s="38">
        <f t="shared" si="15"/>
        <v>6.0678322827044866</v>
      </c>
      <c r="AV37" s="38">
        <f t="shared" si="15"/>
        <v>6.6746155109749346</v>
      </c>
      <c r="AW37" s="38">
        <f t="shared" si="15"/>
        <v>7.3420770620724278</v>
      </c>
      <c r="AX37" s="38">
        <f t="shared" si="15"/>
        <v>8.0762847682796703</v>
      </c>
      <c r="AY37" s="38">
        <f t="shared" si="15"/>
        <v>8.883913245107637</v>
      </c>
      <c r="AZ37" s="38">
        <f t="shared" si="15"/>
        <v>9.7723045696184023</v>
      </c>
      <c r="BA37" s="38">
        <f t="shared" si="15"/>
        <v>10.749535026580242</v>
      </c>
      <c r="BB37" s="38">
        <f t="shared" si="15"/>
        <v>11.824488529238266</v>
      </c>
      <c r="BC37" s="38">
        <f t="shared" si="15"/>
        <v>13.006937382162093</v>
      </c>
      <c r="BD37" s="38">
        <f t="shared" si="15"/>
        <v>14.307631120378305</v>
      </c>
      <c r="BE37" s="38">
        <f t="shared" si="15"/>
        <v>15.738394232416134</v>
      </c>
      <c r="BF37" s="38">
        <f t="shared" si="15"/>
        <v>17.312233655657749</v>
      </c>
      <c r="BG37" s="38">
        <f t="shared" si="15"/>
        <v>19.043457021223521</v>
      </c>
      <c r="BH37" s="38">
        <f t="shared" si="15"/>
        <v>20.947802723345877</v>
      </c>
      <c r="BI37" s="38">
        <f t="shared" si="15"/>
        <v>23.042582995680466</v>
      </c>
      <c r="BJ37" s="38">
        <f t="shared" si="15"/>
        <v>25.34684129524851</v>
      </c>
      <c r="BK37" s="38">
        <f t="shared" si="15"/>
        <v>27.881525424773361</v>
      </c>
      <c r="BL37" s="38">
        <f t="shared" si="15"/>
        <v>30.669677967250703</v>
      </c>
      <c r="BM37" s="38">
        <f t="shared" si="15"/>
        <v>33.736645763975766</v>
      </c>
      <c r="BN37" s="38">
        <f t="shared" si="15"/>
        <v>37.110310340373353</v>
      </c>
      <c r="BO37" s="38">
        <f t="shared" si="15"/>
        <v>40.821341374410679</v>
      </c>
      <c r="BP37" s="38">
        <f t="shared" si="15"/>
        <v>0</v>
      </c>
      <c r="BQ37" s="32"/>
      <c r="BR37" s="38">
        <f t="shared" ref="BR37:BV37" si="16">SUM(BR31:BR36)</f>
        <v>3.0254966630367344</v>
      </c>
      <c r="BS37" s="38">
        <f t="shared" si="16"/>
        <v>9.926909334628693</v>
      </c>
      <c r="BT37" s="38">
        <f t="shared" si="16"/>
        <v>34.099403643821603</v>
      </c>
      <c r="BU37" s="38">
        <f t="shared" si="16"/>
        <v>107.23656808693416</v>
      </c>
      <c r="BV37" s="38">
        <f t="shared" si="16"/>
        <v>291.65081279435617</v>
      </c>
      <c r="BW37" s="9"/>
    </row>
    <row r="38" spans="1:75" ht="15.75" customHeight="1">
      <c r="A38" s="26"/>
      <c r="B38" s="26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</row>
    <row r="39" spans="1:75">
      <c r="A39" s="33"/>
      <c r="B39" s="33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34"/>
      <c r="BR39" s="34"/>
      <c r="BS39" s="34"/>
      <c r="BT39" s="34"/>
      <c r="BU39" s="34"/>
      <c r="BV39" s="34"/>
      <c r="BW39" s="34"/>
    </row>
    <row r="40" spans="1:75">
      <c r="A40" s="33"/>
      <c r="B40" s="33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34"/>
      <c r="BR40" s="34"/>
      <c r="BS40" s="34"/>
      <c r="BT40" s="34"/>
      <c r="BU40" s="34"/>
      <c r="BV40" s="34"/>
      <c r="BW40" s="34"/>
    </row>
    <row r="41" spans="1:75">
      <c r="A41" s="26"/>
      <c r="B41" s="26"/>
      <c r="C41" s="11" t="s">
        <v>166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32"/>
    </row>
    <row r="42" spans="1:75">
      <c r="A42" s="26"/>
      <c r="B42" s="26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</row>
    <row r="43" spans="1:75">
      <c r="A43" s="39"/>
      <c r="B43" s="39"/>
      <c r="C43" s="29"/>
      <c r="D43" s="29" t="s">
        <v>167</v>
      </c>
      <c r="E43" s="29"/>
      <c r="F43" s="29"/>
      <c r="G43" s="29"/>
      <c r="H43" s="41"/>
      <c r="I43" s="40">
        <f t="shared" ref="I43:BP43" si="17">+H62</f>
        <v>0</v>
      </c>
      <c r="J43" s="40">
        <f t="shared" si="17"/>
        <v>41911.510204081635</v>
      </c>
      <c r="K43" s="40">
        <f t="shared" si="17"/>
        <v>87565.19183673471</v>
      </c>
      <c r="L43" s="40">
        <f t="shared" si="17"/>
        <v>138278.11918367349</v>
      </c>
      <c r="M43" s="40">
        <f t="shared" si="17"/>
        <v>194062.33926530616</v>
      </c>
      <c r="N43" s="40">
        <f t="shared" si="17"/>
        <v>255424.98135510206</v>
      </c>
      <c r="O43" s="40">
        <f t="shared" si="17"/>
        <v>322923.88765387755</v>
      </c>
      <c r="P43" s="40">
        <f t="shared" si="17"/>
        <v>397172.68458253064</v>
      </c>
      <c r="Q43" s="40">
        <f t="shared" si="17"/>
        <v>478846.36120404903</v>
      </c>
      <c r="R43" s="40">
        <f t="shared" si="17"/>
        <v>568687.40548771922</v>
      </c>
      <c r="S43" s="40">
        <f t="shared" si="17"/>
        <v>667512.55419975647</v>
      </c>
      <c r="T43" s="40">
        <f t="shared" si="17"/>
        <v>776220.21778299753</v>
      </c>
      <c r="U43" s="40">
        <f t="shared" si="17"/>
        <v>895798.64772456267</v>
      </c>
      <c r="V43" s="40">
        <f t="shared" si="17"/>
        <v>1033313.8421573625</v>
      </c>
      <c r="W43" s="40">
        <f t="shared" si="17"/>
        <v>1184580.5560334425</v>
      </c>
      <c r="X43" s="40">
        <f t="shared" si="17"/>
        <v>1350973.9412971304</v>
      </c>
      <c r="Y43" s="40">
        <f t="shared" si="17"/>
        <v>1534006.665087187</v>
      </c>
      <c r="Z43" s="40">
        <f t="shared" si="17"/>
        <v>1735342.6612562493</v>
      </c>
      <c r="AA43" s="40">
        <f t="shared" si="17"/>
        <v>1956812.2570422178</v>
      </c>
      <c r="AB43" s="40">
        <f t="shared" si="17"/>
        <v>2200428.8124067835</v>
      </c>
      <c r="AC43" s="40">
        <f t="shared" si="17"/>
        <v>2468407.0233078054</v>
      </c>
      <c r="AD43" s="40">
        <f t="shared" si="17"/>
        <v>2763183.0552989296</v>
      </c>
      <c r="AE43" s="40">
        <f t="shared" si="17"/>
        <v>3087436.6904891664</v>
      </c>
      <c r="AF43" s="40">
        <f t="shared" si="17"/>
        <v>3444115.689198426</v>
      </c>
      <c r="AG43" s="40">
        <f t="shared" si="17"/>
        <v>3836462.587778612</v>
      </c>
      <c r="AH43" s="40">
        <f t="shared" si="17"/>
        <v>4287661.5211458262</v>
      </c>
      <c r="AI43" s="40">
        <f t="shared" si="17"/>
        <v>4783980.3478497621</v>
      </c>
      <c r="AJ43" s="40">
        <f t="shared" si="17"/>
        <v>5329931.0572240902</v>
      </c>
      <c r="AK43" s="40">
        <f t="shared" si="17"/>
        <v>5930476.8375358516</v>
      </c>
      <c r="AL43" s="40">
        <f t="shared" si="17"/>
        <v>6591077.1958787888</v>
      </c>
      <c r="AM43" s="40">
        <f t="shared" si="17"/>
        <v>7317737.5900560208</v>
      </c>
      <c r="AN43" s="40">
        <f t="shared" si="17"/>
        <v>8117064.023650975</v>
      </c>
      <c r="AO43" s="40">
        <f t="shared" si="17"/>
        <v>8996323.1006054245</v>
      </c>
      <c r="AP43" s="40">
        <f t="shared" si="17"/>
        <v>9963508.0852553193</v>
      </c>
      <c r="AQ43" s="40">
        <f t="shared" si="17"/>
        <v>11027411.568370206</v>
      </c>
      <c r="AR43" s="40">
        <f t="shared" si="17"/>
        <v>12197705.399796579</v>
      </c>
      <c r="AS43" s="40">
        <f t="shared" si="17"/>
        <v>13485028.614365591</v>
      </c>
      <c r="AT43" s="40">
        <f t="shared" si="17"/>
        <v>14901084.150391502</v>
      </c>
      <c r="AU43" s="40">
        <f t="shared" si="17"/>
        <v>16458745.240020007</v>
      </c>
      <c r="AV43" s="40">
        <f t="shared" si="17"/>
        <v>18172172.438611358</v>
      </c>
      <c r="AW43" s="40">
        <f t="shared" si="17"/>
        <v>20056942.357061844</v>
      </c>
      <c r="AX43" s="40">
        <f t="shared" si="17"/>
        <v>22130189.267357383</v>
      </c>
      <c r="AY43" s="40">
        <f t="shared" si="17"/>
        <v>27520130.50447014</v>
      </c>
      <c r="AZ43" s="40">
        <f t="shared" si="17"/>
        <v>33449065.865294177</v>
      </c>
      <c r="BA43" s="40">
        <f t="shared" si="17"/>
        <v>39970894.762200616</v>
      </c>
      <c r="BB43" s="40">
        <f t="shared" si="17"/>
        <v>47144906.548797727</v>
      </c>
      <c r="BC43" s="40">
        <f t="shared" si="17"/>
        <v>55036319.514054537</v>
      </c>
      <c r="BD43" s="40">
        <f t="shared" si="17"/>
        <v>63716873.775837019</v>
      </c>
      <c r="BE43" s="40">
        <f t="shared" si="17"/>
        <v>73265483.463797733</v>
      </c>
      <c r="BF43" s="40">
        <f t="shared" si="17"/>
        <v>83768954.120554566</v>
      </c>
      <c r="BG43" s="40">
        <f t="shared" si="17"/>
        <v>95322771.842987031</v>
      </c>
      <c r="BH43" s="40">
        <f t="shared" si="17"/>
        <v>108031971.33766277</v>
      </c>
      <c r="BI43" s="40">
        <f t="shared" si="17"/>
        <v>122012090.78180607</v>
      </c>
      <c r="BJ43" s="40">
        <f t="shared" si="17"/>
        <v>137390222.17036369</v>
      </c>
      <c r="BK43" s="40">
        <f t="shared" si="17"/>
        <v>154306166.69777712</v>
      </c>
      <c r="BL43" s="40">
        <f t="shared" si="17"/>
        <v>172913705.67793185</v>
      </c>
      <c r="BM43" s="40">
        <f t="shared" si="17"/>
        <v>193381998.5561021</v>
      </c>
      <c r="BN43" s="40">
        <f t="shared" si="17"/>
        <v>215897120.72208932</v>
      </c>
      <c r="BO43" s="40">
        <f t="shared" si="17"/>
        <v>240663755.1046752</v>
      </c>
      <c r="BP43" s="40">
        <f t="shared" si="17"/>
        <v>267907052.92551979</v>
      </c>
      <c r="BQ43" s="40"/>
      <c r="BR43" s="40">
        <f t="shared" ref="BR43:BV43" si="18">+BQ62</f>
        <v>0</v>
      </c>
      <c r="BS43" s="40">
        <f t="shared" si="18"/>
        <v>2055125.0670753377</v>
      </c>
      <c r="BT43" s="40">
        <f t="shared" si="18"/>
        <v>8680133.9065286331</v>
      </c>
      <c r="BU43" s="40">
        <f t="shared" si="18"/>
        <v>31483716.95364261</v>
      </c>
      <c r="BV43" s="40">
        <f t="shared" si="18"/>
        <v>103051129.07961904</v>
      </c>
      <c r="BW43" s="34"/>
    </row>
    <row r="44" spans="1:75" outlineLevel="1">
      <c r="A44" s="26"/>
      <c r="B44" s="26"/>
      <c r="C44" s="32"/>
      <c r="D44" s="32"/>
      <c r="E44" s="32" t="str">
        <f t="shared" ref="E44:E61" si="19">E10</f>
        <v># de clientes Assinatura Fremium</v>
      </c>
      <c r="F44" s="32"/>
      <c r="G44" s="32"/>
      <c r="H44" s="50">
        <f>'1.Premissas Receitas'!C25</f>
        <v>0</v>
      </c>
      <c r="I44" s="41">
        <f t="shared" ref="I44:BP44" si="20">H44*I10</f>
        <v>0</v>
      </c>
      <c r="J44" s="41">
        <f t="shared" si="20"/>
        <v>0</v>
      </c>
      <c r="K44" s="41">
        <f t="shared" si="20"/>
        <v>0</v>
      </c>
      <c r="L44" s="41">
        <f t="shared" si="20"/>
        <v>0</v>
      </c>
      <c r="M44" s="41">
        <f t="shared" si="20"/>
        <v>0</v>
      </c>
      <c r="N44" s="41">
        <f t="shared" si="20"/>
        <v>0</v>
      </c>
      <c r="O44" s="41">
        <f t="shared" si="20"/>
        <v>0</v>
      </c>
      <c r="P44" s="41">
        <f t="shared" si="20"/>
        <v>0</v>
      </c>
      <c r="Q44" s="41">
        <f t="shared" si="20"/>
        <v>0</v>
      </c>
      <c r="R44" s="41">
        <f t="shared" si="20"/>
        <v>0</v>
      </c>
      <c r="S44" s="41">
        <f t="shared" si="20"/>
        <v>0</v>
      </c>
      <c r="T44" s="41">
        <f t="shared" si="20"/>
        <v>0</v>
      </c>
      <c r="U44" s="41">
        <f t="shared" si="20"/>
        <v>0</v>
      </c>
      <c r="V44" s="41">
        <f t="shared" si="20"/>
        <v>0</v>
      </c>
      <c r="W44" s="41">
        <f t="shared" si="20"/>
        <v>0</v>
      </c>
      <c r="X44" s="41">
        <f t="shared" si="20"/>
        <v>0</v>
      </c>
      <c r="Y44" s="41">
        <f t="shared" si="20"/>
        <v>0</v>
      </c>
      <c r="Z44" s="41">
        <f t="shared" si="20"/>
        <v>0</v>
      </c>
      <c r="AA44" s="41">
        <f t="shared" si="20"/>
        <v>0</v>
      </c>
      <c r="AB44" s="41">
        <f t="shared" si="20"/>
        <v>0</v>
      </c>
      <c r="AC44" s="41">
        <f t="shared" si="20"/>
        <v>0</v>
      </c>
      <c r="AD44" s="41">
        <f t="shared" si="20"/>
        <v>0</v>
      </c>
      <c r="AE44" s="41">
        <f t="shared" si="20"/>
        <v>0</v>
      </c>
      <c r="AF44" s="41">
        <f t="shared" si="20"/>
        <v>0</v>
      </c>
      <c r="AG44" s="41">
        <f t="shared" si="20"/>
        <v>0</v>
      </c>
      <c r="AH44" s="41">
        <f t="shared" si="20"/>
        <v>0</v>
      </c>
      <c r="AI44" s="41">
        <f t="shared" si="20"/>
        <v>0</v>
      </c>
      <c r="AJ44" s="41">
        <f t="shared" si="20"/>
        <v>0</v>
      </c>
      <c r="AK44" s="41">
        <f t="shared" si="20"/>
        <v>0</v>
      </c>
      <c r="AL44" s="41">
        <f t="shared" si="20"/>
        <v>0</v>
      </c>
      <c r="AM44" s="41">
        <f t="shared" si="20"/>
        <v>0</v>
      </c>
      <c r="AN44" s="41">
        <f t="shared" si="20"/>
        <v>0</v>
      </c>
      <c r="AO44" s="41">
        <f t="shared" si="20"/>
        <v>0</v>
      </c>
      <c r="AP44" s="41">
        <f t="shared" si="20"/>
        <v>0</v>
      </c>
      <c r="AQ44" s="41">
        <f t="shared" si="20"/>
        <v>0</v>
      </c>
      <c r="AR44" s="41">
        <f t="shared" si="20"/>
        <v>0</v>
      </c>
      <c r="AS44" s="41">
        <f t="shared" si="20"/>
        <v>0</v>
      </c>
      <c r="AT44" s="41">
        <f t="shared" si="20"/>
        <v>0</v>
      </c>
      <c r="AU44" s="41">
        <f t="shared" si="20"/>
        <v>0</v>
      </c>
      <c r="AV44" s="41">
        <f t="shared" si="20"/>
        <v>0</v>
      </c>
      <c r="AW44" s="41">
        <f t="shared" si="20"/>
        <v>0</v>
      </c>
      <c r="AX44" s="41">
        <f t="shared" si="20"/>
        <v>0</v>
      </c>
      <c r="AY44" s="41">
        <f t="shared" si="20"/>
        <v>0</v>
      </c>
      <c r="AZ44" s="41">
        <f t="shared" si="20"/>
        <v>0</v>
      </c>
      <c r="BA44" s="41">
        <f t="shared" si="20"/>
        <v>0</v>
      </c>
      <c r="BB44" s="41">
        <f t="shared" si="20"/>
        <v>0</v>
      </c>
      <c r="BC44" s="41">
        <f t="shared" si="20"/>
        <v>0</v>
      </c>
      <c r="BD44" s="41">
        <f t="shared" si="20"/>
        <v>0</v>
      </c>
      <c r="BE44" s="41">
        <f t="shared" si="20"/>
        <v>0</v>
      </c>
      <c r="BF44" s="41">
        <f t="shared" si="20"/>
        <v>0</v>
      </c>
      <c r="BG44" s="41">
        <f t="shared" si="20"/>
        <v>0</v>
      </c>
      <c r="BH44" s="41">
        <f t="shared" si="20"/>
        <v>0</v>
      </c>
      <c r="BI44" s="41">
        <f t="shared" si="20"/>
        <v>0</v>
      </c>
      <c r="BJ44" s="41">
        <f t="shared" si="20"/>
        <v>0</v>
      </c>
      <c r="BK44" s="41">
        <f t="shared" si="20"/>
        <v>0</v>
      </c>
      <c r="BL44" s="41">
        <f t="shared" si="20"/>
        <v>0</v>
      </c>
      <c r="BM44" s="41">
        <f t="shared" si="20"/>
        <v>0</v>
      </c>
      <c r="BN44" s="41">
        <f t="shared" si="20"/>
        <v>0</v>
      </c>
      <c r="BO44" s="41">
        <f t="shared" si="20"/>
        <v>0</v>
      </c>
      <c r="BP44" s="41">
        <f t="shared" si="20"/>
        <v>0</v>
      </c>
      <c r="BQ44" s="32"/>
      <c r="BR44" s="41">
        <f t="shared" ref="BR44:BR61" si="21">SUM(I44:T44)</f>
        <v>0</v>
      </c>
      <c r="BS44" s="41">
        <f t="shared" ref="BS44:BS61" si="22">SUM(V44:AF44)</f>
        <v>0</v>
      </c>
      <c r="BT44" s="41">
        <f t="shared" ref="BT44:BT61" si="23">SUM(AG44:AR44)</f>
        <v>0</v>
      </c>
      <c r="BU44" s="41">
        <f t="shared" ref="BU44:BU61" si="24">SUM(AS44:BD44)</f>
        <v>0</v>
      </c>
      <c r="BV44" s="41">
        <f t="shared" ref="BV44:BV61" si="25">SUM(BE44:BP44)</f>
        <v>0</v>
      </c>
      <c r="BW44" s="34"/>
    </row>
    <row r="45" spans="1:75" outlineLevel="1">
      <c r="A45" s="26"/>
      <c r="B45" s="26"/>
      <c r="C45" s="32"/>
      <c r="D45" s="32"/>
      <c r="E45" s="32" t="str">
        <f t="shared" si="19"/>
        <v># de clientes Assinatura 1</v>
      </c>
      <c r="F45" s="32"/>
      <c r="G45" s="32"/>
      <c r="H45" s="50">
        <f>'1.Premissas Receitas'!C26</f>
        <v>39.99</v>
      </c>
      <c r="I45" s="41">
        <f t="shared" ref="I45:BP45" si="26">$H$45*I11</f>
        <v>190.42857142857144</v>
      </c>
      <c r="J45" s="41">
        <f t="shared" si="26"/>
        <v>209.47142857142859</v>
      </c>
      <c r="K45" s="41">
        <f t="shared" si="26"/>
        <v>230.41857142857143</v>
      </c>
      <c r="L45" s="41">
        <f t="shared" si="26"/>
        <v>253.46042857142857</v>
      </c>
      <c r="M45" s="41">
        <f t="shared" si="26"/>
        <v>278.80647142857146</v>
      </c>
      <c r="N45" s="41">
        <f t="shared" si="26"/>
        <v>306.68711857142858</v>
      </c>
      <c r="O45" s="41">
        <f t="shared" si="26"/>
        <v>337.35583042857144</v>
      </c>
      <c r="P45" s="41">
        <f t="shared" si="26"/>
        <v>371.09141347142855</v>
      </c>
      <c r="Q45" s="41">
        <f t="shared" si="26"/>
        <v>408.20055481857145</v>
      </c>
      <c r="R45" s="41">
        <f t="shared" si="26"/>
        <v>449.02061030042864</v>
      </c>
      <c r="S45" s="41">
        <f t="shared" si="26"/>
        <v>493.92267133047147</v>
      </c>
      <c r="T45" s="41">
        <f t="shared" si="26"/>
        <v>543.31493846351862</v>
      </c>
      <c r="U45" s="41">
        <f t="shared" si="26"/>
        <v>624.81217923304644</v>
      </c>
      <c r="V45" s="41">
        <f t="shared" si="26"/>
        <v>687.29339715635115</v>
      </c>
      <c r="W45" s="41">
        <f t="shared" si="26"/>
        <v>756.02273687198635</v>
      </c>
      <c r="X45" s="41">
        <f t="shared" si="26"/>
        <v>831.62501055918494</v>
      </c>
      <c r="Y45" s="41">
        <f t="shared" si="26"/>
        <v>914.78751161510343</v>
      </c>
      <c r="Z45" s="41">
        <f t="shared" si="26"/>
        <v>1006.2662627766138</v>
      </c>
      <c r="AA45" s="41">
        <f t="shared" si="26"/>
        <v>1106.8928890542752</v>
      </c>
      <c r="AB45" s="41">
        <f t="shared" si="26"/>
        <v>1217.5821779597027</v>
      </c>
      <c r="AC45" s="41">
        <f t="shared" si="26"/>
        <v>1339.3403957556729</v>
      </c>
      <c r="AD45" s="41">
        <f t="shared" si="26"/>
        <v>1473.2744353312401</v>
      </c>
      <c r="AE45" s="41">
        <f t="shared" si="26"/>
        <v>1620.6018788643642</v>
      </c>
      <c r="AF45" s="41">
        <f t="shared" si="26"/>
        <v>1782.6620667508007</v>
      </c>
      <c r="AG45" s="41">
        <f t="shared" si="26"/>
        <v>2050.0613767634204</v>
      </c>
      <c r="AH45" s="41">
        <f t="shared" si="26"/>
        <v>2255.0675144397628</v>
      </c>
      <c r="AI45" s="41">
        <f t="shared" si="26"/>
        <v>2480.5742658837389</v>
      </c>
      <c r="AJ45" s="41">
        <f t="shared" si="26"/>
        <v>2728.6316924721127</v>
      </c>
      <c r="AK45" s="41">
        <f t="shared" si="26"/>
        <v>3001.4948617193245</v>
      </c>
      <c r="AL45" s="41">
        <f t="shared" si="26"/>
        <v>3301.644347891257</v>
      </c>
      <c r="AM45" s="41">
        <f t="shared" si="26"/>
        <v>3631.8087826803826</v>
      </c>
      <c r="AN45" s="41">
        <f t="shared" si="26"/>
        <v>3994.9896609484208</v>
      </c>
      <c r="AO45" s="41">
        <f t="shared" si="26"/>
        <v>4394.4886270432626</v>
      </c>
      <c r="AP45" s="41">
        <f t="shared" si="26"/>
        <v>4833.9374897475891</v>
      </c>
      <c r="AQ45" s="41">
        <f t="shared" si="26"/>
        <v>5317.3312387223477</v>
      </c>
      <c r="AR45" s="41">
        <f t="shared" si="26"/>
        <v>5849.0643625945822</v>
      </c>
      <c r="AS45" s="41">
        <f t="shared" si="26"/>
        <v>6433.9707988540404</v>
      </c>
      <c r="AT45" s="41">
        <f t="shared" si="26"/>
        <v>7077.3678787394447</v>
      </c>
      <c r="AU45" s="41">
        <f t="shared" si="26"/>
        <v>7785.1046666133889</v>
      </c>
      <c r="AV45" s="41">
        <f t="shared" si="26"/>
        <v>8563.6151332747268</v>
      </c>
      <c r="AW45" s="41">
        <f t="shared" si="26"/>
        <v>9419.9766466021993</v>
      </c>
      <c r="AX45" s="41">
        <f t="shared" si="26"/>
        <v>10361.974311262418</v>
      </c>
      <c r="AY45" s="41">
        <f t="shared" si="26"/>
        <v>11398.171742388662</v>
      </c>
      <c r="AZ45" s="41">
        <f t="shared" si="26"/>
        <v>12537.988916627528</v>
      </c>
      <c r="BA45" s="41">
        <f t="shared" si="26"/>
        <v>13791.787808290283</v>
      </c>
      <c r="BB45" s="41">
        <f t="shared" si="26"/>
        <v>15170.966589119313</v>
      </c>
      <c r="BC45" s="41">
        <f t="shared" si="26"/>
        <v>16688.063248031242</v>
      </c>
      <c r="BD45" s="41">
        <f t="shared" si="26"/>
        <v>18356.86957283437</v>
      </c>
      <c r="BE45" s="41">
        <f t="shared" si="26"/>
        <v>20192.556530117807</v>
      </c>
      <c r="BF45" s="41">
        <f t="shared" si="26"/>
        <v>22211.81218312959</v>
      </c>
      <c r="BG45" s="41">
        <f t="shared" si="26"/>
        <v>24432.993401442549</v>
      </c>
      <c r="BH45" s="41">
        <f t="shared" si="26"/>
        <v>26876.292741586803</v>
      </c>
      <c r="BI45" s="41">
        <f t="shared" si="26"/>
        <v>29563.922015745484</v>
      </c>
      <c r="BJ45" s="41">
        <f t="shared" si="26"/>
        <v>32520.314217320032</v>
      </c>
      <c r="BK45" s="41">
        <f t="shared" si="26"/>
        <v>35772.345639052037</v>
      </c>
      <c r="BL45" s="41">
        <f t="shared" si="26"/>
        <v>39349.580202957244</v>
      </c>
      <c r="BM45" s="41">
        <f t="shared" si="26"/>
        <v>43284.538223252966</v>
      </c>
      <c r="BN45" s="41">
        <f t="shared" si="26"/>
        <v>47612.992045578263</v>
      </c>
      <c r="BO45" s="41">
        <f t="shared" si="26"/>
        <v>52374.291250136084</v>
      </c>
      <c r="BP45" s="41">
        <f t="shared" si="26"/>
        <v>57611.7203751497</v>
      </c>
      <c r="BQ45" s="32"/>
      <c r="BR45" s="41">
        <f t="shared" si="21"/>
        <v>4072.1786088129907</v>
      </c>
      <c r="BS45" s="41">
        <f t="shared" si="22"/>
        <v>12736.348762695294</v>
      </c>
      <c r="BT45" s="41">
        <f t="shared" si="23"/>
        <v>43839.094220906198</v>
      </c>
      <c r="BU45" s="41">
        <f t="shared" si="24"/>
        <v>137585.85731263761</v>
      </c>
      <c r="BV45" s="41">
        <f t="shared" si="25"/>
        <v>431803.35882546857</v>
      </c>
      <c r="BW45" s="34"/>
    </row>
    <row r="46" spans="1:75" outlineLevel="1">
      <c r="A46" s="26"/>
      <c r="B46" s="26"/>
      <c r="C46" s="32"/>
      <c r="D46" s="32"/>
      <c r="E46" s="32" t="str">
        <f t="shared" si="19"/>
        <v># de clientes Assinatura 2</v>
      </c>
      <c r="F46" s="32"/>
      <c r="G46" s="32"/>
      <c r="H46" s="50">
        <f>'1.Premissas Receitas'!C27</f>
        <v>49.99</v>
      </c>
      <c r="I46" s="41">
        <f t="shared" ref="I46:BP46" si="27">$H$46*I12</f>
        <v>34.006802721088441</v>
      </c>
      <c r="J46" s="41">
        <f t="shared" si="27"/>
        <v>37.407482993197284</v>
      </c>
      <c r="K46" s="41">
        <f t="shared" si="27"/>
        <v>41.148231292517011</v>
      </c>
      <c r="L46" s="41">
        <f t="shared" si="27"/>
        <v>45.263054421768715</v>
      </c>
      <c r="M46" s="41">
        <f t="shared" si="27"/>
        <v>49.789359863945585</v>
      </c>
      <c r="N46" s="41">
        <f t="shared" si="27"/>
        <v>54.768295850340145</v>
      </c>
      <c r="O46" s="41">
        <f t="shared" si="27"/>
        <v>60.245125435374163</v>
      </c>
      <c r="P46" s="41">
        <f t="shared" si="27"/>
        <v>66.269637978911575</v>
      </c>
      <c r="Q46" s="41">
        <f t="shared" si="27"/>
        <v>72.896601776802726</v>
      </c>
      <c r="R46" s="41">
        <f t="shared" si="27"/>
        <v>80.186261954483001</v>
      </c>
      <c r="S46" s="41">
        <f t="shared" si="27"/>
        <v>88.204888149931293</v>
      </c>
      <c r="T46" s="41">
        <f t="shared" si="27"/>
        <v>97.025376964924433</v>
      </c>
      <c r="U46" s="41">
        <f t="shared" si="27"/>
        <v>111.5791835096631</v>
      </c>
      <c r="V46" s="41">
        <f t="shared" si="27"/>
        <v>122.73710186062941</v>
      </c>
      <c r="W46" s="41">
        <f t="shared" si="27"/>
        <v>135.01081204669237</v>
      </c>
      <c r="X46" s="41">
        <f t="shared" si="27"/>
        <v>148.51189325136161</v>
      </c>
      <c r="Y46" s="41">
        <f t="shared" si="27"/>
        <v>163.36308257649776</v>
      </c>
      <c r="Z46" s="41">
        <f t="shared" si="27"/>
        <v>179.69939083414752</v>
      </c>
      <c r="AA46" s="41">
        <f t="shared" si="27"/>
        <v>197.66932991756229</v>
      </c>
      <c r="AB46" s="41">
        <f t="shared" si="27"/>
        <v>217.43626290931854</v>
      </c>
      <c r="AC46" s="41">
        <f t="shared" si="27"/>
        <v>239.17988920025039</v>
      </c>
      <c r="AD46" s="41">
        <f t="shared" si="27"/>
        <v>263.09787812027548</v>
      </c>
      <c r="AE46" s="41">
        <f t="shared" si="27"/>
        <v>289.40766593230296</v>
      </c>
      <c r="AF46" s="41">
        <f t="shared" si="27"/>
        <v>318.34843252553327</v>
      </c>
      <c r="AG46" s="41">
        <f t="shared" si="27"/>
        <v>366.1006974043633</v>
      </c>
      <c r="AH46" s="41">
        <f t="shared" si="27"/>
        <v>402.7107671447996</v>
      </c>
      <c r="AI46" s="41">
        <f t="shared" si="27"/>
        <v>442.98184385927959</v>
      </c>
      <c r="AJ46" s="41">
        <f t="shared" si="27"/>
        <v>487.28002824520757</v>
      </c>
      <c r="AK46" s="41">
        <f t="shared" si="27"/>
        <v>536.0080310697283</v>
      </c>
      <c r="AL46" s="41">
        <f t="shared" si="27"/>
        <v>589.60883417670118</v>
      </c>
      <c r="AM46" s="41">
        <f t="shared" si="27"/>
        <v>648.56971759437124</v>
      </c>
      <c r="AN46" s="41">
        <f t="shared" si="27"/>
        <v>713.42668935380846</v>
      </c>
      <c r="AO46" s="41">
        <f t="shared" si="27"/>
        <v>784.76935828918931</v>
      </c>
      <c r="AP46" s="41">
        <f t="shared" si="27"/>
        <v>863.24629411810815</v>
      </c>
      <c r="AQ46" s="41">
        <f t="shared" si="27"/>
        <v>949.57092352991901</v>
      </c>
      <c r="AR46" s="41">
        <f t="shared" si="27"/>
        <v>1044.5280158829109</v>
      </c>
      <c r="AS46" s="41">
        <f t="shared" si="27"/>
        <v>1148.980817471202</v>
      </c>
      <c r="AT46" s="41">
        <f t="shared" si="27"/>
        <v>1263.8788992183222</v>
      </c>
      <c r="AU46" s="41">
        <f t="shared" si="27"/>
        <v>1390.2667891401543</v>
      </c>
      <c r="AV46" s="41">
        <f t="shared" si="27"/>
        <v>1529.2934680541698</v>
      </c>
      <c r="AW46" s="41">
        <f t="shared" si="27"/>
        <v>1682.2228148595868</v>
      </c>
      <c r="AX46" s="41">
        <f t="shared" si="27"/>
        <v>1850.4450963455454</v>
      </c>
      <c r="AY46" s="41">
        <f t="shared" si="27"/>
        <v>2035.4896059800999</v>
      </c>
      <c r="AZ46" s="41">
        <f t="shared" si="27"/>
        <v>2239.03856657811</v>
      </c>
      <c r="BA46" s="41">
        <f t="shared" si="27"/>
        <v>2462.9424232359215</v>
      </c>
      <c r="BB46" s="41">
        <f t="shared" si="27"/>
        <v>2709.2366655595133</v>
      </c>
      <c r="BC46" s="41">
        <f t="shared" si="27"/>
        <v>2980.1603321154648</v>
      </c>
      <c r="BD46" s="41">
        <f t="shared" si="27"/>
        <v>3278.1763653270109</v>
      </c>
      <c r="BE46" s="41">
        <f t="shared" si="27"/>
        <v>3605.9940018597122</v>
      </c>
      <c r="BF46" s="41">
        <f t="shared" si="27"/>
        <v>3966.593402045683</v>
      </c>
      <c r="BG46" s="41">
        <f t="shared" si="27"/>
        <v>4363.2527422502517</v>
      </c>
      <c r="BH46" s="41">
        <f t="shared" si="27"/>
        <v>4799.5780164752759</v>
      </c>
      <c r="BI46" s="41">
        <f t="shared" si="27"/>
        <v>5279.5358181228039</v>
      </c>
      <c r="BJ46" s="41">
        <f t="shared" si="27"/>
        <v>5807.4893999350852</v>
      </c>
      <c r="BK46" s="41">
        <f t="shared" si="27"/>
        <v>6388.2383399285936</v>
      </c>
      <c r="BL46" s="41">
        <f t="shared" si="27"/>
        <v>7027.062173921453</v>
      </c>
      <c r="BM46" s="41">
        <f t="shared" si="27"/>
        <v>7729.7683913135988</v>
      </c>
      <c r="BN46" s="41">
        <f t="shared" si="27"/>
        <v>8502.745230444958</v>
      </c>
      <c r="BO46" s="41">
        <f t="shared" si="27"/>
        <v>9353.0197534894523</v>
      </c>
      <c r="BP46" s="41">
        <f t="shared" si="27"/>
        <v>10288.321728838398</v>
      </c>
      <c r="BQ46" s="32"/>
      <c r="BR46" s="41">
        <f t="shared" si="21"/>
        <v>727.21111940328444</v>
      </c>
      <c r="BS46" s="41">
        <f t="shared" si="22"/>
        <v>2274.4617391745714</v>
      </c>
      <c r="BT46" s="41">
        <f t="shared" si="23"/>
        <v>7828.8012006683866</v>
      </c>
      <c r="BU46" s="41">
        <f t="shared" si="24"/>
        <v>24570.131843885101</v>
      </c>
      <c r="BV46" s="41">
        <f t="shared" si="25"/>
        <v>77111.598998625268</v>
      </c>
      <c r="BW46" s="34"/>
    </row>
    <row r="47" spans="1:75" outlineLevel="1">
      <c r="A47" s="26"/>
      <c r="B47" s="26"/>
      <c r="C47" s="32"/>
      <c r="D47" s="32"/>
      <c r="E47" s="32" t="str">
        <f t="shared" si="19"/>
        <v># de clientes marketplace % Comissão 1</v>
      </c>
      <c r="F47" s="32"/>
      <c r="G47" s="32"/>
      <c r="H47" s="50">
        <f>'1.Premissas Receitas'!C33</f>
        <v>340</v>
      </c>
      <c r="I47" s="41">
        <f t="shared" ref="I47:BP47" si="28">$H$47*I13</f>
        <v>462.58503401360548</v>
      </c>
      <c r="J47" s="41">
        <f t="shared" si="28"/>
        <v>508.84353741496602</v>
      </c>
      <c r="K47" s="41">
        <f t="shared" si="28"/>
        <v>559.72789115646265</v>
      </c>
      <c r="L47" s="41">
        <f t="shared" si="28"/>
        <v>615.70068027210891</v>
      </c>
      <c r="M47" s="41">
        <f t="shared" si="28"/>
        <v>677.27074829931985</v>
      </c>
      <c r="N47" s="41">
        <f t="shared" si="28"/>
        <v>744.99782312925174</v>
      </c>
      <c r="O47" s="41">
        <f t="shared" si="28"/>
        <v>819.49760544217702</v>
      </c>
      <c r="P47" s="41">
        <f t="shared" si="28"/>
        <v>901.44736598639463</v>
      </c>
      <c r="Q47" s="41">
        <f t="shared" si="28"/>
        <v>991.59210258503401</v>
      </c>
      <c r="R47" s="41">
        <f t="shared" si="28"/>
        <v>1090.7513128435373</v>
      </c>
      <c r="S47" s="41">
        <f t="shared" si="28"/>
        <v>1199.8264441278911</v>
      </c>
      <c r="T47" s="41">
        <f t="shared" si="28"/>
        <v>1319.8090885406802</v>
      </c>
      <c r="U47" s="41">
        <f t="shared" si="28"/>
        <v>1517.7804518217824</v>
      </c>
      <c r="V47" s="41">
        <f t="shared" si="28"/>
        <v>1669.5584970039606</v>
      </c>
      <c r="W47" s="41">
        <f t="shared" si="28"/>
        <v>1836.5143467043567</v>
      </c>
      <c r="X47" s="41">
        <f t="shared" si="28"/>
        <v>2020.1657813747927</v>
      </c>
      <c r="Y47" s="41">
        <f t="shared" si="28"/>
        <v>2222.1823595122719</v>
      </c>
      <c r="Z47" s="41">
        <f t="shared" si="28"/>
        <v>2444.400595463499</v>
      </c>
      <c r="AA47" s="41">
        <f t="shared" si="28"/>
        <v>2688.8406550098489</v>
      </c>
      <c r="AB47" s="41">
        <f t="shared" si="28"/>
        <v>2957.7247205108342</v>
      </c>
      <c r="AC47" s="41">
        <f t="shared" si="28"/>
        <v>3253.4971925619175</v>
      </c>
      <c r="AD47" s="41">
        <f t="shared" si="28"/>
        <v>3578.8469118181097</v>
      </c>
      <c r="AE47" s="41">
        <f t="shared" si="28"/>
        <v>3936.7316029999206</v>
      </c>
      <c r="AF47" s="41">
        <f t="shared" si="28"/>
        <v>4330.4047632999127</v>
      </c>
      <c r="AG47" s="41">
        <f t="shared" si="28"/>
        <v>4979.9654777948999</v>
      </c>
      <c r="AH47" s="41">
        <f t="shared" si="28"/>
        <v>5477.9620255743894</v>
      </c>
      <c r="AI47" s="41">
        <f t="shared" si="28"/>
        <v>6025.7582281318282</v>
      </c>
      <c r="AJ47" s="41">
        <f t="shared" si="28"/>
        <v>6628.3340509450118</v>
      </c>
      <c r="AK47" s="41">
        <f t="shared" si="28"/>
        <v>7291.1674560395122</v>
      </c>
      <c r="AL47" s="41">
        <f t="shared" si="28"/>
        <v>8020.2842016434643</v>
      </c>
      <c r="AM47" s="41">
        <f t="shared" si="28"/>
        <v>8822.3126218078105</v>
      </c>
      <c r="AN47" s="41">
        <f t="shared" si="28"/>
        <v>9704.5438839885919</v>
      </c>
      <c r="AO47" s="41">
        <f t="shared" si="28"/>
        <v>10674.998272387451</v>
      </c>
      <c r="AP47" s="41">
        <f t="shared" si="28"/>
        <v>11742.498099626197</v>
      </c>
      <c r="AQ47" s="41">
        <f t="shared" si="28"/>
        <v>12916.747909588816</v>
      </c>
      <c r="AR47" s="41">
        <f t="shared" si="28"/>
        <v>14208.422700547697</v>
      </c>
      <c r="AS47" s="41">
        <f t="shared" si="28"/>
        <v>15629.264970602468</v>
      </c>
      <c r="AT47" s="41">
        <f t="shared" si="28"/>
        <v>17192.191467662713</v>
      </c>
      <c r="AU47" s="41">
        <f t="shared" si="28"/>
        <v>18911.410614428984</v>
      </c>
      <c r="AV47" s="41">
        <f t="shared" si="28"/>
        <v>20802.55167587188</v>
      </c>
      <c r="AW47" s="41">
        <f t="shared" si="28"/>
        <v>22882.806843459071</v>
      </c>
      <c r="AX47" s="41">
        <f t="shared" si="28"/>
        <v>25171.087527804979</v>
      </c>
      <c r="AY47" s="41">
        <f t="shared" si="28"/>
        <v>27688.196280585475</v>
      </c>
      <c r="AZ47" s="41">
        <f t="shared" si="28"/>
        <v>30457.015908644025</v>
      </c>
      <c r="BA47" s="41">
        <f t="shared" si="28"/>
        <v>33502.717499508428</v>
      </c>
      <c r="BB47" s="41">
        <f t="shared" si="28"/>
        <v>36852.989249459271</v>
      </c>
      <c r="BC47" s="41">
        <f t="shared" si="28"/>
        <v>40538.288174405199</v>
      </c>
      <c r="BD47" s="41">
        <f t="shared" si="28"/>
        <v>44592.116991845716</v>
      </c>
      <c r="BE47" s="41">
        <f t="shared" si="28"/>
        <v>49051.328691030285</v>
      </c>
      <c r="BF47" s="41">
        <f t="shared" si="28"/>
        <v>53956.461560133313</v>
      </c>
      <c r="BG47" s="41">
        <f t="shared" si="28"/>
        <v>59352.107716146646</v>
      </c>
      <c r="BH47" s="41">
        <f t="shared" si="28"/>
        <v>65287.318487761309</v>
      </c>
      <c r="BI47" s="41">
        <f t="shared" si="28"/>
        <v>71816.050336537446</v>
      </c>
      <c r="BJ47" s="41">
        <f t="shared" si="28"/>
        <v>78997.655370191191</v>
      </c>
      <c r="BK47" s="41">
        <f t="shared" si="28"/>
        <v>86897.420907210311</v>
      </c>
      <c r="BL47" s="41">
        <f t="shared" si="28"/>
        <v>95587.162997931344</v>
      </c>
      <c r="BM47" s="41">
        <f t="shared" si="28"/>
        <v>105145.87929772447</v>
      </c>
      <c r="BN47" s="41">
        <f t="shared" si="28"/>
        <v>115660.46722749692</v>
      </c>
      <c r="BO47" s="41">
        <f t="shared" si="28"/>
        <v>127226.5139502466</v>
      </c>
      <c r="BP47" s="41">
        <f t="shared" si="28"/>
        <v>139949.16534527126</v>
      </c>
      <c r="BQ47" s="32"/>
      <c r="BR47" s="41">
        <f t="shared" si="21"/>
        <v>9892.0496338114281</v>
      </c>
      <c r="BS47" s="41">
        <f t="shared" si="22"/>
        <v>30938.867426259421</v>
      </c>
      <c r="BT47" s="41">
        <f t="shared" si="23"/>
        <v>106492.99492807567</v>
      </c>
      <c r="BU47" s="41">
        <f t="shared" si="24"/>
        <v>334220.6372042782</v>
      </c>
      <c r="BV47" s="41">
        <f t="shared" si="25"/>
        <v>1048927.5318876812</v>
      </c>
      <c r="BW47" s="34"/>
    </row>
    <row r="48" spans="1:75" outlineLevel="1">
      <c r="A48" s="26"/>
      <c r="B48" s="26"/>
      <c r="C48" s="32"/>
      <c r="D48" s="32"/>
      <c r="E48" s="32" t="str">
        <f t="shared" si="19"/>
        <v># de clientes marketplace % Comissão 2</v>
      </c>
      <c r="F48" s="32"/>
      <c r="G48" s="32"/>
      <c r="H48" s="50">
        <f>'1.Premissas Receitas'!C34</f>
        <v>0</v>
      </c>
      <c r="I48" s="41">
        <f t="shared" ref="I48:BP48" si="29">$H$48*I14</f>
        <v>0</v>
      </c>
      <c r="J48" s="41">
        <f t="shared" si="29"/>
        <v>0</v>
      </c>
      <c r="K48" s="41">
        <f t="shared" si="29"/>
        <v>0</v>
      </c>
      <c r="L48" s="41">
        <f t="shared" si="29"/>
        <v>0</v>
      </c>
      <c r="M48" s="41">
        <f t="shared" si="29"/>
        <v>0</v>
      </c>
      <c r="N48" s="41">
        <f t="shared" si="29"/>
        <v>0</v>
      </c>
      <c r="O48" s="41">
        <f t="shared" si="29"/>
        <v>0</v>
      </c>
      <c r="P48" s="41">
        <f t="shared" si="29"/>
        <v>0</v>
      </c>
      <c r="Q48" s="41">
        <f t="shared" si="29"/>
        <v>0</v>
      </c>
      <c r="R48" s="41">
        <f t="shared" si="29"/>
        <v>0</v>
      </c>
      <c r="S48" s="41">
        <f t="shared" si="29"/>
        <v>0</v>
      </c>
      <c r="T48" s="41">
        <f t="shared" si="29"/>
        <v>0</v>
      </c>
      <c r="U48" s="41">
        <f t="shared" si="29"/>
        <v>0</v>
      </c>
      <c r="V48" s="41">
        <f t="shared" si="29"/>
        <v>0</v>
      </c>
      <c r="W48" s="41">
        <f t="shared" si="29"/>
        <v>0</v>
      </c>
      <c r="X48" s="41">
        <f t="shared" si="29"/>
        <v>0</v>
      </c>
      <c r="Y48" s="41">
        <f t="shared" si="29"/>
        <v>0</v>
      </c>
      <c r="Z48" s="41">
        <f t="shared" si="29"/>
        <v>0</v>
      </c>
      <c r="AA48" s="41">
        <f t="shared" si="29"/>
        <v>0</v>
      </c>
      <c r="AB48" s="41">
        <f t="shared" si="29"/>
        <v>0</v>
      </c>
      <c r="AC48" s="41">
        <f t="shared" si="29"/>
        <v>0</v>
      </c>
      <c r="AD48" s="41">
        <f t="shared" si="29"/>
        <v>0</v>
      </c>
      <c r="AE48" s="41">
        <f t="shared" si="29"/>
        <v>0</v>
      </c>
      <c r="AF48" s="41">
        <f t="shared" si="29"/>
        <v>0</v>
      </c>
      <c r="AG48" s="41">
        <f t="shared" si="29"/>
        <v>0</v>
      </c>
      <c r="AH48" s="41">
        <f t="shared" si="29"/>
        <v>0</v>
      </c>
      <c r="AI48" s="41">
        <f t="shared" si="29"/>
        <v>0</v>
      </c>
      <c r="AJ48" s="41">
        <f t="shared" si="29"/>
        <v>0</v>
      </c>
      <c r="AK48" s="41">
        <f t="shared" si="29"/>
        <v>0</v>
      </c>
      <c r="AL48" s="41">
        <f t="shared" si="29"/>
        <v>0</v>
      </c>
      <c r="AM48" s="41">
        <f t="shared" si="29"/>
        <v>0</v>
      </c>
      <c r="AN48" s="41">
        <f t="shared" si="29"/>
        <v>0</v>
      </c>
      <c r="AO48" s="41">
        <f t="shared" si="29"/>
        <v>0</v>
      </c>
      <c r="AP48" s="41">
        <f t="shared" si="29"/>
        <v>0</v>
      </c>
      <c r="AQ48" s="41">
        <f t="shared" si="29"/>
        <v>0</v>
      </c>
      <c r="AR48" s="41">
        <f t="shared" si="29"/>
        <v>0</v>
      </c>
      <c r="AS48" s="41">
        <f t="shared" si="29"/>
        <v>0</v>
      </c>
      <c r="AT48" s="41">
        <f t="shared" si="29"/>
        <v>0</v>
      </c>
      <c r="AU48" s="41">
        <f t="shared" si="29"/>
        <v>0</v>
      </c>
      <c r="AV48" s="41">
        <f t="shared" si="29"/>
        <v>0</v>
      </c>
      <c r="AW48" s="41">
        <f t="shared" si="29"/>
        <v>0</v>
      </c>
      <c r="AX48" s="41">
        <f t="shared" si="29"/>
        <v>0</v>
      </c>
      <c r="AY48" s="41">
        <f t="shared" si="29"/>
        <v>0</v>
      </c>
      <c r="AZ48" s="41">
        <f t="shared" si="29"/>
        <v>0</v>
      </c>
      <c r="BA48" s="41">
        <f t="shared" si="29"/>
        <v>0</v>
      </c>
      <c r="BB48" s="41">
        <f t="shared" si="29"/>
        <v>0</v>
      </c>
      <c r="BC48" s="41">
        <f t="shared" si="29"/>
        <v>0</v>
      </c>
      <c r="BD48" s="41">
        <f t="shared" si="29"/>
        <v>0</v>
      </c>
      <c r="BE48" s="41">
        <f t="shared" si="29"/>
        <v>0</v>
      </c>
      <c r="BF48" s="41">
        <f t="shared" si="29"/>
        <v>0</v>
      </c>
      <c r="BG48" s="41">
        <f t="shared" si="29"/>
        <v>0</v>
      </c>
      <c r="BH48" s="41">
        <f t="shared" si="29"/>
        <v>0</v>
      </c>
      <c r="BI48" s="41">
        <f t="shared" si="29"/>
        <v>0</v>
      </c>
      <c r="BJ48" s="41">
        <f t="shared" si="29"/>
        <v>0</v>
      </c>
      <c r="BK48" s="41">
        <f t="shared" si="29"/>
        <v>0</v>
      </c>
      <c r="BL48" s="41">
        <f t="shared" si="29"/>
        <v>0</v>
      </c>
      <c r="BM48" s="41">
        <f t="shared" si="29"/>
        <v>0</v>
      </c>
      <c r="BN48" s="41">
        <f t="shared" si="29"/>
        <v>0</v>
      </c>
      <c r="BO48" s="41">
        <f t="shared" si="29"/>
        <v>0</v>
      </c>
      <c r="BP48" s="41">
        <f t="shared" si="29"/>
        <v>0</v>
      </c>
      <c r="BQ48" s="32"/>
      <c r="BR48" s="41">
        <f t="shared" si="21"/>
        <v>0</v>
      </c>
      <c r="BS48" s="41">
        <f t="shared" si="22"/>
        <v>0</v>
      </c>
      <c r="BT48" s="41">
        <f t="shared" si="23"/>
        <v>0</v>
      </c>
      <c r="BU48" s="41">
        <f t="shared" si="24"/>
        <v>0</v>
      </c>
      <c r="BV48" s="41">
        <f t="shared" si="25"/>
        <v>0</v>
      </c>
      <c r="BW48" s="34"/>
    </row>
    <row r="49" spans="1:75" outlineLevel="1">
      <c r="A49" s="26"/>
      <c r="B49" s="26"/>
      <c r="C49" s="32"/>
      <c r="D49" s="32"/>
      <c r="E49" s="32" t="str">
        <f t="shared" si="19"/>
        <v># de clientes marketplace % Comissão 3</v>
      </c>
      <c r="F49" s="32"/>
      <c r="G49" s="32"/>
      <c r="H49" s="50">
        <f>'1.Premissas Receitas'!C35</f>
        <v>0</v>
      </c>
      <c r="I49" s="41">
        <f>$H$49*I15</f>
        <v>0</v>
      </c>
      <c r="J49" s="41">
        <f>$H$49*J16</f>
        <v>0</v>
      </c>
      <c r="K49" s="41">
        <f t="shared" ref="K49:BP49" si="30">$H$49*K15</f>
        <v>0</v>
      </c>
      <c r="L49" s="41">
        <f t="shared" si="30"/>
        <v>0</v>
      </c>
      <c r="M49" s="41">
        <f t="shared" si="30"/>
        <v>0</v>
      </c>
      <c r="N49" s="41">
        <f t="shared" si="30"/>
        <v>0</v>
      </c>
      <c r="O49" s="41">
        <f t="shared" si="30"/>
        <v>0</v>
      </c>
      <c r="P49" s="41">
        <f t="shared" si="30"/>
        <v>0</v>
      </c>
      <c r="Q49" s="41">
        <f t="shared" si="30"/>
        <v>0</v>
      </c>
      <c r="R49" s="41">
        <f t="shared" si="30"/>
        <v>0</v>
      </c>
      <c r="S49" s="41">
        <f t="shared" si="30"/>
        <v>0</v>
      </c>
      <c r="T49" s="41">
        <f t="shared" si="30"/>
        <v>0</v>
      </c>
      <c r="U49" s="41">
        <f t="shared" si="30"/>
        <v>0</v>
      </c>
      <c r="V49" s="41">
        <f t="shared" si="30"/>
        <v>0</v>
      </c>
      <c r="W49" s="41">
        <f t="shared" si="30"/>
        <v>0</v>
      </c>
      <c r="X49" s="41">
        <f t="shared" si="30"/>
        <v>0</v>
      </c>
      <c r="Y49" s="41">
        <f t="shared" si="30"/>
        <v>0</v>
      </c>
      <c r="Z49" s="41">
        <f t="shared" si="30"/>
        <v>0</v>
      </c>
      <c r="AA49" s="41">
        <f t="shared" si="30"/>
        <v>0</v>
      </c>
      <c r="AB49" s="41">
        <f t="shared" si="30"/>
        <v>0</v>
      </c>
      <c r="AC49" s="41">
        <f t="shared" si="30"/>
        <v>0</v>
      </c>
      <c r="AD49" s="41">
        <f t="shared" si="30"/>
        <v>0</v>
      </c>
      <c r="AE49" s="41">
        <f t="shared" si="30"/>
        <v>0</v>
      </c>
      <c r="AF49" s="41">
        <f t="shared" si="30"/>
        <v>0</v>
      </c>
      <c r="AG49" s="41">
        <f t="shared" si="30"/>
        <v>0</v>
      </c>
      <c r="AH49" s="41">
        <f t="shared" si="30"/>
        <v>0</v>
      </c>
      <c r="AI49" s="41">
        <f t="shared" si="30"/>
        <v>0</v>
      </c>
      <c r="AJ49" s="41">
        <f t="shared" si="30"/>
        <v>0</v>
      </c>
      <c r="AK49" s="41">
        <f t="shared" si="30"/>
        <v>0</v>
      </c>
      <c r="AL49" s="41">
        <f t="shared" si="30"/>
        <v>0</v>
      </c>
      <c r="AM49" s="41">
        <f t="shared" si="30"/>
        <v>0</v>
      </c>
      <c r="AN49" s="41">
        <f t="shared" si="30"/>
        <v>0</v>
      </c>
      <c r="AO49" s="41">
        <f t="shared" si="30"/>
        <v>0</v>
      </c>
      <c r="AP49" s="41">
        <f t="shared" si="30"/>
        <v>0</v>
      </c>
      <c r="AQ49" s="41">
        <f t="shared" si="30"/>
        <v>0</v>
      </c>
      <c r="AR49" s="41">
        <f t="shared" si="30"/>
        <v>0</v>
      </c>
      <c r="AS49" s="41">
        <f t="shared" si="30"/>
        <v>0</v>
      </c>
      <c r="AT49" s="41">
        <f t="shared" si="30"/>
        <v>0</v>
      </c>
      <c r="AU49" s="41">
        <f t="shared" si="30"/>
        <v>0</v>
      </c>
      <c r="AV49" s="41">
        <f t="shared" si="30"/>
        <v>0</v>
      </c>
      <c r="AW49" s="41">
        <f t="shared" si="30"/>
        <v>0</v>
      </c>
      <c r="AX49" s="41">
        <f t="shared" si="30"/>
        <v>0</v>
      </c>
      <c r="AY49" s="41">
        <f t="shared" si="30"/>
        <v>0</v>
      </c>
      <c r="AZ49" s="41">
        <f t="shared" si="30"/>
        <v>0</v>
      </c>
      <c r="BA49" s="41">
        <f t="shared" si="30"/>
        <v>0</v>
      </c>
      <c r="BB49" s="41">
        <f t="shared" si="30"/>
        <v>0</v>
      </c>
      <c r="BC49" s="41">
        <f t="shared" si="30"/>
        <v>0</v>
      </c>
      <c r="BD49" s="41">
        <f t="shared" si="30"/>
        <v>0</v>
      </c>
      <c r="BE49" s="41">
        <f t="shared" si="30"/>
        <v>0</v>
      </c>
      <c r="BF49" s="41">
        <f t="shared" si="30"/>
        <v>0</v>
      </c>
      <c r="BG49" s="41">
        <f t="shared" si="30"/>
        <v>0</v>
      </c>
      <c r="BH49" s="41">
        <f t="shared" si="30"/>
        <v>0</v>
      </c>
      <c r="BI49" s="41">
        <f t="shared" si="30"/>
        <v>0</v>
      </c>
      <c r="BJ49" s="41">
        <f t="shared" si="30"/>
        <v>0</v>
      </c>
      <c r="BK49" s="41">
        <f t="shared" si="30"/>
        <v>0</v>
      </c>
      <c r="BL49" s="41">
        <f t="shared" si="30"/>
        <v>0</v>
      </c>
      <c r="BM49" s="41">
        <f t="shared" si="30"/>
        <v>0</v>
      </c>
      <c r="BN49" s="41">
        <f t="shared" si="30"/>
        <v>0</v>
      </c>
      <c r="BO49" s="41">
        <f t="shared" si="30"/>
        <v>0</v>
      </c>
      <c r="BP49" s="41">
        <f t="shared" si="30"/>
        <v>0</v>
      </c>
      <c r="BQ49" s="32"/>
      <c r="BR49" s="41">
        <f t="shared" si="21"/>
        <v>0</v>
      </c>
      <c r="BS49" s="41">
        <f t="shared" si="22"/>
        <v>0</v>
      </c>
      <c r="BT49" s="41">
        <f t="shared" si="23"/>
        <v>0</v>
      </c>
      <c r="BU49" s="41">
        <f t="shared" si="24"/>
        <v>0</v>
      </c>
      <c r="BV49" s="41">
        <f t="shared" si="25"/>
        <v>0</v>
      </c>
      <c r="BW49" s="34"/>
    </row>
    <row r="50" spans="1:75" outlineLevel="1">
      <c r="A50" s="26"/>
      <c r="B50" s="26"/>
      <c r="C50" s="32"/>
      <c r="D50" s="32"/>
      <c r="E50" s="32" t="str">
        <f t="shared" si="19"/>
        <v># de clientes B2B Setup</v>
      </c>
      <c r="F50" s="32"/>
      <c r="G50" s="32"/>
      <c r="H50" s="50">
        <f>'1.Premissas Receitas'!C40</f>
        <v>30000</v>
      </c>
      <c r="I50" s="41">
        <f>$H$50*I16</f>
        <v>40816.326530612248</v>
      </c>
      <c r="J50" s="41">
        <f>$H$50*J17</f>
        <v>44897.959183673476</v>
      </c>
      <c r="K50" s="41">
        <f t="shared" ref="K50:BP50" si="31">$H$50*K16</f>
        <v>49387.755102040821</v>
      </c>
      <c r="L50" s="41">
        <f t="shared" si="31"/>
        <v>54326.530612244904</v>
      </c>
      <c r="M50" s="41">
        <f t="shared" si="31"/>
        <v>59759.183673469393</v>
      </c>
      <c r="N50" s="41">
        <f t="shared" si="31"/>
        <v>65735.102040816331</v>
      </c>
      <c r="O50" s="41">
        <f t="shared" si="31"/>
        <v>72308.612244897973</v>
      </c>
      <c r="P50" s="41">
        <f t="shared" si="31"/>
        <v>79539.473469387769</v>
      </c>
      <c r="Q50" s="41">
        <f t="shared" si="31"/>
        <v>87493.420816326528</v>
      </c>
      <c r="R50" s="41">
        <f t="shared" si="31"/>
        <v>96242.762897959183</v>
      </c>
      <c r="S50" s="41">
        <f t="shared" si="31"/>
        <v>105867.0391877551</v>
      </c>
      <c r="T50" s="41">
        <f t="shared" si="31"/>
        <v>116453.74310653062</v>
      </c>
      <c r="U50" s="41">
        <f t="shared" si="31"/>
        <v>133921.80457251021</v>
      </c>
      <c r="V50" s="41">
        <f t="shared" si="31"/>
        <v>147313.98502976124</v>
      </c>
      <c r="W50" s="41">
        <f t="shared" si="31"/>
        <v>162045.38353273738</v>
      </c>
      <c r="X50" s="41">
        <f t="shared" si="31"/>
        <v>178249.92188601111</v>
      </c>
      <c r="Y50" s="41">
        <f t="shared" si="31"/>
        <v>196074.91407461223</v>
      </c>
      <c r="Z50" s="41">
        <f t="shared" si="31"/>
        <v>215682.40548207343</v>
      </c>
      <c r="AA50" s="41">
        <f t="shared" si="31"/>
        <v>237250.6460302808</v>
      </c>
      <c r="AB50" s="41">
        <f t="shared" si="31"/>
        <v>260975.71063330889</v>
      </c>
      <c r="AC50" s="41">
        <f t="shared" si="31"/>
        <v>287073.28169663978</v>
      </c>
      <c r="AD50" s="41">
        <f t="shared" si="31"/>
        <v>315780.6098663038</v>
      </c>
      <c r="AE50" s="41">
        <f t="shared" si="31"/>
        <v>347358.67085293418</v>
      </c>
      <c r="AF50" s="41">
        <f t="shared" si="31"/>
        <v>382094.53793822759</v>
      </c>
      <c r="AG50" s="41">
        <f t="shared" si="31"/>
        <v>439408.71862896171</v>
      </c>
      <c r="AH50" s="41">
        <f t="shared" si="31"/>
        <v>483349.5904918579</v>
      </c>
      <c r="AI50" s="41">
        <f t="shared" si="31"/>
        <v>531684.5495410437</v>
      </c>
      <c r="AJ50" s="41">
        <f t="shared" si="31"/>
        <v>584853.00449514808</v>
      </c>
      <c r="AK50" s="41">
        <f t="shared" si="31"/>
        <v>643338.30494466284</v>
      </c>
      <c r="AL50" s="41">
        <f t="shared" si="31"/>
        <v>707672.1354391292</v>
      </c>
      <c r="AM50" s="41">
        <f t="shared" si="31"/>
        <v>778439.34898304217</v>
      </c>
      <c r="AN50" s="41">
        <f t="shared" si="31"/>
        <v>856283.28388134635</v>
      </c>
      <c r="AO50" s="41">
        <f t="shared" si="31"/>
        <v>941911.61226948095</v>
      </c>
      <c r="AP50" s="41">
        <f t="shared" si="31"/>
        <v>1036102.7734964291</v>
      </c>
      <c r="AQ50" s="41">
        <f t="shared" si="31"/>
        <v>1139713.0508460719</v>
      </c>
      <c r="AR50" s="41">
        <f t="shared" si="31"/>
        <v>1253684.3559306792</v>
      </c>
      <c r="AS50" s="41">
        <f t="shared" si="31"/>
        <v>1379052.7915237471</v>
      </c>
      <c r="AT50" s="41">
        <f t="shared" si="31"/>
        <v>1516958.0706761219</v>
      </c>
      <c r="AU50" s="41">
        <f t="shared" si="31"/>
        <v>1668653.8777437338</v>
      </c>
      <c r="AV50" s="41">
        <f t="shared" si="31"/>
        <v>1835519.2655181072</v>
      </c>
      <c r="AW50" s="41">
        <f t="shared" si="31"/>
        <v>2019071.1920699182</v>
      </c>
      <c r="AX50" s="41">
        <f t="shared" si="31"/>
        <v>2220978.3112769099</v>
      </c>
      <c r="AY50" s="41">
        <f t="shared" si="31"/>
        <v>2443076.142404601</v>
      </c>
      <c r="AZ50" s="41">
        <f t="shared" si="31"/>
        <v>2687383.7566450611</v>
      </c>
      <c r="BA50" s="41">
        <f t="shared" si="31"/>
        <v>2956122.1323095672</v>
      </c>
      <c r="BB50" s="41">
        <f t="shared" si="31"/>
        <v>3251734.345540524</v>
      </c>
      <c r="BC50" s="41">
        <f t="shared" si="31"/>
        <v>3576907.7800945765</v>
      </c>
      <c r="BD50" s="41">
        <f t="shared" si="31"/>
        <v>3934598.558104034</v>
      </c>
      <c r="BE50" s="41">
        <f t="shared" si="31"/>
        <v>4328058.4139144374</v>
      </c>
      <c r="BF50" s="41">
        <f t="shared" si="31"/>
        <v>4760864.2553058807</v>
      </c>
      <c r="BG50" s="41">
        <f t="shared" si="31"/>
        <v>5236950.6808364689</v>
      </c>
      <c r="BH50" s="41">
        <f t="shared" si="31"/>
        <v>5760645.7489201156</v>
      </c>
      <c r="BI50" s="41">
        <f t="shared" si="31"/>
        <v>6336710.3238121271</v>
      </c>
      <c r="BJ50" s="41">
        <f t="shared" si="31"/>
        <v>6970381.3561933404</v>
      </c>
      <c r="BK50" s="41">
        <f t="shared" si="31"/>
        <v>7667419.4918126743</v>
      </c>
      <c r="BL50" s="41">
        <f t="shared" si="31"/>
        <v>8434161.4409939423</v>
      </c>
      <c r="BM50" s="41">
        <f t="shared" si="31"/>
        <v>9277577.5850933362</v>
      </c>
      <c r="BN50" s="41">
        <f t="shared" si="31"/>
        <v>10205335.34360267</v>
      </c>
      <c r="BO50" s="41">
        <f t="shared" si="31"/>
        <v>11225868.877962936</v>
      </c>
      <c r="BP50" s="41">
        <f t="shared" si="31"/>
        <v>12348455.76575923</v>
      </c>
      <c r="BQ50" s="32"/>
      <c r="BR50" s="41">
        <f t="shared" si="21"/>
        <v>872827.90886571433</v>
      </c>
      <c r="BS50" s="41">
        <f t="shared" si="22"/>
        <v>2729900.0670228903</v>
      </c>
      <c r="BT50" s="41">
        <f t="shared" si="23"/>
        <v>9396440.7289478537</v>
      </c>
      <c r="BU50" s="41">
        <f t="shared" si="24"/>
        <v>29490056.223906901</v>
      </c>
      <c r="BV50" s="41">
        <f t="shared" si="25"/>
        <v>92552429.28420715</v>
      </c>
      <c r="BW50" s="34"/>
    </row>
    <row r="51" spans="1:75" outlineLevel="1">
      <c r="A51" s="26"/>
      <c r="B51" s="26"/>
      <c r="C51" s="32"/>
      <c r="D51" s="32"/>
      <c r="E51" s="32" t="str">
        <f t="shared" si="19"/>
        <v># de clientes B2B Mensalidade</v>
      </c>
      <c r="F51" s="32"/>
      <c r="G51" s="32"/>
      <c r="H51" s="50">
        <f>'1.Premissas Receitas'!C41</f>
        <v>300</v>
      </c>
      <c r="I51" s="41">
        <f>$H$51*I17</f>
        <v>408.16326530612253</v>
      </c>
      <c r="J51" s="41">
        <f>$H$51*J18</f>
        <v>0</v>
      </c>
      <c r="K51" s="41">
        <f t="shared" ref="K51:BP51" si="32">$H$51*K17</f>
        <v>493.87755102040819</v>
      </c>
      <c r="L51" s="41">
        <f t="shared" si="32"/>
        <v>543.26530612244903</v>
      </c>
      <c r="M51" s="41">
        <f t="shared" si="32"/>
        <v>597.59183673469397</v>
      </c>
      <c r="N51" s="41">
        <f t="shared" si="32"/>
        <v>657.35102040816332</v>
      </c>
      <c r="O51" s="41">
        <f t="shared" si="32"/>
        <v>723.08612244897972</v>
      </c>
      <c r="P51" s="41">
        <f t="shared" si="32"/>
        <v>795.39473469387758</v>
      </c>
      <c r="Q51" s="41">
        <f t="shared" si="32"/>
        <v>874.93420816326534</v>
      </c>
      <c r="R51" s="41">
        <f t="shared" si="32"/>
        <v>962.42762897959187</v>
      </c>
      <c r="S51" s="41">
        <f t="shared" si="32"/>
        <v>1058.6703918775511</v>
      </c>
      <c r="T51" s="41">
        <f t="shared" si="32"/>
        <v>1164.5374310653062</v>
      </c>
      <c r="U51" s="41">
        <f t="shared" si="32"/>
        <v>1339.218045725102</v>
      </c>
      <c r="V51" s="41">
        <f t="shared" si="32"/>
        <v>1473.1398502976124</v>
      </c>
      <c r="W51" s="41">
        <f t="shared" si="32"/>
        <v>1620.4538353273738</v>
      </c>
      <c r="X51" s="41">
        <f t="shared" si="32"/>
        <v>1782.4992188601111</v>
      </c>
      <c r="Y51" s="41">
        <f t="shared" si="32"/>
        <v>1960.7491407461221</v>
      </c>
      <c r="Z51" s="41">
        <f t="shared" si="32"/>
        <v>2156.8240548207345</v>
      </c>
      <c r="AA51" s="41">
        <f t="shared" si="32"/>
        <v>2372.5064603028077</v>
      </c>
      <c r="AB51" s="41">
        <f t="shared" si="32"/>
        <v>2609.7571063330888</v>
      </c>
      <c r="AC51" s="41">
        <f t="shared" si="32"/>
        <v>2870.7328169663979</v>
      </c>
      <c r="AD51" s="41">
        <f t="shared" si="32"/>
        <v>3157.806098663038</v>
      </c>
      <c r="AE51" s="41">
        <f t="shared" si="32"/>
        <v>3473.5867085293416</v>
      </c>
      <c r="AF51" s="41">
        <f t="shared" si="32"/>
        <v>3820.9453793822759</v>
      </c>
      <c r="AG51" s="41">
        <f t="shared" si="32"/>
        <v>4394.0871862896174</v>
      </c>
      <c r="AH51" s="41">
        <f t="shared" si="32"/>
        <v>4833.4959049185791</v>
      </c>
      <c r="AI51" s="41">
        <f t="shared" si="32"/>
        <v>5316.8454954104373</v>
      </c>
      <c r="AJ51" s="41">
        <f t="shared" si="32"/>
        <v>5848.5300449514807</v>
      </c>
      <c r="AK51" s="41">
        <f t="shared" si="32"/>
        <v>6433.3830494466283</v>
      </c>
      <c r="AL51" s="41">
        <f t="shared" si="32"/>
        <v>7076.7213543912912</v>
      </c>
      <c r="AM51" s="41">
        <f t="shared" si="32"/>
        <v>7784.3934898304215</v>
      </c>
      <c r="AN51" s="41">
        <f t="shared" si="32"/>
        <v>8562.8328388134632</v>
      </c>
      <c r="AO51" s="41">
        <f t="shared" si="32"/>
        <v>9419.1161226948097</v>
      </c>
      <c r="AP51" s="41">
        <f t="shared" si="32"/>
        <v>10361.027734964291</v>
      </c>
      <c r="AQ51" s="41">
        <f t="shared" si="32"/>
        <v>11397.130508460719</v>
      </c>
      <c r="AR51" s="41">
        <f t="shared" si="32"/>
        <v>12536.843559306792</v>
      </c>
      <c r="AS51" s="41">
        <f t="shared" si="32"/>
        <v>13790.527915237471</v>
      </c>
      <c r="AT51" s="41">
        <f t="shared" si="32"/>
        <v>15169.580706761219</v>
      </c>
      <c r="AU51" s="41">
        <f t="shared" si="32"/>
        <v>16686.538777437338</v>
      </c>
      <c r="AV51" s="41">
        <f t="shared" si="32"/>
        <v>18355.192655181072</v>
      </c>
      <c r="AW51" s="41">
        <f t="shared" si="32"/>
        <v>20190.711920699181</v>
      </c>
      <c r="AX51" s="41">
        <f t="shared" si="32"/>
        <v>22209.783112769099</v>
      </c>
      <c r="AY51" s="41">
        <f t="shared" si="32"/>
        <v>24430.76142404601</v>
      </c>
      <c r="AZ51" s="41">
        <f t="shared" si="32"/>
        <v>26873.837566450609</v>
      </c>
      <c r="BA51" s="41">
        <f t="shared" si="32"/>
        <v>29561.221323095673</v>
      </c>
      <c r="BB51" s="41">
        <f t="shared" si="32"/>
        <v>32517.34345540524</v>
      </c>
      <c r="BC51" s="41">
        <f t="shared" si="32"/>
        <v>35769.077800945764</v>
      </c>
      <c r="BD51" s="41">
        <f t="shared" si="32"/>
        <v>39345.985581040339</v>
      </c>
      <c r="BE51" s="41">
        <f t="shared" si="32"/>
        <v>43280.584139144376</v>
      </c>
      <c r="BF51" s="41">
        <f t="shared" si="32"/>
        <v>47608.642553058809</v>
      </c>
      <c r="BG51" s="41">
        <f t="shared" si="32"/>
        <v>52369.506808364684</v>
      </c>
      <c r="BH51" s="41">
        <f t="shared" si="32"/>
        <v>57606.457489201151</v>
      </c>
      <c r="BI51" s="41">
        <f t="shared" si="32"/>
        <v>63367.103238121272</v>
      </c>
      <c r="BJ51" s="41">
        <f t="shared" si="32"/>
        <v>69703.813561933406</v>
      </c>
      <c r="BK51" s="41">
        <f t="shared" si="32"/>
        <v>76674.194918126741</v>
      </c>
      <c r="BL51" s="41">
        <f t="shared" si="32"/>
        <v>84341.614409939415</v>
      </c>
      <c r="BM51" s="41">
        <f t="shared" si="32"/>
        <v>92775.775850933365</v>
      </c>
      <c r="BN51" s="41">
        <f t="shared" si="32"/>
        <v>102053.35343602669</v>
      </c>
      <c r="BO51" s="41">
        <f t="shared" si="32"/>
        <v>112258.68877962936</v>
      </c>
      <c r="BP51" s="41">
        <f t="shared" si="32"/>
        <v>123484.55765759229</v>
      </c>
      <c r="BQ51" s="32"/>
      <c r="BR51" s="41">
        <f t="shared" si="21"/>
        <v>8279.2994968204093</v>
      </c>
      <c r="BS51" s="41">
        <f t="shared" si="22"/>
        <v>27299.000670228903</v>
      </c>
      <c r="BT51" s="41">
        <f t="shared" si="23"/>
        <v>93964.40728947852</v>
      </c>
      <c r="BU51" s="41">
        <f t="shared" si="24"/>
        <v>294900.56223906903</v>
      </c>
      <c r="BV51" s="41">
        <f t="shared" si="25"/>
        <v>925524.2928420715</v>
      </c>
      <c r="BW51" s="34"/>
    </row>
    <row r="52" spans="1:75" outlineLevel="1">
      <c r="A52" s="39"/>
      <c r="B52" s="39"/>
      <c r="C52" s="29"/>
      <c r="D52" s="29"/>
      <c r="E52" s="32" t="str">
        <f t="shared" si="19"/>
        <v># de clientes B2B Manutenção</v>
      </c>
      <c r="F52" s="29"/>
      <c r="G52" s="29"/>
      <c r="H52" s="50">
        <f>'1.Premissas Receitas'!C42</f>
        <v>0</v>
      </c>
      <c r="I52" s="41">
        <f>$H$52*I18</f>
        <v>0</v>
      </c>
      <c r="J52" s="41">
        <f t="shared" ref="J52:J58" si="33">$H$52*J19</f>
        <v>0</v>
      </c>
      <c r="K52" s="41">
        <f t="shared" ref="K52:BP52" si="34">$H$52*K18</f>
        <v>0</v>
      </c>
      <c r="L52" s="41">
        <f t="shared" si="34"/>
        <v>0</v>
      </c>
      <c r="M52" s="41">
        <f t="shared" si="34"/>
        <v>0</v>
      </c>
      <c r="N52" s="41">
        <f t="shared" si="34"/>
        <v>0</v>
      </c>
      <c r="O52" s="41">
        <f t="shared" si="34"/>
        <v>0</v>
      </c>
      <c r="P52" s="41">
        <f t="shared" si="34"/>
        <v>0</v>
      </c>
      <c r="Q52" s="41">
        <f t="shared" si="34"/>
        <v>0</v>
      </c>
      <c r="R52" s="41">
        <f t="shared" si="34"/>
        <v>0</v>
      </c>
      <c r="S52" s="41">
        <f t="shared" si="34"/>
        <v>0</v>
      </c>
      <c r="T52" s="41">
        <f t="shared" si="34"/>
        <v>0</v>
      </c>
      <c r="U52" s="41">
        <f t="shared" si="34"/>
        <v>0</v>
      </c>
      <c r="V52" s="41">
        <f t="shared" si="34"/>
        <v>0</v>
      </c>
      <c r="W52" s="41">
        <f t="shared" si="34"/>
        <v>0</v>
      </c>
      <c r="X52" s="41">
        <f t="shared" si="34"/>
        <v>0</v>
      </c>
      <c r="Y52" s="41">
        <f t="shared" si="34"/>
        <v>0</v>
      </c>
      <c r="Z52" s="41">
        <f t="shared" si="34"/>
        <v>0</v>
      </c>
      <c r="AA52" s="41">
        <f t="shared" si="34"/>
        <v>0</v>
      </c>
      <c r="AB52" s="41">
        <f t="shared" si="34"/>
        <v>0</v>
      </c>
      <c r="AC52" s="41">
        <f t="shared" si="34"/>
        <v>0</v>
      </c>
      <c r="AD52" s="41">
        <f t="shared" si="34"/>
        <v>0</v>
      </c>
      <c r="AE52" s="41">
        <f t="shared" si="34"/>
        <v>0</v>
      </c>
      <c r="AF52" s="41">
        <f t="shared" si="34"/>
        <v>0</v>
      </c>
      <c r="AG52" s="41">
        <f t="shared" si="34"/>
        <v>0</v>
      </c>
      <c r="AH52" s="41">
        <f t="shared" si="34"/>
        <v>0</v>
      </c>
      <c r="AI52" s="41">
        <f t="shared" si="34"/>
        <v>0</v>
      </c>
      <c r="AJ52" s="41">
        <f t="shared" si="34"/>
        <v>0</v>
      </c>
      <c r="AK52" s="41">
        <f t="shared" si="34"/>
        <v>0</v>
      </c>
      <c r="AL52" s="41">
        <f t="shared" si="34"/>
        <v>0</v>
      </c>
      <c r="AM52" s="41">
        <f t="shared" si="34"/>
        <v>0</v>
      </c>
      <c r="AN52" s="41">
        <f t="shared" si="34"/>
        <v>0</v>
      </c>
      <c r="AO52" s="41">
        <f t="shared" si="34"/>
        <v>0</v>
      </c>
      <c r="AP52" s="41">
        <f t="shared" si="34"/>
        <v>0</v>
      </c>
      <c r="AQ52" s="41">
        <f t="shared" si="34"/>
        <v>0</v>
      </c>
      <c r="AR52" s="41">
        <f t="shared" si="34"/>
        <v>0</v>
      </c>
      <c r="AS52" s="41">
        <f t="shared" si="34"/>
        <v>0</v>
      </c>
      <c r="AT52" s="41">
        <f t="shared" si="34"/>
        <v>0</v>
      </c>
      <c r="AU52" s="41">
        <f t="shared" si="34"/>
        <v>0</v>
      </c>
      <c r="AV52" s="41">
        <f t="shared" si="34"/>
        <v>0</v>
      </c>
      <c r="AW52" s="41">
        <f t="shared" si="34"/>
        <v>0</v>
      </c>
      <c r="AX52" s="41">
        <f t="shared" si="34"/>
        <v>0</v>
      </c>
      <c r="AY52" s="41">
        <f t="shared" si="34"/>
        <v>0</v>
      </c>
      <c r="AZ52" s="41">
        <f t="shared" si="34"/>
        <v>0</v>
      </c>
      <c r="BA52" s="41">
        <f t="shared" si="34"/>
        <v>0</v>
      </c>
      <c r="BB52" s="41">
        <f t="shared" si="34"/>
        <v>0</v>
      </c>
      <c r="BC52" s="41">
        <f t="shared" si="34"/>
        <v>0</v>
      </c>
      <c r="BD52" s="41">
        <f t="shared" si="34"/>
        <v>0</v>
      </c>
      <c r="BE52" s="41">
        <f t="shared" si="34"/>
        <v>0</v>
      </c>
      <c r="BF52" s="41">
        <f t="shared" si="34"/>
        <v>0</v>
      </c>
      <c r="BG52" s="41">
        <f t="shared" si="34"/>
        <v>0</v>
      </c>
      <c r="BH52" s="41">
        <f t="shared" si="34"/>
        <v>0</v>
      </c>
      <c r="BI52" s="41">
        <f t="shared" si="34"/>
        <v>0</v>
      </c>
      <c r="BJ52" s="41">
        <f t="shared" si="34"/>
        <v>0</v>
      </c>
      <c r="BK52" s="41">
        <f t="shared" si="34"/>
        <v>0</v>
      </c>
      <c r="BL52" s="41">
        <f t="shared" si="34"/>
        <v>0</v>
      </c>
      <c r="BM52" s="41">
        <f t="shared" si="34"/>
        <v>0</v>
      </c>
      <c r="BN52" s="41">
        <f t="shared" si="34"/>
        <v>0</v>
      </c>
      <c r="BO52" s="41">
        <f t="shared" si="34"/>
        <v>0</v>
      </c>
      <c r="BP52" s="41">
        <f t="shared" si="34"/>
        <v>0</v>
      </c>
      <c r="BQ52" s="32"/>
      <c r="BR52" s="41">
        <f t="shared" si="21"/>
        <v>0</v>
      </c>
      <c r="BS52" s="41">
        <f t="shared" si="22"/>
        <v>0</v>
      </c>
      <c r="BT52" s="41">
        <f t="shared" si="23"/>
        <v>0</v>
      </c>
      <c r="BU52" s="41">
        <f t="shared" si="24"/>
        <v>0</v>
      </c>
      <c r="BV52" s="41">
        <f t="shared" si="25"/>
        <v>0</v>
      </c>
      <c r="BW52" s="34"/>
    </row>
    <row r="53" spans="1:75" outlineLevel="1">
      <c r="A53" s="39"/>
      <c r="B53" s="39"/>
      <c r="C53" s="29"/>
      <c r="D53" s="29"/>
      <c r="E53" s="53" t="str">
        <f t="shared" si="19"/>
        <v># de clientes Conteudo/ Paywall 1</v>
      </c>
      <c r="F53" s="29"/>
      <c r="G53" s="29"/>
      <c r="H53" s="50">
        <f>'1.Premissas Receitas'!C48</f>
        <v>14000</v>
      </c>
      <c r="I53" s="41">
        <f t="shared" ref="I53:I61" si="35">$H$53*I19</f>
        <v>19047.61904761905</v>
      </c>
      <c r="J53" s="41">
        <f t="shared" si="33"/>
        <v>0</v>
      </c>
      <c r="K53" s="41">
        <f t="shared" ref="K53:BP53" si="36">$H$53*K19</f>
        <v>23047.61904761905</v>
      </c>
      <c r="L53" s="41">
        <f t="shared" si="36"/>
        <v>25352.380952380954</v>
      </c>
      <c r="M53" s="41">
        <f t="shared" si="36"/>
        <v>27887.61904761905</v>
      </c>
      <c r="N53" s="41">
        <f t="shared" si="36"/>
        <v>30676.380952380954</v>
      </c>
      <c r="O53" s="41">
        <f t="shared" si="36"/>
        <v>33744.019047619055</v>
      </c>
      <c r="P53" s="41">
        <f t="shared" si="36"/>
        <v>37118.420952380955</v>
      </c>
      <c r="Q53" s="41">
        <f t="shared" si="36"/>
        <v>40830.263047619046</v>
      </c>
      <c r="R53" s="41">
        <f t="shared" si="36"/>
        <v>44913.289352380954</v>
      </c>
      <c r="S53" s="41">
        <f t="shared" si="36"/>
        <v>49404.618287619043</v>
      </c>
      <c r="T53" s="41">
        <f t="shared" si="36"/>
        <v>54345.080116380952</v>
      </c>
      <c r="U53" s="41">
        <f t="shared" si="36"/>
        <v>62496.842133838094</v>
      </c>
      <c r="V53" s="41">
        <f t="shared" si="36"/>
        <v>68746.526347221909</v>
      </c>
      <c r="W53" s="41">
        <f t="shared" si="36"/>
        <v>75621.178981944104</v>
      </c>
      <c r="X53" s="41">
        <f t="shared" si="36"/>
        <v>83183.296880138514</v>
      </c>
      <c r="Y53" s="41">
        <f t="shared" si="36"/>
        <v>91501.626568152366</v>
      </c>
      <c r="Z53" s="41">
        <f t="shared" si="36"/>
        <v>100651.78922496761</v>
      </c>
      <c r="AA53" s="41">
        <f t="shared" si="36"/>
        <v>110716.96814746437</v>
      </c>
      <c r="AB53" s="41">
        <f t="shared" si="36"/>
        <v>121788.66496221082</v>
      </c>
      <c r="AC53" s="41">
        <f t="shared" si="36"/>
        <v>133967.53145843191</v>
      </c>
      <c r="AD53" s="41">
        <f t="shared" si="36"/>
        <v>147364.2846042751</v>
      </c>
      <c r="AE53" s="41">
        <f t="shared" si="36"/>
        <v>162100.71306470261</v>
      </c>
      <c r="AF53" s="41">
        <f t="shared" si="36"/>
        <v>178310.78437117286</v>
      </c>
      <c r="AG53" s="41">
        <f t="shared" si="36"/>
        <v>205057.40202684881</v>
      </c>
      <c r="AH53" s="41">
        <f t="shared" si="36"/>
        <v>225563.14222953367</v>
      </c>
      <c r="AI53" s="41">
        <f t="shared" si="36"/>
        <v>248119.45645248707</v>
      </c>
      <c r="AJ53" s="41">
        <f t="shared" si="36"/>
        <v>272931.40209773579</v>
      </c>
      <c r="AK53" s="41">
        <f t="shared" si="36"/>
        <v>300224.54230750934</v>
      </c>
      <c r="AL53" s="41">
        <f t="shared" si="36"/>
        <v>330246.99653826025</v>
      </c>
      <c r="AM53" s="41">
        <f t="shared" si="36"/>
        <v>363271.69619208633</v>
      </c>
      <c r="AN53" s="41">
        <f t="shared" si="36"/>
        <v>399598.86581129493</v>
      </c>
      <c r="AO53" s="41">
        <f t="shared" si="36"/>
        <v>439558.75239242445</v>
      </c>
      <c r="AP53" s="41">
        <f t="shared" si="36"/>
        <v>483514.6276316669</v>
      </c>
      <c r="AQ53" s="41">
        <f t="shared" si="36"/>
        <v>531866.09039483359</v>
      </c>
      <c r="AR53" s="41">
        <f t="shared" si="36"/>
        <v>585052.69943431695</v>
      </c>
      <c r="AS53" s="41">
        <f t="shared" si="36"/>
        <v>643557.96937774867</v>
      </c>
      <c r="AT53" s="41">
        <f t="shared" si="36"/>
        <v>707913.76631552354</v>
      </c>
      <c r="AU53" s="41">
        <f t="shared" si="36"/>
        <v>778705.14294707577</v>
      </c>
      <c r="AV53" s="41">
        <f t="shared" si="36"/>
        <v>856575.65724178334</v>
      </c>
      <c r="AW53" s="41">
        <f t="shared" si="36"/>
        <v>942233.22296596179</v>
      </c>
      <c r="AX53" s="41">
        <f t="shared" si="36"/>
        <v>1036456.5452625579</v>
      </c>
      <c r="AY53" s="41">
        <f t="shared" si="36"/>
        <v>1140102.1997888137</v>
      </c>
      <c r="AZ53" s="41">
        <f t="shared" si="36"/>
        <v>1254112.4197676952</v>
      </c>
      <c r="BA53" s="41">
        <f t="shared" si="36"/>
        <v>1379523.6617444649</v>
      </c>
      <c r="BB53" s="41">
        <f t="shared" si="36"/>
        <v>1517476.0279189113</v>
      </c>
      <c r="BC53" s="41">
        <f t="shared" si="36"/>
        <v>1669223.6307108025</v>
      </c>
      <c r="BD53" s="41">
        <f t="shared" si="36"/>
        <v>1836145.9937818823</v>
      </c>
      <c r="BE53" s="41">
        <f t="shared" si="36"/>
        <v>2019760.5931600707</v>
      </c>
      <c r="BF53" s="41">
        <f t="shared" si="36"/>
        <v>2221736.6524760774</v>
      </c>
      <c r="BG53" s="41">
        <f t="shared" si="36"/>
        <v>2443910.3177236854</v>
      </c>
      <c r="BH53" s="41">
        <f t="shared" si="36"/>
        <v>2688301.349496054</v>
      </c>
      <c r="BI53" s="41">
        <f t="shared" si="36"/>
        <v>2957131.4844456594</v>
      </c>
      <c r="BJ53" s="41">
        <f t="shared" si="36"/>
        <v>3252844.6328902254</v>
      </c>
      <c r="BK53" s="41">
        <f t="shared" si="36"/>
        <v>3578129.0961792478</v>
      </c>
      <c r="BL53" s="41">
        <f t="shared" si="36"/>
        <v>3935942.0057971729</v>
      </c>
      <c r="BM53" s="41">
        <f t="shared" si="36"/>
        <v>4329536.2063768907</v>
      </c>
      <c r="BN53" s="41">
        <f t="shared" si="36"/>
        <v>4762489.8270145794</v>
      </c>
      <c r="BO53" s="41">
        <f t="shared" si="36"/>
        <v>5238738.8097160365</v>
      </c>
      <c r="BP53" s="41">
        <f t="shared" si="36"/>
        <v>5762612.6906876406</v>
      </c>
      <c r="BQ53" s="32"/>
      <c r="BR53" s="41">
        <f t="shared" si="21"/>
        <v>386367.30985161901</v>
      </c>
      <c r="BS53" s="41">
        <f t="shared" si="22"/>
        <v>1273953.3646106822</v>
      </c>
      <c r="BT53" s="41">
        <f t="shared" si="23"/>
        <v>4385005.673508998</v>
      </c>
      <c r="BU53" s="41">
        <f t="shared" si="24"/>
        <v>13762026.237823222</v>
      </c>
      <c r="BV53" s="41">
        <f t="shared" si="25"/>
        <v>43191133.665963344</v>
      </c>
      <c r="BW53" s="34"/>
    </row>
    <row r="54" spans="1:75" outlineLevel="1">
      <c r="A54" s="39"/>
      <c r="B54" s="39"/>
      <c r="C54" s="29"/>
      <c r="D54" s="29"/>
      <c r="E54" s="53" t="str">
        <f t="shared" si="19"/>
        <v># de clientes Conteudo/ Paywall 2</v>
      </c>
      <c r="F54" s="29"/>
      <c r="G54" s="29"/>
      <c r="H54" s="50">
        <f>'1.Premissas Receitas'!C49</f>
        <v>0</v>
      </c>
      <c r="I54" s="41">
        <f t="shared" si="35"/>
        <v>0</v>
      </c>
      <c r="J54" s="41">
        <f t="shared" si="33"/>
        <v>0</v>
      </c>
      <c r="K54" s="41">
        <f t="shared" ref="K54:BP54" si="37">$H$53*K20</f>
        <v>0</v>
      </c>
      <c r="L54" s="41">
        <f t="shared" si="37"/>
        <v>0</v>
      </c>
      <c r="M54" s="41">
        <f t="shared" si="37"/>
        <v>0</v>
      </c>
      <c r="N54" s="41">
        <f t="shared" si="37"/>
        <v>0</v>
      </c>
      <c r="O54" s="41">
        <f t="shared" si="37"/>
        <v>0</v>
      </c>
      <c r="P54" s="41">
        <f t="shared" si="37"/>
        <v>0</v>
      </c>
      <c r="Q54" s="41">
        <f t="shared" si="37"/>
        <v>0</v>
      </c>
      <c r="R54" s="41">
        <f t="shared" si="37"/>
        <v>0</v>
      </c>
      <c r="S54" s="41">
        <f t="shared" si="37"/>
        <v>0</v>
      </c>
      <c r="T54" s="41">
        <f t="shared" si="37"/>
        <v>0</v>
      </c>
      <c r="U54" s="41">
        <f t="shared" si="37"/>
        <v>0</v>
      </c>
      <c r="V54" s="41">
        <f t="shared" si="37"/>
        <v>0</v>
      </c>
      <c r="W54" s="41">
        <f t="shared" si="37"/>
        <v>0</v>
      </c>
      <c r="X54" s="41">
        <f t="shared" si="37"/>
        <v>0</v>
      </c>
      <c r="Y54" s="41">
        <f t="shared" si="37"/>
        <v>0</v>
      </c>
      <c r="Z54" s="41">
        <f t="shared" si="37"/>
        <v>0</v>
      </c>
      <c r="AA54" s="41">
        <f t="shared" si="37"/>
        <v>0</v>
      </c>
      <c r="AB54" s="41">
        <f t="shared" si="37"/>
        <v>0</v>
      </c>
      <c r="AC54" s="41">
        <f t="shared" si="37"/>
        <v>0</v>
      </c>
      <c r="AD54" s="41">
        <f t="shared" si="37"/>
        <v>0</v>
      </c>
      <c r="AE54" s="41">
        <f t="shared" si="37"/>
        <v>0</v>
      </c>
      <c r="AF54" s="41">
        <f t="shared" si="37"/>
        <v>0</v>
      </c>
      <c r="AG54" s="41">
        <f t="shared" si="37"/>
        <v>0</v>
      </c>
      <c r="AH54" s="41">
        <f t="shared" si="37"/>
        <v>0</v>
      </c>
      <c r="AI54" s="41">
        <f t="shared" si="37"/>
        <v>0</v>
      </c>
      <c r="AJ54" s="41">
        <f t="shared" si="37"/>
        <v>0</v>
      </c>
      <c r="AK54" s="41">
        <f t="shared" si="37"/>
        <v>0</v>
      </c>
      <c r="AL54" s="41">
        <f t="shared" si="37"/>
        <v>0</v>
      </c>
      <c r="AM54" s="41">
        <f t="shared" si="37"/>
        <v>0</v>
      </c>
      <c r="AN54" s="41">
        <f t="shared" si="37"/>
        <v>0</v>
      </c>
      <c r="AO54" s="41">
        <f t="shared" si="37"/>
        <v>0</v>
      </c>
      <c r="AP54" s="41">
        <f t="shared" si="37"/>
        <v>0</v>
      </c>
      <c r="AQ54" s="41">
        <f t="shared" si="37"/>
        <v>0</v>
      </c>
      <c r="AR54" s="41">
        <f t="shared" si="37"/>
        <v>0</v>
      </c>
      <c r="AS54" s="41">
        <f t="shared" si="37"/>
        <v>0</v>
      </c>
      <c r="AT54" s="41">
        <f t="shared" si="37"/>
        <v>0</v>
      </c>
      <c r="AU54" s="41">
        <f t="shared" si="37"/>
        <v>0</v>
      </c>
      <c r="AV54" s="41">
        <f t="shared" si="37"/>
        <v>0</v>
      </c>
      <c r="AW54" s="41">
        <f t="shared" si="37"/>
        <v>0</v>
      </c>
      <c r="AX54" s="41">
        <f t="shared" si="37"/>
        <v>0</v>
      </c>
      <c r="AY54" s="41">
        <f t="shared" si="37"/>
        <v>0</v>
      </c>
      <c r="AZ54" s="41">
        <f t="shared" si="37"/>
        <v>0</v>
      </c>
      <c r="BA54" s="41">
        <f t="shared" si="37"/>
        <v>0</v>
      </c>
      <c r="BB54" s="41">
        <f t="shared" si="37"/>
        <v>0</v>
      </c>
      <c r="BC54" s="41">
        <f t="shared" si="37"/>
        <v>0</v>
      </c>
      <c r="BD54" s="41">
        <f t="shared" si="37"/>
        <v>0</v>
      </c>
      <c r="BE54" s="41">
        <f t="shared" si="37"/>
        <v>0</v>
      </c>
      <c r="BF54" s="41">
        <f t="shared" si="37"/>
        <v>0</v>
      </c>
      <c r="BG54" s="41">
        <f t="shared" si="37"/>
        <v>0</v>
      </c>
      <c r="BH54" s="41">
        <f t="shared" si="37"/>
        <v>0</v>
      </c>
      <c r="BI54" s="41">
        <f t="shared" si="37"/>
        <v>0</v>
      </c>
      <c r="BJ54" s="41">
        <f t="shared" si="37"/>
        <v>0</v>
      </c>
      <c r="BK54" s="41">
        <f t="shared" si="37"/>
        <v>0</v>
      </c>
      <c r="BL54" s="41">
        <f t="shared" si="37"/>
        <v>0</v>
      </c>
      <c r="BM54" s="41">
        <f t="shared" si="37"/>
        <v>0</v>
      </c>
      <c r="BN54" s="41">
        <f t="shared" si="37"/>
        <v>0</v>
      </c>
      <c r="BO54" s="41">
        <f t="shared" si="37"/>
        <v>0</v>
      </c>
      <c r="BP54" s="41">
        <f t="shared" si="37"/>
        <v>0</v>
      </c>
      <c r="BQ54" s="32"/>
      <c r="BR54" s="41">
        <f t="shared" si="21"/>
        <v>0</v>
      </c>
      <c r="BS54" s="41">
        <f t="shared" si="22"/>
        <v>0</v>
      </c>
      <c r="BT54" s="41">
        <f t="shared" si="23"/>
        <v>0</v>
      </c>
      <c r="BU54" s="41">
        <f t="shared" si="24"/>
        <v>0</v>
      </c>
      <c r="BV54" s="41">
        <f t="shared" si="25"/>
        <v>0</v>
      </c>
      <c r="BW54" s="34"/>
    </row>
    <row r="55" spans="1:75" outlineLevel="1">
      <c r="A55" s="39"/>
      <c r="B55" s="39"/>
      <c r="C55" s="29"/>
      <c r="D55" s="29"/>
      <c r="E55" s="53" t="str">
        <f t="shared" si="19"/>
        <v># de clientes Conteudo/ Paywall 3</v>
      </c>
      <c r="F55" s="29"/>
      <c r="G55" s="29"/>
      <c r="H55" s="50">
        <f>'1.Premissas Receitas'!C50</f>
        <v>0</v>
      </c>
      <c r="I55" s="41">
        <f t="shared" si="35"/>
        <v>0</v>
      </c>
      <c r="J55" s="41">
        <f t="shared" si="33"/>
        <v>0</v>
      </c>
      <c r="K55" s="41">
        <f t="shared" ref="K55:BP55" si="38">$H$53*K21</f>
        <v>0</v>
      </c>
      <c r="L55" s="41">
        <f t="shared" si="38"/>
        <v>0</v>
      </c>
      <c r="M55" s="41">
        <f t="shared" si="38"/>
        <v>0</v>
      </c>
      <c r="N55" s="41">
        <f t="shared" si="38"/>
        <v>0</v>
      </c>
      <c r="O55" s="41">
        <f t="shared" si="38"/>
        <v>0</v>
      </c>
      <c r="P55" s="41">
        <f t="shared" si="38"/>
        <v>0</v>
      </c>
      <c r="Q55" s="41">
        <f t="shared" si="38"/>
        <v>0</v>
      </c>
      <c r="R55" s="41">
        <f t="shared" si="38"/>
        <v>0</v>
      </c>
      <c r="S55" s="41">
        <f t="shared" si="38"/>
        <v>0</v>
      </c>
      <c r="T55" s="41">
        <f t="shared" si="38"/>
        <v>0</v>
      </c>
      <c r="U55" s="41">
        <f t="shared" si="38"/>
        <v>0</v>
      </c>
      <c r="V55" s="41">
        <f t="shared" si="38"/>
        <v>0</v>
      </c>
      <c r="W55" s="41">
        <f t="shared" si="38"/>
        <v>0</v>
      </c>
      <c r="X55" s="41">
        <f t="shared" si="38"/>
        <v>0</v>
      </c>
      <c r="Y55" s="41">
        <f t="shared" si="38"/>
        <v>0</v>
      </c>
      <c r="Z55" s="41">
        <f t="shared" si="38"/>
        <v>0</v>
      </c>
      <c r="AA55" s="41">
        <f t="shared" si="38"/>
        <v>0</v>
      </c>
      <c r="AB55" s="41">
        <f t="shared" si="38"/>
        <v>0</v>
      </c>
      <c r="AC55" s="41">
        <f t="shared" si="38"/>
        <v>0</v>
      </c>
      <c r="AD55" s="41">
        <f t="shared" si="38"/>
        <v>0</v>
      </c>
      <c r="AE55" s="41">
        <f t="shared" si="38"/>
        <v>0</v>
      </c>
      <c r="AF55" s="41">
        <f t="shared" si="38"/>
        <v>0</v>
      </c>
      <c r="AG55" s="41">
        <f t="shared" si="38"/>
        <v>0</v>
      </c>
      <c r="AH55" s="41">
        <f t="shared" si="38"/>
        <v>0</v>
      </c>
      <c r="AI55" s="41">
        <f t="shared" si="38"/>
        <v>0</v>
      </c>
      <c r="AJ55" s="41">
        <f t="shared" si="38"/>
        <v>0</v>
      </c>
      <c r="AK55" s="41">
        <f t="shared" si="38"/>
        <v>0</v>
      </c>
      <c r="AL55" s="41">
        <f t="shared" si="38"/>
        <v>0</v>
      </c>
      <c r="AM55" s="41">
        <f t="shared" si="38"/>
        <v>0</v>
      </c>
      <c r="AN55" s="41">
        <f t="shared" si="38"/>
        <v>0</v>
      </c>
      <c r="AO55" s="41">
        <f t="shared" si="38"/>
        <v>0</v>
      </c>
      <c r="AP55" s="41">
        <f t="shared" si="38"/>
        <v>0</v>
      </c>
      <c r="AQ55" s="41">
        <f t="shared" si="38"/>
        <v>0</v>
      </c>
      <c r="AR55" s="41">
        <f t="shared" si="38"/>
        <v>0</v>
      </c>
      <c r="AS55" s="41">
        <f t="shared" si="38"/>
        <v>0</v>
      </c>
      <c r="AT55" s="41">
        <f t="shared" si="38"/>
        <v>0</v>
      </c>
      <c r="AU55" s="41">
        <f t="shared" si="38"/>
        <v>0</v>
      </c>
      <c r="AV55" s="41">
        <f t="shared" si="38"/>
        <v>0</v>
      </c>
      <c r="AW55" s="41">
        <f t="shared" si="38"/>
        <v>0</v>
      </c>
      <c r="AX55" s="41">
        <f t="shared" si="38"/>
        <v>0</v>
      </c>
      <c r="AY55" s="41">
        <f t="shared" si="38"/>
        <v>0</v>
      </c>
      <c r="AZ55" s="41">
        <f t="shared" si="38"/>
        <v>0</v>
      </c>
      <c r="BA55" s="41">
        <f t="shared" si="38"/>
        <v>0</v>
      </c>
      <c r="BB55" s="41">
        <f t="shared" si="38"/>
        <v>0</v>
      </c>
      <c r="BC55" s="41">
        <f t="shared" si="38"/>
        <v>0</v>
      </c>
      <c r="BD55" s="41">
        <f t="shared" si="38"/>
        <v>0</v>
      </c>
      <c r="BE55" s="41">
        <f t="shared" si="38"/>
        <v>0</v>
      </c>
      <c r="BF55" s="41">
        <f t="shared" si="38"/>
        <v>0</v>
      </c>
      <c r="BG55" s="41">
        <f t="shared" si="38"/>
        <v>0</v>
      </c>
      <c r="BH55" s="41">
        <f t="shared" si="38"/>
        <v>0</v>
      </c>
      <c r="BI55" s="41">
        <f t="shared" si="38"/>
        <v>0</v>
      </c>
      <c r="BJ55" s="41">
        <f t="shared" si="38"/>
        <v>0</v>
      </c>
      <c r="BK55" s="41">
        <f t="shared" si="38"/>
        <v>0</v>
      </c>
      <c r="BL55" s="41">
        <f t="shared" si="38"/>
        <v>0</v>
      </c>
      <c r="BM55" s="41">
        <f t="shared" si="38"/>
        <v>0</v>
      </c>
      <c r="BN55" s="41">
        <f t="shared" si="38"/>
        <v>0</v>
      </c>
      <c r="BO55" s="41">
        <f t="shared" si="38"/>
        <v>0</v>
      </c>
      <c r="BP55" s="41">
        <f t="shared" si="38"/>
        <v>0</v>
      </c>
      <c r="BQ55" s="32"/>
      <c r="BR55" s="41">
        <f t="shared" si="21"/>
        <v>0</v>
      </c>
      <c r="BS55" s="41">
        <f t="shared" si="22"/>
        <v>0</v>
      </c>
      <c r="BT55" s="41">
        <f t="shared" si="23"/>
        <v>0</v>
      </c>
      <c r="BU55" s="41">
        <f t="shared" si="24"/>
        <v>0</v>
      </c>
      <c r="BV55" s="41">
        <f t="shared" si="25"/>
        <v>0</v>
      </c>
      <c r="BW55" s="34"/>
    </row>
    <row r="56" spans="1:75" outlineLevel="1">
      <c r="A56" s="39"/>
      <c r="B56" s="39"/>
      <c r="C56" s="29"/>
      <c r="D56" s="29"/>
      <c r="E56" s="53" t="str">
        <f t="shared" si="19"/>
        <v># de clientes publicidade Produto/Serviço 1</v>
      </c>
      <c r="F56" s="29"/>
      <c r="G56" s="29"/>
      <c r="H56" s="50">
        <f>'1.Premissas Receitas'!C56</f>
        <v>1500</v>
      </c>
      <c r="I56" s="41">
        <f t="shared" si="35"/>
        <v>19047.61904761905</v>
      </c>
      <c r="J56" s="41">
        <f t="shared" si="33"/>
        <v>0</v>
      </c>
      <c r="K56" s="41">
        <f t="shared" ref="K56:BP56" si="39">$H$53*K22</f>
        <v>23047.61904761905</v>
      </c>
      <c r="L56" s="41">
        <f t="shared" si="39"/>
        <v>25352.380952380954</v>
      </c>
      <c r="M56" s="41">
        <f t="shared" si="39"/>
        <v>27887.61904761905</v>
      </c>
      <c r="N56" s="41">
        <f t="shared" si="39"/>
        <v>30676.380952380954</v>
      </c>
      <c r="O56" s="41">
        <f t="shared" si="39"/>
        <v>33744.019047619055</v>
      </c>
      <c r="P56" s="41">
        <f t="shared" si="39"/>
        <v>37118.420952380955</v>
      </c>
      <c r="Q56" s="41">
        <f t="shared" si="39"/>
        <v>40830.263047619046</v>
      </c>
      <c r="R56" s="41">
        <f t="shared" si="39"/>
        <v>44913.289352380954</v>
      </c>
      <c r="S56" s="41">
        <f t="shared" si="39"/>
        <v>49404.618287619043</v>
      </c>
      <c r="T56" s="41">
        <f t="shared" si="39"/>
        <v>54345.080116380952</v>
      </c>
      <c r="U56" s="41">
        <f t="shared" si="39"/>
        <v>62496.842133838094</v>
      </c>
      <c r="V56" s="41">
        <f t="shared" si="39"/>
        <v>68746.526347221909</v>
      </c>
      <c r="W56" s="41">
        <f t="shared" si="39"/>
        <v>75621.178981944104</v>
      </c>
      <c r="X56" s="41">
        <f t="shared" si="39"/>
        <v>83183.296880138514</v>
      </c>
      <c r="Y56" s="41">
        <f t="shared" si="39"/>
        <v>91501.626568152366</v>
      </c>
      <c r="Z56" s="41">
        <f t="shared" si="39"/>
        <v>100651.78922496761</v>
      </c>
      <c r="AA56" s="41">
        <f t="shared" si="39"/>
        <v>110716.96814746437</v>
      </c>
      <c r="AB56" s="41">
        <f t="shared" si="39"/>
        <v>121788.66496221082</v>
      </c>
      <c r="AC56" s="41">
        <f t="shared" si="39"/>
        <v>133967.53145843191</v>
      </c>
      <c r="AD56" s="41">
        <f t="shared" si="39"/>
        <v>147364.2846042751</v>
      </c>
      <c r="AE56" s="41">
        <f t="shared" si="39"/>
        <v>162100.71306470261</v>
      </c>
      <c r="AF56" s="41">
        <f t="shared" si="39"/>
        <v>178310.78437117286</v>
      </c>
      <c r="AG56" s="41">
        <f t="shared" si="39"/>
        <v>205057.40202684881</v>
      </c>
      <c r="AH56" s="41">
        <f t="shared" si="39"/>
        <v>225563.14222953367</v>
      </c>
      <c r="AI56" s="41">
        <f t="shared" si="39"/>
        <v>248119.45645248707</v>
      </c>
      <c r="AJ56" s="41">
        <f t="shared" si="39"/>
        <v>272931.40209773579</v>
      </c>
      <c r="AK56" s="41">
        <f t="shared" si="39"/>
        <v>300224.54230750934</v>
      </c>
      <c r="AL56" s="41">
        <f t="shared" si="39"/>
        <v>330246.99653826025</v>
      </c>
      <c r="AM56" s="41">
        <f t="shared" si="39"/>
        <v>363271.69619208633</v>
      </c>
      <c r="AN56" s="41">
        <f t="shared" si="39"/>
        <v>399598.86581129493</v>
      </c>
      <c r="AO56" s="41">
        <f t="shared" si="39"/>
        <v>439558.75239242445</v>
      </c>
      <c r="AP56" s="41">
        <f t="shared" si="39"/>
        <v>483514.6276316669</v>
      </c>
      <c r="AQ56" s="41">
        <f t="shared" si="39"/>
        <v>531866.09039483359</v>
      </c>
      <c r="AR56" s="41">
        <f t="shared" si="39"/>
        <v>585052.69943431695</v>
      </c>
      <c r="AS56" s="41">
        <f t="shared" si="39"/>
        <v>643557.96937774867</v>
      </c>
      <c r="AT56" s="41">
        <f t="shared" si="39"/>
        <v>707913.76631552354</v>
      </c>
      <c r="AU56" s="41">
        <f t="shared" si="39"/>
        <v>778705.14294707577</v>
      </c>
      <c r="AV56" s="41">
        <f t="shared" si="39"/>
        <v>856575.65724178334</v>
      </c>
      <c r="AW56" s="41">
        <f t="shared" si="39"/>
        <v>942233.22296596179</v>
      </c>
      <c r="AX56" s="41">
        <f t="shared" si="39"/>
        <v>1036456.5452625579</v>
      </c>
      <c r="AY56" s="41">
        <f t="shared" si="39"/>
        <v>1140102.1997888137</v>
      </c>
      <c r="AZ56" s="41">
        <f t="shared" si="39"/>
        <v>1254112.4197676952</v>
      </c>
      <c r="BA56" s="41">
        <f t="shared" si="39"/>
        <v>1379523.6617444649</v>
      </c>
      <c r="BB56" s="41">
        <f t="shared" si="39"/>
        <v>1517476.0279189113</v>
      </c>
      <c r="BC56" s="41">
        <f t="shared" si="39"/>
        <v>1669223.6307108025</v>
      </c>
      <c r="BD56" s="41">
        <f t="shared" si="39"/>
        <v>1836145.9937818823</v>
      </c>
      <c r="BE56" s="41">
        <f t="shared" si="39"/>
        <v>2019760.5931600707</v>
      </c>
      <c r="BF56" s="41">
        <f t="shared" si="39"/>
        <v>2221736.6524760774</v>
      </c>
      <c r="BG56" s="41">
        <f t="shared" si="39"/>
        <v>2443910.3177236854</v>
      </c>
      <c r="BH56" s="41">
        <f t="shared" si="39"/>
        <v>2688301.349496054</v>
      </c>
      <c r="BI56" s="41">
        <f t="shared" si="39"/>
        <v>2957131.4844456594</v>
      </c>
      <c r="BJ56" s="41">
        <f t="shared" si="39"/>
        <v>3252844.6328902254</v>
      </c>
      <c r="BK56" s="41">
        <f t="shared" si="39"/>
        <v>3578129.0961792478</v>
      </c>
      <c r="BL56" s="41">
        <f t="shared" si="39"/>
        <v>3935942.0057971729</v>
      </c>
      <c r="BM56" s="41">
        <f t="shared" si="39"/>
        <v>4329536.2063768907</v>
      </c>
      <c r="BN56" s="41">
        <f t="shared" si="39"/>
        <v>4762489.8270145794</v>
      </c>
      <c r="BO56" s="41">
        <f t="shared" si="39"/>
        <v>5238738.8097160365</v>
      </c>
      <c r="BP56" s="41">
        <f t="shared" si="39"/>
        <v>5762612.6906876406</v>
      </c>
      <c r="BQ56" s="32"/>
      <c r="BR56" s="41">
        <f t="shared" si="21"/>
        <v>386367.30985161901</v>
      </c>
      <c r="BS56" s="41">
        <f t="shared" si="22"/>
        <v>1273953.3646106822</v>
      </c>
      <c r="BT56" s="41">
        <f t="shared" si="23"/>
        <v>4385005.673508998</v>
      </c>
      <c r="BU56" s="41">
        <f t="shared" si="24"/>
        <v>13762026.237823222</v>
      </c>
      <c r="BV56" s="41">
        <f t="shared" si="25"/>
        <v>43191133.665963344</v>
      </c>
      <c r="BW56" s="34"/>
    </row>
    <row r="57" spans="1:75" outlineLevel="1">
      <c r="A57" s="39"/>
      <c r="B57" s="39"/>
      <c r="C57" s="29"/>
      <c r="D57" s="29"/>
      <c r="E57" s="53" t="str">
        <f t="shared" si="19"/>
        <v># de clientes publicidade Produto/Serviço 2</v>
      </c>
      <c r="F57" s="29"/>
      <c r="G57" s="29"/>
      <c r="H57" s="50">
        <f>'1.Premissas Receitas'!C57</f>
        <v>0</v>
      </c>
      <c r="I57" s="41">
        <f t="shared" si="35"/>
        <v>0</v>
      </c>
      <c r="J57" s="41">
        <f t="shared" si="33"/>
        <v>0</v>
      </c>
      <c r="K57" s="41">
        <f t="shared" ref="K57:BP57" si="40">$H$53*K23</f>
        <v>0</v>
      </c>
      <c r="L57" s="41">
        <f t="shared" si="40"/>
        <v>0</v>
      </c>
      <c r="M57" s="41">
        <f t="shared" si="40"/>
        <v>0</v>
      </c>
      <c r="N57" s="41">
        <f t="shared" si="40"/>
        <v>0</v>
      </c>
      <c r="O57" s="41">
        <f t="shared" si="40"/>
        <v>0</v>
      </c>
      <c r="P57" s="41">
        <f t="shared" si="40"/>
        <v>0</v>
      </c>
      <c r="Q57" s="41">
        <f t="shared" si="40"/>
        <v>0</v>
      </c>
      <c r="R57" s="41">
        <f t="shared" si="40"/>
        <v>0</v>
      </c>
      <c r="S57" s="41">
        <f t="shared" si="40"/>
        <v>0</v>
      </c>
      <c r="T57" s="41">
        <f t="shared" si="40"/>
        <v>0</v>
      </c>
      <c r="U57" s="41">
        <f t="shared" si="40"/>
        <v>0</v>
      </c>
      <c r="V57" s="41">
        <f t="shared" si="40"/>
        <v>0</v>
      </c>
      <c r="W57" s="41">
        <f t="shared" si="40"/>
        <v>0</v>
      </c>
      <c r="X57" s="41">
        <f t="shared" si="40"/>
        <v>0</v>
      </c>
      <c r="Y57" s="41">
        <f t="shared" si="40"/>
        <v>0</v>
      </c>
      <c r="Z57" s="41">
        <f t="shared" si="40"/>
        <v>0</v>
      </c>
      <c r="AA57" s="41">
        <f t="shared" si="40"/>
        <v>0</v>
      </c>
      <c r="AB57" s="41">
        <f t="shared" si="40"/>
        <v>0</v>
      </c>
      <c r="AC57" s="41">
        <f t="shared" si="40"/>
        <v>0</v>
      </c>
      <c r="AD57" s="41">
        <f t="shared" si="40"/>
        <v>0</v>
      </c>
      <c r="AE57" s="41">
        <f t="shared" si="40"/>
        <v>0</v>
      </c>
      <c r="AF57" s="41">
        <f t="shared" si="40"/>
        <v>0</v>
      </c>
      <c r="AG57" s="41">
        <f t="shared" si="40"/>
        <v>0</v>
      </c>
      <c r="AH57" s="41">
        <f t="shared" si="40"/>
        <v>0</v>
      </c>
      <c r="AI57" s="41">
        <f t="shared" si="40"/>
        <v>0</v>
      </c>
      <c r="AJ57" s="41">
        <f t="shared" si="40"/>
        <v>0</v>
      </c>
      <c r="AK57" s="41">
        <f t="shared" si="40"/>
        <v>0</v>
      </c>
      <c r="AL57" s="41">
        <f t="shared" si="40"/>
        <v>0</v>
      </c>
      <c r="AM57" s="41">
        <f t="shared" si="40"/>
        <v>0</v>
      </c>
      <c r="AN57" s="41">
        <f t="shared" si="40"/>
        <v>0</v>
      </c>
      <c r="AO57" s="41">
        <f t="shared" si="40"/>
        <v>0</v>
      </c>
      <c r="AP57" s="41">
        <f t="shared" si="40"/>
        <v>0</v>
      </c>
      <c r="AQ57" s="41">
        <f t="shared" si="40"/>
        <v>0</v>
      </c>
      <c r="AR57" s="41">
        <f t="shared" si="40"/>
        <v>0</v>
      </c>
      <c r="AS57" s="41">
        <f t="shared" si="40"/>
        <v>0</v>
      </c>
      <c r="AT57" s="41">
        <f t="shared" si="40"/>
        <v>0</v>
      </c>
      <c r="AU57" s="41">
        <f t="shared" si="40"/>
        <v>0</v>
      </c>
      <c r="AV57" s="41">
        <f t="shared" si="40"/>
        <v>0</v>
      </c>
      <c r="AW57" s="41">
        <f t="shared" si="40"/>
        <v>0</v>
      </c>
      <c r="AX57" s="41">
        <f t="shared" si="40"/>
        <v>0</v>
      </c>
      <c r="AY57" s="41">
        <f t="shared" si="40"/>
        <v>0</v>
      </c>
      <c r="AZ57" s="41">
        <f t="shared" si="40"/>
        <v>0</v>
      </c>
      <c r="BA57" s="41">
        <f t="shared" si="40"/>
        <v>0</v>
      </c>
      <c r="BB57" s="41">
        <f t="shared" si="40"/>
        <v>0</v>
      </c>
      <c r="BC57" s="41">
        <f t="shared" si="40"/>
        <v>0</v>
      </c>
      <c r="BD57" s="41">
        <f t="shared" si="40"/>
        <v>0</v>
      </c>
      <c r="BE57" s="41">
        <f t="shared" si="40"/>
        <v>0</v>
      </c>
      <c r="BF57" s="41">
        <f t="shared" si="40"/>
        <v>0</v>
      </c>
      <c r="BG57" s="41">
        <f t="shared" si="40"/>
        <v>0</v>
      </c>
      <c r="BH57" s="41">
        <f t="shared" si="40"/>
        <v>0</v>
      </c>
      <c r="BI57" s="41">
        <f t="shared" si="40"/>
        <v>0</v>
      </c>
      <c r="BJ57" s="41">
        <f t="shared" si="40"/>
        <v>0</v>
      </c>
      <c r="BK57" s="41">
        <f t="shared" si="40"/>
        <v>0</v>
      </c>
      <c r="BL57" s="41">
        <f t="shared" si="40"/>
        <v>0</v>
      </c>
      <c r="BM57" s="41">
        <f t="shared" si="40"/>
        <v>0</v>
      </c>
      <c r="BN57" s="41">
        <f t="shared" si="40"/>
        <v>0</v>
      </c>
      <c r="BO57" s="41">
        <f t="shared" si="40"/>
        <v>0</v>
      </c>
      <c r="BP57" s="41">
        <f t="shared" si="40"/>
        <v>0</v>
      </c>
      <c r="BQ57" s="32"/>
      <c r="BR57" s="41">
        <f t="shared" si="21"/>
        <v>0</v>
      </c>
      <c r="BS57" s="41">
        <f t="shared" si="22"/>
        <v>0</v>
      </c>
      <c r="BT57" s="41">
        <f t="shared" si="23"/>
        <v>0</v>
      </c>
      <c r="BU57" s="41">
        <f t="shared" si="24"/>
        <v>0</v>
      </c>
      <c r="BV57" s="41">
        <f t="shared" si="25"/>
        <v>0</v>
      </c>
      <c r="BW57" s="34"/>
    </row>
    <row r="58" spans="1:75" outlineLevel="1">
      <c r="A58" s="39"/>
      <c r="B58" s="39"/>
      <c r="C58" s="29"/>
      <c r="D58" s="29"/>
      <c r="E58" s="53" t="str">
        <f t="shared" si="19"/>
        <v># de clientes publicidade Produto/Serviço 3</v>
      </c>
      <c r="F58" s="29"/>
      <c r="G58" s="29"/>
      <c r="H58" s="50">
        <f>'1.Premissas Receitas'!C58</f>
        <v>0</v>
      </c>
      <c r="I58" s="41">
        <f t="shared" si="35"/>
        <v>0</v>
      </c>
      <c r="J58" s="41">
        <f t="shared" si="33"/>
        <v>0</v>
      </c>
      <c r="K58" s="41">
        <f t="shared" ref="K58:BP58" si="41">$H$53*K24</f>
        <v>0</v>
      </c>
      <c r="L58" s="41">
        <f t="shared" si="41"/>
        <v>0</v>
      </c>
      <c r="M58" s="41">
        <f t="shared" si="41"/>
        <v>0</v>
      </c>
      <c r="N58" s="41">
        <f t="shared" si="41"/>
        <v>0</v>
      </c>
      <c r="O58" s="41">
        <f t="shared" si="41"/>
        <v>0</v>
      </c>
      <c r="P58" s="41">
        <f t="shared" si="41"/>
        <v>0</v>
      </c>
      <c r="Q58" s="41">
        <f t="shared" si="41"/>
        <v>0</v>
      </c>
      <c r="R58" s="41">
        <f t="shared" si="41"/>
        <v>0</v>
      </c>
      <c r="S58" s="41">
        <f t="shared" si="41"/>
        <v>0</v>
      </c>
      <c r="T58" s="41">
        <f t="shared" si="41"/>
        <v>0</v>
      </c>
      <c r="U58" s="41">
        <f t="shared" si="41"/>
        <v>0</v>
      </c>
      <c r="V58" s="41">
        <f t="shared" si="41"/>
        <v>0</v>
      </c>
      <c r="W58" s="41">
        <f t="shared" si="41"/>
        <v>0</v>
      </c>
      <c r="X58" s="41">
        <f t="shared" si="41"/>
        <v>0</v>
      </c>
      <c r="Y58" s="41">
        <f t="shared" si="41"/>
        <v>0</v>
      </c>
      <c r="Z58" s="41">
        <f t="shared" si="41"/>
        <v>0</v>
      </c>
      <c r="AA58" s="41">
        <f t="shared" si="41"/>
        <v>0</v>
      </c>
      <c r="AB58" s="41">
        <f t="shared" si="41"/>
        <v>0</v>
      </c>
      <c r="AC58" s="41">
        <f t="shared" si="41"/>
        <v>0</v>
      </c>
      <c r="AD58" s="41">
        <f t="shared" si="41"/>
        <v>0</v>
      </c>
      <c r="AE58" s="41">
        <f t="shared" si="41"/>
        <v>0</v>
      </c>
      <c r="AF58" s="41">
        <f t="shared" si="41"/>
        <v>0</v>
      </c>
      <c r="AG58" s="41">
        <f t="shared" si="41"/>
        <v>0</v>
      </c>
      <c r="AH58" s="41">
        <f t="shared" si="41"/>
        <v>0</v>
      </c>
      <c r="AI58" s="41">
        <f t="shared" si="41"/>
        <v>0</v>
      </c>
      <c r="AJ58" s="41">
        <f t="shared" si="41"/>
        <v>0</v>
      </c>
      <c r="AK58" s="41">
        <f t="shared" si="41"/>
        <v>0</v>
      </c>
      <c r="AL58" s="41">
        <f t="shared" si="41"/>
        <v>0</v>
      </c>
      <c r="AM58" s="41">
        <f t="shared" si="41"/>
        <v>0</v>
      </c>
      <c r="AN58" s="41">
        <f t="shared" si="41"/>
        <v>0</v>
      </c>
      <c r="AO58" s="41">
        <f t="shared" si="41"/>
        <v>0</v>
      </c>
      <c r="AP58" s="41">
        <f t="shared" si="41"/>
        <v>0</v>
      </c>
      <c r="AQ58" s="41">
        <f t="shared" si="41"/>
        <v>0</v>
      </c>
      <c r="AR58" s="41">
        <f t="shared" si="41"/>
        <v>0</v>
      </c>
      <c r="AS58" s="41">
        <f t="shared" si="41"/>
        <v>0</v>
      </c>
      <c r="AT58" s="41">
        <f t="shared" si="41"/>
        <v>0</v>
      </c>
      <c r="AU58" s="41">
        <f t="shared" si="41"/>
        <v>0</v>
      </c>
      <c r="AV58" s="41">
        <f t="shared" si="41"/>
        <v>0</v>
      </c>
      <c r="AW58" s="41">
        <f t="shared" si="41"/>
        <v>0</v>
      </c>
      <c r="AX58" s="41">
        <f t="shared" si="41"/>
        <v>0</v>
      </c>
      <c r="AY58" s="41">
        <f t="shared" si="41"/>
        <v>0</v>
      </c>
      <c r="AZ58" s="41">
        <f t="shared" si="41"/>
        <v>0</v>
      </c>
      <c r="BA58" s="41">
        <f t="shared" si="41"/>
        <v>0</v>
      </c>
      <c r="BB58" s="41">
        <f t="shared" si="41"/>
        <v>0</v>
      </c>
      <c r="BC58" s="41">
        <f t="shared" si="41"/>
        <v>0</v>
      </c>
      <c r="BD58" s="41">
        <f t="shared" si="41"/>
        <v>0</v>
      </c>
      <c r="BE58" s="41">
        <f t="shared" si="41"/>
        <v>0</v>
      </c>
      <c r="BF58" s="41">
        <f t="shared" si="41"/>
        <v>0</v>
      </c>
      <c r="BG58" s="41">
        <f t="shared" si="41"/>
        <v>0</v>
      </c>
      <c r="BH58" s="41">
        <f t="shared" si="41"/>
        <v>0</v>
      </c>
      <c r="BI58" s="41">
        <f t="shared" si="41"/>
        <v>0</v>
      </c>
      <c r="BJ58" s="41">
        <f t="shared" si="41"/>
        <v>0</v>
      </c>
      <c r="BK58" s="41">
        <f t="shared" si="41"/>
        <v>0</v>
      </c>
      <c r="BL58" s="41">
        <f t="shared" si="41"/>
        <v>0</v>
      </c>
      <c r="BM58" s="41">
        <f t="shared" si="41"/>
        <v>0</v>
      </c>
      <c r="BN58" s="41">
        <f t="shared" si="41"/>
        <v>0</v>
      </c>
      <c r="BO58" s="41">
        <f t="shared" si="41"/>
        <v>0</v>
      </c>
      <c r="BP58" s="41">
        <f t="shared" si="41"/>
        <v>0</v>
      </c>
      <c r="BQ58" s="32"/>
      <c r="BR58" s="41">
        <f t="shared" si="21"/>
        <v>0</v>
      </c>
      <c r="BS58" s="41">
        <f t="shared" si="22"/>
        <v>0</v>
      </c>
      <c r="BT58" s="41">
        <f t="shared" si="23"/>
        <v>0</v>
      </c>
      <c r="BU58" s="41">
        <f t="shared" si="24"/>
        <v>0</v>
      </c>
      <c r="BV58" s="41">
        <f t="shared" si="25"/>
        <v>0</v>
      </c>
      <c r="BW58" s="34"/>
    </row>
    <row r="59" spans="1:75" outlineLevel="1">
      <c r="A59" s="39"/>
      <c r="B59" s="39"/>
      <c r="C59" s="29"/>
      <c r="D59" s="29"/>
      <c r="E59" s="53" t="str">
        <f t="shared" si="19"/>
        <v># Pay-per-use Produto/Serviço 1</v>
      </c>
      <c r="F59" s="29"/>
      <c r="G59" s="29"/>
      <c r="H59" s="50">
        <f>'1.Premissas Receitas'!C63</f>
        <v>150</v>
      </c>
      <c r="I59" s="41">
        <f t="shared" si="35"/>
        <v>19047.61904761905</v>
      </c>
      <c r="J59" s="41">
        <f>$H$59*J22</f>
        <v>224.48979591836735</v>
      </c>
      <c r="K59" s="41">
        <f t="shared" ref="K59:BP59" si="42">$H$53*K25</f>
        <v>23047.61904761905</v>
      </c>
      <c r="L59" s="41">
        <f t="shared" si="42"/>
        <v>25352.380952380954</v>
      </c>
      <c r="M59" s="41">
        <f t="shared" si="42"/>
        <v>27887.61904761905</v>
      </c>
      <c r="N59" s="41">
        <f t="shared" si="42"/>
        <v>30676.380952380954</v>
      </c>
      <c r="O59" s="41">
        <f t="shared" si="42"/>
        <v>33744.019047619055</v>
      </c>
      <c r="P59" s="41">
        <f t="shared" si="42"/>
        <v>37118.420952380955</v>
      </c>
      <c r="Q59" s="41">
        <f t="shared" si="42"/>
        <v>40830.263047619046</v>
      </c>
      <c r="R59" s="41">
        <f t="shared" si="42"/>
        <v>44913.289352380954</v>
      </c>
      <c r="S59" s="41">
        <f t="shared" si="42"/>
        <v>49404.618287619043</v>
      </c>
      <c r="T59" s="41">
        <f t="shared" si="42"/>
        <v>54345.080116380952</v>
      </c>
      <c r="U59" s="41">
        <f t="shared" si="42"/>
        <v>62496.842133838094</v>
      </c>
      <c r="V59" s="41">
        <f t="shared" si="42"/>
        <v>68746.526347221909</v>
      </c>
      <c r="W59" s="41">
        <f t="shared" si="42"/>
        <v>75621.178981944104</v>
      </c>
      <c r="X59" s="41">
        <f t="shared" si="42"/>
        <v>83183.296880138514</v>
      </c>
      <c r="Y59" s="41">
        <f t="shared" si="42"/>
        <v>91501.626568152366</v>
      </c>
      <c r="Z59" s="41">
        <f t="shared" si="42"/>
        <v>100651.78922496761</v>
      </c>
      <c r="AA59" s="41">
        <f t="shared" si="42"/>
        <v>110716.96814746437</v>
      </c>
      <c r="AB59" s="41">
        <f t="shared" si="42"/>
        <v>121788.66496221082</v>
      </c>
      <c r="AC59" s="41">
        <f t="shared" si="42"/>
        <v>133967.53145843191</v>
      </c>
      <c r="AD59" s="41">
        <f t="shared" si="42"/>
        <v>147364.2846042751</v>
      </c>
      <c r="AE59" s="41">
        <f t="shared" si="42"/>
        <v>162100.71306470261</v>
      </c>
      <c r="AF59" s="41">
        <f t="shared" si="42"/>
        <v>178310.78437117286</v>
      </c>
      <c r="AG59" s="41">
        <f t="shared" si="42"/>
        <v>205057.40202684881</v>
      </c>
      <c r="AH59" s="41">
        <f t="shared" si="42"/>
        <v>225563.14222953367</v>
      </c>
      <c r="AI59" s="41">
        <f t="shared" si="42"/>
        <v>248119.45645248707</v>
      </c>
      <c r="AJ59" s="41">
        <f t="shared" si="42"/>
        <v>272931.40209773579</v>
      </c>
      <c r="AK59" s="41">
        <f t="shared" si="42"/>
        <v>300224.54230750934</v>
      </c>
      <c r="AL59" s="41">
        <f t="shared" si="42"/>
        <v>330246.99653826025</v>
      </c>
      <c r="AM59" s="41">
        <f t="shared" si="42"/>
        <v>363271.69619208633</v>
      </c>
      <c r="AN59" s="41">
        <f t="shared" si="42"/>
        <v>399598.86581129493</v>
      </c>
      <c r="AO59" s="41">
        <f t="shared" si="42"/>
        <v>439558.75239242445</v>
      </c>
      <c r="AP59" s="41">
        <f t="shared" si="42"/>
        <v>483514.6276316669</v>
      </c>
      <c r="AQ59" s="41">
        <f t="shared" si="42"/>
        <v>531866.09039483359</v>
      </c>
      <c r="AR59" s="41">
        <f t="shared" si="42"/>
        <v>585052.69943431695</v>
      </c>
      <c r="AS59" s="41">
        <f t="shared" si="42"/>
        <v>643557.96937774867</v>
      </c>
      <c r="AT59" s="41">
        <f t="shared" si="42"/>
        <v>707913.76631552354</v>
      </c>
      <c r="AU59" s="41">
        <f t="shared" si="42"/>
        <v>778705.14294707577</v>
      </c>
      <c r="AV59" s="41">
        <f t="shared" si="42"/>
        <v>856575.65724178334</v>
      </c>
      <c r="AW59" s="41">
        <f t="shared" si="42"/>
        <v>942233.22296596179</v>
      </c>
      <c r="AX59" s="41">
        <f t="shared" si="42"/>
        <v>1036456.5452625579</v>
      </c>
      <c r="AY59" s="41">
        <f t="shared" si="42"/>
        <v>1140102.1997888137</v>
      </c>
      <c r="AZ59" s="41">
        <f t="shared" si="42"/>
        <v>1254112.4197676952</v>
      </c>
      <c r="BA59" s="41">
        <f t="shared" si="42"/>
        <v>1379523.6617444649</v>
      </c>
      <c r="BB59" s="41">
        <f t="shared" si="42"/>
        <v>1517476.0279189113</v>
      </c>
      <c r="BC59" s="41">
        <f t="shared" si="42"/>
        <v>1669223.6307108025</v>
      </c>
      <c r="BD59" s="41">
        <f t="shared" si="42"/>
        <v>1836145.9937818823</v>
      </c>
      <c r="BE59" s="41">
        <f t="shared" si="42"/>
        <v>2019760.5931600707</v>
      </c>
      <c r="BF59" s="41">
        <f t="shared" si="42"/>
        <v>2221736.6524760774</v>
      </c>
      <c r="BG59" s="41">
        <f t="shared" si="42"/>
        <v>2443910.3177236854</v>
      </c>
      <c r="BH59" s="41">
        <f t="shared" si="42"/>
        <v>2688301.349496054</v>
      </c>
      <c r="BI59" s="41">
        <f t="shared" si="42"/>
        <v>2957131.4844456594</v>
      </c>
      <c r="BJ59" s="41">
        <f t="shared" si="42"/>
        <v>3252844.6328902254</v>
      </c>
      <c r="BK59" s="41">
        <f t="shared" si="42"/>
        <v>3578129.0961792478</v>
      </c>
      <c r="BL59" s="41">
        <f t="shared" si="42"/>
        <v>3935942.0057971729</v>
      </c>
      <c r="BM59" s="41">
        <f t="shared" si="42"/>
        <v>4329536.2063768907</v>
      </c>
      <c r="BN59" s="41">
        <f t="shared" si="42"/>
        <v>4762489.8270145794</v>
      </c>
      <c r="BO59" s="41">
        <f t="shared" si="42"/>
        <v>5238738.8097160365</v>
      </c>
      <c r="BP59" s="41">
        <f t="shared" si="42"/>
        <v>5762612.6906876406</v>
      </c>
      <c r="BQ59" s="32"/>
      <c r="BR59" s="41">
        <f t="shared" si="21"/>
        <v>386591.79964753741</v>
      </c>
      <c r="BS59" s="41">
        <f t="shared" si="22"/>
        <v>1273953.3646106822</v>
      </c>
      <c r="BT59" s="41">
        <f t="shared" si="23"/>
        <v>4385005.673508998</v>
      </c>
      <c r="BU59" s="41">
        <f t="shared" si="24"/>
        <v>13762026.237823222</v>
      </c>
      <c r="BV59" s="41">
        <f t="shared" si="25"/>
        <v>43191133.665963344</v>
      </c>
      <c r="BW59" s="34"/>
    </row>
    <row r="60" spans="1:75" outlineLevel="1">
      <c r="A60" s="39"/>
      <c r="B60" s="39"/>
      <c r="C60" s="29"/>
      <c r="D60" s="29"/>
      <c r="E60" s="53" t="str">
        <f t="shared" si="19"/>
        <v># Pay-per-use Produto/Serviço 2</v>
      </c>
      <c r="F60" s="29"/>
      <c r="G60" s="29"/>
      <c r="H60" s="50">
        <f>'1.Premissas Receitas'!C64</f>
        <v>0</v>
      </c>
      <c r="I60" s="41">
        <f t="shared" si="35"/>
        <v>0</v>
      </c>
      <c r="J60" s="41">
        <f>$H$60*J23</f>
        <v>0</v>
      </c>
      <c r="K60" s="41">
        <f t="shared" ref="K60:BP60" si="43">$H$53*K26</f>
        <v>0</v>
      </c>
      <c r="L60" s="41">
        <f t="shared" si="43"/>
        <v>0</v>
      </c>
      <c r="M60" s="41">
        <f t="shared" si="43"/>
        <v>0</v>
      </c>
      <c r="N60" s="41">
        <f t="shared" si="43"/>
        <v>0</v>
      </c>
      <c r="O60" s="41">
        <f t="shared" si="43"/>
        <v>0</v>
      </c>
      <c r="P60" s="41">
        <f t="shared" si="43"/>
        <v>0</v>
      </c>
      <c r="Q60" s="41">
        <f t="shared" si="43"/>
        <v>0</v>
      </c>
      <c r="R60" s="41">
        <f t="shared" si="43"/>
        <v>0</v>
      </c>
      <c r="S60" s="41">
        <f t="shared" si="43"/>
        <v>0</v>
      </c>
      <c r="T60" s="41">
        <f t="shared" si="43"/>
        <v>0</v>
      </c>
      <c r="U60" s="41">
        <f t="shared" si="43"/>
        <v>0</v>
      </c>
      <c r="V60" s="41">
        <f t="shared" si="43"/>
        <v>0</v>
      </c>
      <c r="W60" s="41">
        <f t="shared" si="43"/>
        <v>0</v>
      </c>
      <c r="X60" s="41">
        <f t="shared" si="43"/>
        <v>0</v>
      </c>
      <c r="Y60" s="41">
        <f t="shared" si="43"/>
        <v>0</v>
      </c>
      <c r="Z60" s="41">
        <f t="shared" si="43"/>
        <v>0</v>
      </c>
      <c r="AA60" s="41">
        <f t="shared" si="43"/>
        <v>0</v>
      </c>
      <c r="AB60" s="41">
        <f t="shared" si="43"/>
        <v>0</v>
      </c>
      <c r="AC60" s="41">
        <f t="shared" si="43"/>
        <v>0</v>
      </c>
      <c r="AD60" s="41">
        <f t="shared" si="43"/>
        <v>0</v>
      </c>
      <c r="AE60" s="41">
        <f t="shared" si="43"/>
        <v>0</v>
      </c>
      <c r="AF60" s="41">
        <f t="shared" si="43"/>
        <v>0</v>
      </c>
      <c r="AG60" s="41">
        <f t="shared" si="43"/>
        <v>0</v>
      </c>
      <c r="AH60" s="41">
        <f t="shared" si="43"/>
        <v>0</v>
      </c>
      <c r="AI60" s="41">
        <f t="shared" si="43"/>
        <v>0</v>
      </c>
      <c r="AJ60" s="41">
        <f t="shared" si="43"/>
        <v>0</v>
      </c>
      <c r="AK60" s="41">
        <f t="shared" si="43"/>
        <v>0</v>
      </c>
      <c r="AL60" s="41">
        <f t="shared" si="43"/>
        <v>0</v>
      </c>
      <c r="AM60" s="41">
        <f t="shared" si="43"/>
        <v>0</v>
      </c>
      <c r="AN60" s="41">
        <f t="shared" si="43"/>
        <v>0</v>
      </c>
      <c r="AO60" s="41">
        <f t="shared" si="43"/>
        <v>0</v>
      </c>
      <c r="AP60" s="41">
        <f t="shared" si="43"/>
        <v>0</v>
      </c>
      <c r="AQ60" s="41">
        <f t="shared" si="43"/>
        <v>0</v>
      </c>
      <c r="AR60" s="41">
        <f t="shared" si="43"/>
        <v>0</v>
      </c>
      <c r="AS60" s="41">
        <f t="shared" si="43"/>
        <v>0</v>
      </c>
      <c r="AT60" s="41">
        <f t="shared" si="43"/>
        <v>0</v>
      </c>
      <c r="AU60" s="41">
        <f t="shared" si="43"/>
        <v>0</v>
      </c>
      <c r="AV60" s="41">
        <f t="shared" si="43"/>
        <v>0</v>
      </c>
      <c r="AW60" s="41">
        <f t="shared" si="43"/>
        <v>0</v>
      </c>
      <c r="AX60" s="41">
        <f t="shared" si="43"/>
        <v>0</v>
      </c>
      <c r="AY60" s="41">
        <f t="shared" si="43"/>
        <v>0</v>
      </c>
      <c r="AZ60" s="41">
        <f t="shared" si="43"/>
        <v>0</v>
      </c>
      <c r="BA60" s="41">
        <f t="shared" si="43"/>
        <v>0</v>
      </c>
      <c r="BB60" s="41">
        <f t="shared" si="43"/>
        <v>0</v>
      </c>
      <c r="BC60" s="41">
        <f t="shared" si="43"/>
        <v>0</v>
      </c>
      <c r="BD60" s="41">
        <f t="shared" si="43"/>
        <v>0</v>
      </c>
      <c r="BE60" s="41">
        <f t="shared" si="43"/>
        <v>0</v>
      </c>
      <c r="BF60" s="41">
        <f t="shared" si="43"/>
        <v>0</v>
      </c>
      <c r="BG60" s="41">
        <f t="shared" si="43"/>
        <v>0</v>
      </c>
      <c r="BH60" s="41">
        <f t="shared" si="43"/>
        <v>0</v>
      </c>
      <c r="BI60" s="41">
        <f t="shared" si="43"/>
        <v>0</v>
      </c>
      <c r="BJ60" s="41">
        <f t="shared" si="43"/>
        <v>0</v>
      </c>
      <c r="BK60" s="41">
        <f t="shared" si="43"/>
        <v>0</v>
      </c>
      <c r="BL60" s="41">
        <f t="shared" si="43"/>
        <v>0</v>
      </c>
      <c r="BM60" s="41">
        <f t="shared" si="43"/>
        <v>0</v>
      </c>
      <c r="BN60" s="41">
        <f t="shared" si="43"/>
        <v>0</v>
      </c>
      <c r="BO60" s="41">
        <f t="shared" si="43"/>
        <v>0</v>
      </c>
      <c r="BP60" s="41">
        <f t="shared" si="43"/>
        <v>0</v>
      </c>
      <c r="BQ60" s="32"/>
      <c r="BR60" s="41">
        <f t="shared" si="21"/>
        <v>0</v>
      </c>
      <c r="BS60" s="41">
        <f t="shared" si="22"/>
        <v>0</v>
      </c>
      <c r="BT60" s="41">
        <f t="shared" si="23"/>
        <v>0</v>
      </c>
      <c r="BU60" s="41">
        <f t="shared" si="24"/>
        <v>0</v>
      </c>
      <c r="BV60" s="41">
        <f t="shared" si="25"/>
        <v>0</v>
      </c>
      <c r="BW60" s="34"/>
    </row>
    <row r="61" spans="1:75" outlineLevel="1">
      <c r="A61" s="39"/>
      <c r="B61" s="39"/>
      <c r="C61" s="29"/>
      <c r="D61" s="29"/>
      <c r="E61" s="53" t="str">
        <f t="shared" si="19"/>
        <v># Pay-per-use Produto/Serviço 3</v>
      </c>
      <c r="F61" s="29"/>
      <c r="G61" s="29"/>
      <c r="H61" s="50">
        <f>'1.Premissas Receitas'!C65</f>
        <v>0</v>
      </c>
      <c r="I61" s="41">
        <f t="shared" si="35"/>
        <v>0</v>
      </c>
      <c r="J61" s="41">
        <f>$H$61*J24</f>
        <v>0</v>
      </c>
      <c r="K61" s="41">
        <f t="shared" ref="K61:BP61" si="44">$H$53*K27</f>
        <v>0</v>
      </c>
      <c r="L61" s="41">
        <f t="shared" si="44"/>
        <v>0</v>
      </c>
      <c r="M61" s="41">
        <f t="shared" si="44"/>
        <v>0</v>
      </c>
      <c r="N61" s="41">
        <f t="shared" si="44"/>
        <v>0</v>
      </c>
      <c r="O61" s="41">
        <f t="shared" si="44"/>
        <v>0</v>
      </c>
      <c r="P61" s="41">
        <f t="shared" si="44"/>
        <v>0</v>
      </c>
      <c r="Q61" s="41">
        <f t="shared" si="44"/>
        <v>0</v>
      </c>
      <c r="R61" s="41">
        <f t="shared" si="44"/>
        <v>0</v>
      </c>
      <c r="S61" s="41">
        <f t="shared" si="44"/>
        <v>0</v>
      </c>
      <c r="T61" s="41">
        <f t="shared" si="44"/>
        <v>0</v>
      </c>
      <c r="U61" s="41">
        <f t="shared" si="44"/>
        <v>0</v>
      </c>
      <c r="V61" s="41">
        <f t="shared" si="44"/>
        <v>0</v>
      </c>
      <c r="W61" s="41">
        <f t="shared" si="44"/>
        <v>0</v>
      </c>
      <c r="X61" s="41">
        <f t="shared" si="44"/>
        <v>0</v>
      </c>
      <c r="Y61" s="41">
        <f t="shared" si="44"/>
        <v>0</v>
      </c>
      <c r="Z61" s="41">
        <f t="shared" si="44"/>
        <v>0</v>
      </c>
      <c r="AA61" s="41">
        <f t="shared" si="44"/>
        <v>0</v>
      </c>
      <c r="AB61" s="41">
        <f t="shared" si="44"/>
        <v>0</v>
      </c>
      <c r="AC61" s="41">
        <f t="shared" si="44"/>
        <v>0</v>
      </c>
      <c r="AD61" s="41">
        <f t="shared" si="44"/>
        <v>0</v>
      </c>
      <c r="AE61" s="41">
        <f t="shared" si="44"/>
        <v>0</v>
      </c>
      <c r="AF61" s="41">
        <f t="shared" si="44"/>
        <v>0</v>
      </c>
      <c r="AG61" s="41">
        <f t="shared" si="44"/>
        <v>0</v>
      </c>
      <c r="AH61" s="41">
        <f t="shared" si="44"/>
        <v>0</v>
      </c>
      <c r="AI61" s="41">
        <f t="shared" si="44"/>
        <v>0</v>
      </c>
      <c r="AJ61" s="41">
        <f t="shared" si="44"/>
        <v>0</v>
      </c>
      <c r="AK61" s="41">
        <f t="shared" si="44"/>
        <v>0</v>
      </c>
      <c r="AL61" s="41">
        <f t="shared" si="44"/>
        <v>0</v>
      </c>
      <c r="AM61" s="41">
        <f t="shared" si="44"/>
        <v>0</v>
      </c>
      <c r="AN61" s="41">
        <f t="shared" si="44"/>
        <v>0</v>
      </c>
      <c r="AO61" s="41">
        <f t="shared" si="44"/>
        <v>0</v>
      </c>
      <c r="AP61" s="41">
        <f t="shared" si="44"/>
        <v>0</v>
      </c>
      <c r="AQ61" s="41">
        <f t="shared" si="44"/>
        <v>0</v>
      </c>
      <c r="AR61" s="41">
        <f t="shared" si="44"/>
        <v>0</v>
      </c>
      <c r="AS61" s="41">
        <f t="shared" si="44"/>
        <v>0</v>
      </c>
      <c r="AT61" s="41">
        <f t="shared" si="44"/>
        <v>0</v>
      </c>
      <c r="AU61" s="41">
        <f t="shared" si="44"/>
        <v>0</v>
      </c>
      <c r="AV61" s="41">
        <f t="shared" si="44"/>
        <v>0</v>
      </c>
      <c r="AW61" s="41">
        <f t="shared" si="44"/>
        <v>0</v>
      </c>
      <c r="AX61" s="41">
        <f t="shared" si="44"/>
        <v>0</v>
      </c>
      <c r="AY61" s="41">
        <f t="shared" si="44"/>
        <v>0</v>
      </c>
      <c r="AZ61" s="41">
        <f t="shared" si="44"/>
        <v>0</v>
      </c>
      <c r="BA61" s="41">
        <f t="shared" si="44"/>
        <v>0</v>
      </c>
      <c r="BB61" s="41">
        <f t="shared" si="44"/>
        <v>0</v>
      </c>
      <c r="BC61" s="41">
        <f t="shared" si="44"/>
        <v>0</v>
      </c>
      <c r="BD61" s="41">
        <f t="shared" si="44"/>
        <v>0</v>
      </c>
      <c r="BE61" s="41">
        <f t="shared" si="44"/>
        <v>0</v>
      </c>
      <c r="BF61" s="41">
        <f t="shared" si="44"/>
        <v>0</v>
      </c>
      <c r="BG61" s="41">
        <f t="shared" si="44"/>
        <v>0</v>
      </c>
      <c r="BH61" s="41">
        <f t="shared" si="44"/>
        <v>0</v>
      </c>
      <c r="BI61" s="41">
        <f t="shared" si="44"/>
        <v>0</v>
      </c>
      <c r="BJ61" s="41">
        <f t="shared" si="44"/>
        <v>0</v>
      </c>
      <c r="BK61" s="41">
        <f t="shared" si="44"/>
        <v>0</v>
      </c>
      <c r="BL61" s="41">
        <f t="shared" si="44"/>
        <v>0</v>
      </c>
      <c r="BM61" s="41">
        <f t="shared" si="44"/>
        <v>0</v>
      </c>
      <c r="BN61" s="41">
        <f t="shared" si="44"/>
        <v>0</v>
      </c>
      <c r="BO61" s="41">
        <f t="shared" si="44"/>
        <v>0</v>
      </c>
      <c r="BP61" s="41">
        <f t="shared" si="44"/>
        <v>0</v>
      </c>
      <c r="BQ61" s="32"/>
      <c r="BR61" s="41">
        <f t="shared" si="21"/>
        <v>0</v>
      </c>
      <c r="BS61" s="41">
        <f t="shared" si="22"/>
        <v>0</v>
      </c>
      <c r="BT61" s="41">
        <f t="shared" si="23"/>
        <v>0</v>
      </c>
      <c r="BU61" s="41">
        <f t="shared" si="24"/>
        <v>0</v>
      </c>
      <c r="BV61" s="41">
        <f t="shared" si="25"/>
        <v>0</v>
      </c>
      <c r="BW61" s="34"/>
    </row>
    <row r="62" spans="1:75">
      <c r="A62" s="39"/>
      <c r="B62" s="39"/>
      <c r="C62" s="29"/>
      <c r="D62" s="37" t="s">
        <v>168</v>
      </c>
      <c r="E62" s="37"/>
      <c r="F62" s="37"/>
      <c r="G62" s="37"/>
      <c r="H62" s="37"/>
      <c r="I62" s="42">
        <f t="shared" ref="I62:AW62" si="45">SUM(I43:I51)</f>
        <v>41911.510204081635</v>
      </c>
      <c r="J62" s="42">
        <f t="shared" si="45"/>
        <v>87565.19183673471</v>
      </c>
      <c r="K62" s="42">
        <f t="shared" si="45"/>
        <v>138278.11918367349</v>
      </c>
      <c r="L62" s="42">
        <f t="shared" si="45"/>
        <v>194062.33926530616</v>
      </c>
      <c r="M62" s="42">
        <f t="shared" si="45"/>
        <v>255424.98135510206</v>
      </c>
      <c r="N62" s="42">
        <f t="shared" si="45"/>
        <v>322923.88765387755</v>
      </c>
      <c r="O62" s="42">
        <f t="shared" si="45"/>
        <v>397172.68458253064</v>
      </c>
      <c r="P62" s="42">
        <f t="shared" si="45"/>
        <v>478846.36120404903</v>
      </c>
      <c r="Q62" s="42">
        <f t="shared" si="45"/>
        <v>568687.40548771922</v>
      </c>
      <c r="R62" s="42">
        <f t="shared" si="45"/>
        <v>667512.55419975647</v>
      </c>
      <c r="S62" s="42">
        <f t="shared" si="45"/>
        <v>776220.21778299753</v>
      </c>
      <c r="T62" s="42">
        <f t="shared" si="45"/>
        <v>895798.64772456267</v>
      </c>
      <c r="U62" s="42">
        <f t="shared" si="45"/>
        <v>1033313.8421573625</v>
      </c>
      <c r="V62" s="42">
        <f t="shared" si="45"/>
        <v>1184580.5560334425</v>
      </c>
      <c r="W62" s="42">
        <f t="shared" si="45"/>
        <v>1350973.9412971304</v>
      </c>
      <c r="X62" s="42">
        <f t="shared" si="45"/>
        <v>1534006.665087187</v>
      </c>
      <c r="Y62" s="42">
        <f t="shared" si="45"/>
        <v>1735342.6612562493</v>
      </c>
      <c r="Z62" s="42">
        <f t="shared" si="45"/>
        <v>1956812.2570422178</v>
      </c>
      <c r="AA62" s="42">
        <f t="shared" si="45"/>
        <v>2200428.8124067835</v>
      </c>
      <c r="AB62" s="42">
        <f t="shared" si="45"/>
        <v>2468407.0233078054</v>
      </c>
      <c r="AC62" s="42">
        <f t="shared" si="45"/>
        <v>2763183.0552989296</v>
      </c>
      <c r="AD62" s="42">
        <f t="shared" si="45"/>
        <v>3087436.6904891664</v>
      </c>
      <c r="AE62" s="42">
        <f t="shared" si="45"/>
        <v>3444115.689198426</v>
      </c>
      <c r="AF62" s="42">
        <f t="shared" si="45"/>
        <v>3836462.587778612</v>
      </c>
      <c r="AG62" s="42">
        <f t="shared" si="45"/>
        <v>4287661.5211458262</v>
      </c>
      <c r="AH62" s="42">
        <f t="shared" si="45"/>
        <v>4783980.3478497621</v>
      </c>
      <c r="AI62" s="42">
        <f t="shared" si="45"/>
        <v>5329931.0572240902</v>
      </c>
      <c r="AJ62" s="42">
        <f t="shared" si="45"/>
        <v>5930476.8375358516</v>
      </c>
      <c r="AK62" s="42">
        <f t="shared" si="45"/>
        <v>6591077.1958787888</v>
      </c>
      <c r="AL62" s="42">
        <f t="shared" si="45"/>
        <v>7317737.5900560208</v>
      </c>
      <c r="AM62" s="42">
        <f t="shared" si="45"/>
        <v>8117064.023650975</v>
      </c>
      <c r="AN62" s="42">
        <f t="shared" si="45"/>
        <v>8996323.1006054245</v>
      </c>
      <c r="AO62" s="42">
        <f t="shared" si="45"/>
        <v>9963508.0852553193</v>
      </c>
      <c r="AP62" s="42">
        <f t="shared" si="45"/>
        <v>11027411.568370206</v>
      </c>
      <c r="AQ62" s="42">
        <f t="shared" si="45"/>
        <v>12197705.399796579</v>
      </c>
      <c r="AR62" s="42">
        <f t="shared" si="45"/>
        <v>13485028.614365591</v>
      </c>
      <c r="AS62" s="42">
        <f t="shared" si="45"/>
        <v>14901084.150391502</v>
      </c>
      <c r="AT62" s="42">
        <f t="shared" si="45"/>
        <v>16458745.240020007</v>
      </c>
      <c r="AU62" s="42">
        <f t="shared" si="45"/>
        <v>18172172.438611358</v>
      </c>
      <c r="AV62" s="42">
        <f t="shared" si="45"/>
        <v>20056942.357061844</v>
      </c>
      <c r="AW62" s="42">
        <f t="shared" si="45"/>
        <v>22130189.267357383</v>
      </c>
      <c r="AX62" s="42">
        <f t="shared" ref="AX62:BP62" si="46">SUM(AX43:AX61)</f>
        <v>27520130.50447014</v>
      </c>
      <c r="AY62" s="42">
        <f t="shared" si="46"/>
        <v>33449065.865294177</v>
      </c>
      <c r="AZ62" s="42">
        <f t="shared" si="46"/>
        <v>39970894.762200616</v>
      </c>
      <c r="BA62" s="42">
        <f t="shared" si="46"/>
        <v>47144906.548797727</v>
      </c>
      <c r="BB62" s="42">
        <f t="shared" si="46"/>
        <v>55036319.514054537</v>
      </c>
      <c r="BC62" s="42">
        <f t="shared" si="46"/>
        <v>63716873.775837019</v>
      </c>
      <c r="BD62" s="42">
        <f t="shared" si="46"/>
        <v>73265483.463797733</v>
      </c>
      <c r="BE62" s="42">
        <f t="shared" si="46"/>
        <v>83768954.120554566</v>
      </c>
      <c r="BF62" s="42">
        <f t="shared" si="46"/>
        <v>95322771.842987031</v>
      </c>
      <c r="BG62" s="42">
        <f t="shared" si="46"/>
        <v>108031971.33766277</v>
      </c>
      <c r="BH62" s="42">
        <f t="shared" si="46"/>
        <v>122012090.78180607</v>
      </c>
      <c r="BI62" s="42">
        <f t="shared" si="46"/>
        <v>137390222.17036369</v>
      </c>
      <c r="BJ62" s="42">
        <f t="shared" si="46"/>
        <v>154306166.69777712</v>
      </c>
      <c r="BK62" s="42">
        <f t="shared" si="46"/>
        <v>172913705.67793185</v>
      </c>
      <c r="BL62" s="42">
        <f t="shared" si="46"/>
        <v>193381998.5561021</v>
      </c>
      <c r="BM62" s="42">
        <f t="shared" si="46"/>
        <v>215897120.72208932</v>
      </c>
      <c r="BN62" s="42">
        <f t="shared" si="46"/>
        <v>240663755.1046752</v>
      </c>
      <c r="BO62" s="42">
        <f t="shared" si="46"/>
        <v>267907052.92551979</v>
      </c>
      <c r="BP62" s="42">
        <f t="shared" si="46"/>
        <v>297874680.52844882</v>
      </c>
      <c r="BQ62" s="43"/>
      <c r="BR62" s="42">
        <f t="shared" ref="BR62:BV62" si="47">SUM(BR43:BR61)</f>
        <v>2055125.0670753377</v>
      </c>
      <c r="BS62" s="42">
        <f t="shared" si="47"/>
        <v>8680133.9065286331</v>
      </c>
      <c r="BT62" s="42">
        <f t="shared" si="47"/>
        <v>31483716.95364261</v>
      </c>
      <c r="BU62" s="42">
        <f t="shared" si="47"/>
        <v>103051129.07961904</v>
      </c>
      <c r="BV62" s="42">
        <f t="shared" si="47"/>
        <v>327660326.14427006</v>
      </c>
      <c r="BW62" s="34"/>
    </row>
    <row r="63" spans="1:75" ht="15.75" customHeight="1">
      <c r="A63" s="26"/>
      <c r="B63" s="26"/>
      <c r="C63" s="32"/>
      <c r="D63" s="44" t="s">
        <v>169</v>
      </c>
      <c r="E63" s="32"/>
      <c r="F63" s="32"/>
      <c r="G63" s="32"/>
      <c r="H63" s="32"/>
      <c r="I63" s="45" t="str">
        <f t="shared" ref="I63:BP63" si="48">+IFERROR(I62/H62-1,"-")</f>
        <v>-</v>
      </c>
      <c r="J63" s="46">
        <f t="shared" si="48"/>
        <v>1.0892874394253398</v>
      </c>
      <c r="K63" s="46">
        <f t="shared" si="48"/>
        <v>0.57914482094087139</v>
      </c>
      <c r="L63" s="46">
        <f t="shared" si="48"/>
        <v>0.40342044287957823</v>
      </c>
      <c r="M63" s="46">
        <f t="shared" si="48"/>
        <v>0.3162006720217152</v>
      </c>
      <c r="N63" s="46">
        <f t="shared" si="48"/>
        <v>0.26426117735498944</v>
      </c>
      <c r="O63" s="46">
        <f t="shared" si="48"/>
        <v>0.22992661666527403</v>
      </c>
      <c r="P63" s="47">
        <f t="shared" si="48"/>
        <v>0.20563769813970412</v>
      </c>
      <c r="Q63" s="47">
        <f t="shared" si="48"/>
        <v>0.18761977026987697</v>
      </c>
      <c r="R63" s="47">
        <f t="shared" si="48"/>
        <v>0.17377762855022705</v>
      </c>
      <c r="S63" s="47">
        <f t="shared" si="48"/>
        <v>0.16285486003115635</v>
      </c>
      <c r="T63" s="47">
        <f t="shared" si="48"/>
        <v>0.15405219704673412</v>
      </c>
      <c r="U63" s="47">
        <f t="shared" si="48"/>
        <v>0.15351127709570123</v>
      </c>
      <c r="V63" s="47">
        <f t="shared" si="48"/>
        <v>0.14638990372979421</v>
      </c>
      <c r="W63" s="47">
        <f t="shared" si="48"/>
        <v>0.14046607840741099</v>
      </c>
      <c r="X63" s="47">
        <f t="shared" si="48"/>
        <v>0.13548205349861786</v>
      </c>
      <c r="Y63" s="47">
        <f t="shared" si="48"/>
        <v>0.13124844940463087</v>
      </c>
      <c r="Z63" s="47">
        <f t="shared" si="48"/>
        <v>0.12762297656282029</v>
      </c>
      <c r="AA63" s="47">
        <f t="shared" si="48"/>
        <v>0.12449664217291834</v>
      </c>
      <c r="AB63" s="47">
        <f t="shared" si="48"/>
        <v>0.1217845400814912</v>
      </c>
      <c r="AC63" s="47">
        <f t="shared" si="48"/>
        <v>0.11941954029773716</v>
      </c>
      <c r="AD63" s="47">
        <f t="shared" si="48"/>
        <v>0.11734786610261616</v>
      </c>
      <c r="AE63" s="47">
        <f t="shared" si="48"/>
        <v>0.11552593120630061</v>
      </c>
      <c r="AF63" s="47">
        <f t="shared" si="48"/>
        <v>0.11391803701910486</v>
      </c>
      <c r="AG63" s="47">
        <f t="shared" si="48"/>
        <v>0.11760806290788506</v>
      </c>
      <c r="AH63" s="47">
        <f t="shared" si="48"/>
        <v>0.11575513231541201</v>
      </c>
      <c r="AI63" s="47">
        <f t="shared" si="48"/>
        <v>0.11412060035315874</v>
      </c>
      <c r="AJ63" s="47">
        <f t="shared" si="48"/>
        <v>0.11267421170444458</v>
      </c>
      <c r="AK63" s="47">
        <f t="shared" si="48"/>
        <v>0.11139076611205856</v>
      </c>
      <c r="AL63" s="47">
        <f t="shared" si="48"/>
        <v>0.11024910990749603</v>
      </c>
      <c r="AM63" s="47">
        <f t="shared" si="48"/>
        <v>0.10923136061631245</v>
      </c>
      <c r="AN63" s="47">
        <f t="shared" si="48"/>
        <v>0.108322304024278</v>
      </c>
      <c r="AO63" s="47">
        <f t="shared" si="48"/>
        <v>0.10750892045938265</v>
      </c>
      <c r="AP63" s="47">
        <f t="shared" si="48"/>
        <v>0.10678000901001172</v>
      </c>
      <c r="AQ63" s="47">
        <f t="shared" si="48"/>
        <v>0.10612588676594892</v>
      </c>
      <c r="AR63" s="47">
        <f t="shared" si="48"/>
        <v>0.10553814610004264</v>
      </c>
      <c r="AS63" s="47">
        <f t="shared" si="48"/>
        <v>0.10500945726710498</v>
      </c>
      <c r="AT63" s="47">
        <f t="shared" si="48"/>
        <v>0.10453340669092048</v>
      </c>
      <c r="AU63" s="47">
        <f t="shared" si="48"/>
        <v>0.10410436358326347</v>
      </c>
      <c r="AV63" s="47">
        <f t="shared" si="48"/>
        <v>0.10371736922580688</v>
      </c>
      <c r="AW63" s="47">
        <f t="shared" si="48"/>
        <v>0.10336804450981374</v>
      </c>
      <c r="AX63" s="47">
        <f t="shared" si="48"/>
        <v>0.2435560388569773</v>
      </c>
      <c r="AY63" s="47">
        <f t="shared" si="48"/>
        <v>0.21543994349376328</v>
      </c>
      <c r="AZ63" s="47">
        <f t="shared" si="48"/>
        <v>0.19497790829708372</v>
      </c>
      <c r="BA63" s="47">
        <f t="shared" si="48"/>
        <v>0.17948089051489968</v>
      </c>
      <c r="BB63" s="47">
        <f t="shared" si="48"/>
        <v>0.16738633169393902</v>
      </c>
      <c r="BC63" s="47">
        <f t="shared" si="48"/>
        <v>0.15772410543487991</v>
      </c>
      <c r="BD63" s="47">
        <f t="shared" si="48"/>
        <v>0.14985998405310608</v>
      </c>
      <c r="BE63" s="47">
        <f t="shared" si="48"/>
        <v>0.14336178729983895</v>
      </c>
      <c r="BF63" s="47">
        <f t="shared" si="48"/>
        <v>0.13792481765744613</v>
      </c>
      <c r="BG63" s="47">
        <f t="shared" si="48"/>
        <v>0.13332805214277621</v>
      </c>
      <c r="BH63" s="47">
        <f t="shared" si="48"/>
        <v>0.12940724186590358</v>
      </c>
      <c r="BI63" s="47">
        <f t="shared" si="48"/>
        <v>0.12603776633955333</v>
      </c>
      <c r="BJ63" s="47">
        <f t="shared" si="48"/>
        <v>0.12312335084834269</v>
      </c>
      <c r="BK63" s="47">
        <f t="shared" si="48"/>
        <v>0.12058843388028229</v>
      </c>
      <c r="BL63" s="47">
        <f t="shared" si="48"/>
        <v>0.118372877372106</v>
      </c>
      <c r="BM63" s="47">
        <f t="shared" si="48"/>
        <v>0.11642822152060517</v>
      </c>
      <c r="BN63" s="47">
        <f t="shared" si="48"/>
        <v>0.11471498230153054</v>
      </c>
      <c r="BO63" s="47">
        <f t="shared" si="48"/>
        <v>0.11320066791526329</v>
      </c>
      <c r="BP63" s="47">
        <f t="shared" si="48"/>
        <v>0.11185830039069655</v>
      </c>
      <c r="BQ63" s="32"/>
      <c r="BR63" s="32"/>
      <c r="BS63" s="32"/>
      <c r="BT63" s="32"/>
      <c r="BU63" s="32"/>
      <c r="BV63" s="32"/>
      <c r="BW63" s="32"/>
    </row>
    <row r="64" spans="1:75">
      <c r="A64" s="39"/>
      <c r="B64" s="39"/>
      <c r="C64" s="29"/>
      <c r="D64" s="29"/>
      <c r="E64" s="48"/>
      <c r="F64" s="29"/>
      <c r="G64" s="29"/>
      <c r="H64" s="2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29"/>
      <c r="BR64" s="29"/>
      <c r="BS64" s="29"/>
      <c r="BT64" s="29"/>
      <c r="BU64" s="29"/>
      <c r="BV64" s="29"/>
      <c r="BW64" s="29"/>
    </row>
    <row r="65" spans="1:75">
      <c r="A65" s="39"/>
      <c r="B65" s="39"/>
      <c r="C65" s="29"/>
      <c r="D65" s="29" t="s">
        <v>170</v>
      </c>
      <c r="E65" s="48"/>
      <c r="F65" s="29"/>
      <c r="G65" s="29"/>
      <c r="H65" s="29"/>
      <c r="I65" s="40">
        <f t="shared" ref="I65:BP65" si="49">+-I37</f>
        <v>0</v>
      </c>
      <c r="J65" s="40">
        <f t="shared" si="49"/>
        <v>-0.16326530612244897</v>
      </c>
      <c r="K65" s="40">
        <f t="shared" si="49"/>
        <v>-0.17959183673469387</v>
      </c>
      <c r="L65" s="40">
        <f t="shared" si="49"/>
        <v>-0.19755102040816325</v>
      </c>
      <c r="M65" s="40">
        <f t="shared" si="49"/>
        <v>-0.21730612244897962</v>
      </c>
      <c r="N65" s="40">
        <f t="shared" si="49"/>
        <v>-0.23903673469387757</v>
      </c>
      <c r="O65" s="40">
        <f t="shared" si="49"/>
        <v>-0.26294040816326536</v>
      </c>
      <c r="P65" s="40">
        <f t="shared" si="49"/>
        <v>-0.28923444897959183</v>
      </c>
      <c r="Q65" s="40">
        <f t="shared" si="49"/>
        <v>-0.318157893877551</v>
      </c>
      <c r="R65" s="40">
        <f t="shared" si="49"/>
        <v>-0.34997368326530609</v>
      </c>
      <c r="S65" s="40">
        <f t="shared" si="49"/>
        <v>-0.38497105159183675</v>
      </c>
      <c r="T65" s="40">
        <f t="shared" si="49"/>
        <v>-0.4234681567510204</v>
      </c>
      <c r="U65" s="40">
        <f t="shared" si="49"/>
        <v>-0.46581497242612252</v>
      </c>
      <c r="V65" s="40">
        <f t="shared" si="49"/>
        <v>-0.53568721829004096</v>
      </c>
      <c r="W65" s="40">
        <f t="shared" si="49"/>
        <v>-0.58925594011904492</v>
      </c>
      <c r="X65" s="40">
        <f t="shared" si="49"/>
        <v>-0.64818153413094948</v>
      </c>
      <c r="Y65" s="40">
        <f t="shared" si="49"/>
        <v>-0.71299968754404441</v>
      </c>
      <c r="Z65" s="40">
        <f t="shared" si="49"/>
        <v>-0.78429965629844889</v>
      </c>
      <c r="AA65" s="40">
        <f t="shared" si="49"/>
        <v>-0.86272962192829394</v>
      </c>
      <c r="AB65" s="40">
        <f t="shared" si="49"/>
        <v>-0.94900258412112315</v>
      </c>
      <c r="AC65" s="40">
        <f t="shared" si="49"/>
        <v>-1.0439028425332355</v>
      </c>
      <c r="AD65" s="40">
        <f t="shared" si="49"/>
        <v>-1.1482931267865593</v>
      </c>
      <c r="AE65" s="40">
        <f t="shared" si="49"/>
        <v>-1.263122439465215</v>
      </c>
      <c r="AF65" s="40">
        <f t="shared" si="49"/>
        <v>-1.3894346834117364</v>
      </c>
      <c r="AG65" s="40">
        <f t="shared" si="49"/>
        <v>-1.5283781517529103</v>
      </c>
      <c r="AH65" s="40">
        <f t="shared" si="49"/>
        <v>-1.7576348745158465</v>
      </c>
      <c r="AI65" s="40">
        <f t="shared" si="49"/>
        <v>-1.9333983619674315</v>
      </c>
      <c r="AJ65" s="40">
        <f t="shared" si="49"/>
        <v>-2.1267381981641749</v>
      </c>
      <c r="AK65" s="40">
        <f t="shared" si="49"/>
        <v>-2.339412017980592</v>
      </c>
      <c r="AL65" s="40">
        <f t="shared" si="49"/>
        <v>-2.5733532197786513</v>
      </c>
      <c r="AM65" s="40">
        <f t="shared" si="49"/>
        <v>-2.8306885417565169</v>
      </c>
      <c r="AN65" s="40">
        <f t="shared" si="49"/>
        <v>-3.1137573959321685</v>
      </c>
      <c r="AO65" s="40">
        <f t="shared" si="49"/>
        <v>-3.4251331355253853</v>
      </c>
      <c r="AP65" s="40">
        <f t="shared" si="49"/>
        <v>-3.7676464490779233</v>
      </c>
      <c r="AQ65" s="40">
        <f t="shared" si="49"/>
        <v>-4.1444110939857159</v>
      </c>
      <c r="AR65" s="40">
        <f t="shared" si="49"/>
        <v>-4.5588522033842871</v>
      </c>
      <c r="AS65" s="40">
        <f t="shared" si="49"/>
        <v>-5.0147374237227158</v>
      </c>
      <c r="AT65" s="40">
        <f t="shared" si="49"/>
        <v>-5.5162111660949877</v>
      </c>
      <c r="AU65" s="40">
        <f t="shared" si="49"/>
        <v>-6.0678322827044866</v>
      </c>
      <c r="AV65" s="40">
        <f t="shared" si="49"/>
        <v>-6.6746155109749346</v>
      </c>
      <c r="AW65" s="40">
        <f t="shared" si="49"/>
        <v>-7.3420770620724278</v>
      </c>
      <c r="AX65" s="40">
        <f t="shared" si="49"/>
        <v>-8.0762847682796703</v>
      </c>
      <c r="AY65" s="40">
        <f t="shared" si="49"/>
        <v>-8.883913245107637</v>
      </c>
      <c r="AZ65" s="40">
        <f t="shared" si="49"/>
        <v>-9.7723045696184023</v>
      </c>
      <c r="BA65" s="40">
        <f t="shared" si="49"/>
        <v>-10.749535026580242</v>
      </c>
      <c r="BB65" s="40">
        <f t="shared" si="49"/>
        <v>-11.824488529238266</v>
      </c>
      <c r="BC65" s="40">
        <f t="shared" si="49"/>
        <v>-13.006937382162093</v>
      </c>
      <c r="BD65" s="40">
        <f t="shared" si="49"/>
        <v>-14.307631120378305</v>
      </c>
      <c r="BE65" s="40">
        <f t="shared" si="49"/>
        <v>-15.738394232416134</v>
      </c>
      <c r="BF65" s="40">
        <f t="shared" si="49"/>
        <v>-17.312233655657749</v>
      </c>
      <c r="BG65" s="40">
        <f t="shared" si="49"/>
        <v>-19.043457021223521</v>
      </c>
      <c r="BH65" s="40">
        <f t="shared" si="49"/>
        <v>-20.947802723345877</v>
      </c>
      <c r="BI65" s="40">
        <f t="shared" si="49"/>
        <v>-23.042582995680466</v>
      </c>
      <c r="BJ65" s="40">
        <f t="shared" si="49"/>
        <v>-25.34684129524851</v>
      </c>
      <c r="BK65" s="40">
        <f t="shared" si="49"/>
        <v>-27.881525424773361</v>
      </c>
      <c r="BL65" s="40">
        <f t="shared" si="49"/>
        <v>-30.669677967250703</v>
      </c>
      <c r="BM65" s="40">
        <f t="shared" si="49"/>
        <v>-33.736645763975766</v>
      </c>
      <c r="BN65" s="40">
        <f t="shared" si="49"/>
        <v>-37.110310340373353</v>
      </c>
      <c r="BO65" s="40">
        <f t="shared" si="49"/>
        <v>-40.821341374410679</v>
      </c>
      <c r="BP65" s="40">
        <f t="shared" si="49"/>
        <v>0</v>
      </c>
      <c r="BQ65" s="29"/>
      <c r="BR65" s="29"/>
      <c r="BS65" s="29"/>
      <c r="BT65" s="29"/>
      <c r="BU65" s="29"/>
      <c r="BV65" s="29"/>
      <c r="BW65" s="29"/>
    </row>
    <row r="66" spans="1:75" outlineLevel="1">
      <c r="A66" s="39"/>
      <c r="B66" s="39"/>
      <c r="C66" s="29"/>
      <c r="D66" s="29"/>
      <c r="E66" s="32" t="str">
        <f t="shared" ref="E66:E71" si="50">E31</f>
        <v># de clientes Assinatura Fremium</v>
      </c>
      <c r="F66" s="29"/>
      <c r="G66" s="29"/>
      <c r="H66" s="50">
        <f>'1.Premissas Receitas'!C25</f>
        <v>0</v>
      </c>
      <c r="I66" s="41">
        <f t="shared" ref="I66:BP66" si="51">-I31*$H$66</f>
        <v>0</v>
      </c>
      <c r="J66" s="41">
        <f t="shared" si="51"/>
        <v>0</v>
      </c>
      <c r="K66" s="41">
        <f t="shared" si="51"/>
        <v>0</v>
      </c>
      <c r="L66" s="41">
        <f t="shared" si="51"/>
        <v>0</v>
      </c>
      <c r="M66" s="41">
        <f t="shared" si="51"/>
        <v>0</v>
      </c>
      <c r="N66" s="41">
        <f t="shared" si="51"/>
        <v>0</v>
      </c>
      <c r="O66" s="41">
        <f t="shared" si="51"/>
        <v>0</v>
      </c>
      <c r="P66" s="41">
        <f t="shared" si="51"/>
        <v>0</v>
      </c>
      <c r="Q66" s="41">
        <f t="shared" si="51"/>
        <v>0</v>
      </c>
      <c r="R66" s="41">
        <f t="shared" si="51"/>
        <v>0</v>
      </c>
      <c r="S66" s="41">
        <f t="shared" si="51"/>
        <v>0</v>
      </c>
      <c r="T66" s="41">
        <f t="shared" si="51"/>
        <v>0</v>
      </c>
      <c r="U66" s="41">
        <f t="shared" si="51"/>
        <v>0</v>
      </c>
      <c r="V66" s="41">
        <f t="shared" si="51"/>
        <v>0</v>
      </c>
      <c r="W66" s="41">
        <f t="shared" si="51"/>
        <v>0</v>
      </c>
      <c r="X66" s="41">
        <f t="shared" si="51"/>
        <v>0</v>
      </c>
      <c r="Y66" s="41">
        <f t="shared" si="51"/>
        <v>0</v>
      </c>
      <c r="Z66" s="41">
        <f t="shared" si="51"/>
        <v>0</v>
      </c>
      <c r="AA66" s="41">
        <f t="shared" si="51"/>
        <v>0</v>
      </c>
      <c r="AB66" s="41">
        <f t="shared" si="51"/>
        <v>0</v>
      </c>
      <c r="AC66" s="41">
        <f t="shared" si="51"/>
        <v>0</v>
      </c>
      <c r="AD66" s="41">
        <f t="shared" si="51"/>
        <v>0</v>
      </c>
      <c r="AE66" s="41">
        <f t="shared" si="51"/>
        <v>0</v>
      </c>
      <c r="AF66" s="41">
        <f t="shared" si="51"/>
        <v>0</v>
      </c>
      <c r="AG66" s="41">
        <f t="shared" si="51"/>
        <v>0</v>
      </c>
      <c r="AH66" s="41">
        <f t="shared" si="51"/>
        <v>0</v>
      </c>
      <c r="AI66" s="41">
        <f t="shared" si="51"/>
        <v>0</v>
      </c>
      <c r="AJ66" s="41">
        <f t="shared" si="51"/>
        <v>0</v>
      </c>
      <c r="AK66" s="41">
        <f t="shared" si="51"/>
        <v>0</v>
      </c>
      <c r="AL66" s="41">
        <f t="shared" si="51"/>
        <v>0</v>
      </c>
      <c r="AM66" s="41">
        <f t="shared" si="51"/>
        <v>0</v>
      </c>
      <c r="AN66" s="41">
        <f t="shared" si="51"/>
        <v>0</v>
      </c>
      <c r="AO66" s="41">
        <f t="shared" si="51"/>
        <v>0</v>
      </c>
      <c r="AP66" s="41">
        <f t="shared" si="51"/>
        <v>0</v>
      </c>
      <c r="AQ66" s="41">
        <f t="shared" si="51"/>
        <v>0</v>
      </c>
      <c r="AR66" s="41">
        <f t="shared" si="51"/>
        <v>0</v>
      </c>
      <c r="AS66" s="41">
        <f t="shared" si="51"/>
        <v>0</v>
      </c>
      <c r="AT66" s="41">
        <f t="shared" si="51"/>
        <v>0</v>
      </c>
      <c r="AU66" s="41">
        <f t="shared" si="51"/>
        <v>0</v>
      </c>
      <c r="AV66" s="41">
        <f t="shared" si="51"/>
        <v>0</v>
      </c>
      <c r="AW66" s="41">
        <f t="shared" si="51"/>
        <v>0</v>
      </c>
      <c r="AX66" s="41">
        <f t="shared" si="51"/>
        <v>0</v>
      </c>
      <c r="AY66" s="41">
        <f t="shared" si="51"/>
        <v>0</v>
      </c>
      <c r="AZ66" s="41">
        <f t="shared" si="51"/>
        <v>0</v>
      </c>
      <c r="BA66" s="41">
        <f t="shared" si="51"/>
        <v>0</v>
      </c>
      <c r="BB66" s="41">
        <f t="shared" si="51"/>
        <v>0</v>
      </c>
      <c r="BC66" s="41">
        <f t="shared" si="51"/>
        <v>0</v>
      </c>
      <c r="BD66" s="41">
        <f t="shared" si="51"/>
        <v>0</v>
      </c>
      <c r="BE66" s="41">
        <f t="shared" si="51"/>
        <v>0</v>
      </c>
      <c r="BF66" s="41">
        <f t="shared" si="51"/>
        <v>0</v>
      </c>
      <c r="BG66" s="41">
        <f t="shared" si="51"/>
        <v>0</v>
      </c>
      <c r="BH66" s="41">
        <f t="shared" si="51"/>
        <v>0</v>
      </c>
      <c r="BI66" s="41">
        <f t="shared" si="51"/>
        <v>0</v>
      </c>
      <c r="BJ66" s="41">
        <f t="shared" si="51"/>
        <v>0</v>
      </c>
      <c r="BK66" s="41">
        <f t="shared" si="51"/>
        <v>0</v>
      </c>
      <c r="BL66" s="41">
        <f t="shared" si="51"/>
        <v>0</v>
      </c>
      <c r="BM66" s="41">
        <f t="shared" si="51"/>
        <v>0</v>
      </c>
      <c r="BN66" s="41">
        <f t="shared" si="51"/>
        <v>0</v>
      </c>
      <c r="BO66" s="41">
        <f t="shared" si="51"/>
        <v>0</v>
      </c>
      <c r="BP66" s="41">
        <f t="shared" si="51"/>
        <v>0</v>
      </c>
      <c r="BQ66" s="41"/>
      <c r="BR66" s="41">
        <f t="shared" ref="BR66:BR71" si="52">SUM(I66:T66)</f>
        <v>0</v>
      </c>
      <c r="BS66" s="41">
        <f t="shared" ref="BS66:BS71" si="53">SUM(V66:AF66)</f>
        <v>0</v>
      </c>
      <c r="BT66" s="41">
        <f t="shared" ref="BT66:BT71" si="54">SUM(AG66:AR66)</f>
        <v>0</v>
      </c>
      <c r="BU66" s="41">
        <f t="shared" ref="BU66:BU71" si="55">SUM(AS66:BD66)</f>
        <v>0</v>
      </c>
      <c r="BV66" s="41">
        <f t="shared" ref="BV66:BV71" si="56">SUM(BE66:BP66)</f>
        <v>0</v>
      </c>
      <c r="BW66" s="51"/>
    </row>
    <row r="67" spans="1:75" outlineLevel="1">
      <c r="A67" s="39"/>
      <c r="B67" s="39"/>
      <c r="C67" s="29"/>
      <c r="D67" s="29"/>
      <c r="E67" s="32" t="str">
        <f t="shared" si="50"/>
        <v># de clientes Assinatura 1</v>
      </c>
      <c r="F67" s="29"/>
      <c r="G67" s="29"/>
      <c r="H67" s="52">
        <f>'1.Premissas Receitas'!C26</f>
        <v>39.99</v>
      </c>
      <c r="I67" s="41">
        <f t="shared" ref="I67:BP67" si="57">-I32*$H$67</f>
        <v>0</v>
      </c>
      <c r="J67" s="41">
        <f t="shared" si="57"/>
        <v>-3.8085714285714287</v>
      </c>
      <c r="K67" s="41">
        <f t="shared" si="57"/>
        <v>-4.1894285714285715</v>
      </c>
      <c r="L67" s="41">
        <f t="shared" si="57"/>
        <v>-4.608371428571429</v>
      </c>
      <c r="M67" s="41">
        <f t="shared" si="57"/>
        <v>-5.0692085714285717</v>
      </c>
      <c r="N67" s="41">
        <f t="shared" si="57"/>
        <v>-5.5761294285714289</v>
      </c>
      <c r="O67" s="41">
        <f t="shared" si="57"/>
        <v>-6.1337423714285721</v>
      </c>
      <c r="P67" s="41">
        <f t="shared" si="57"/>
        <v>-6.7471166085714298</v>
      </c>
      <c r="Q67" s="41">
        <f t="shared" si="57"/>
        <v>-7.4218282694285724</v>
      </c>
      <c r="R67" s="41">
        <f t="shared" si="57"/>
        <v>-8.1640110963714285</v>
      </c>
      <c r="S67" s="41">
        <f t="shared" si="57"/>
        <v>-8.9804122060085732</v>
      </c>
      <c r="T67" s="41">
        <f t="shared" si="57"/>
        <v>-9.878453426609429</v>
      </c>
      <c r="U67" s="41">
        <f t="shared" si="57"/>
        <v>-10.866298769270374</v>
      </c>
      <c r="V67" s="41">
        <f t="shared" si="57"/>
        <v>-12.496243584660929</v>
      </c>
      <c r="W67" s="41">
        <f t="shared" si="57"/>
        <v>-13.745867943127022</v>
      </c>
      <c r="X67" s="41">
        <f t="shared" si="57"/>
        <v>-15.120454737439726</v>
      </c>
      <c r="Y67" s="41">
        <f t="shared" si="57"/>
        <v>-16.6325002111837</v>
      </c>
      <c r="Z67" s="41">
        <f t="shared" si="57"/>
        <v>-18.295750232302069</v>
      </c>
      <c r="AA67" s="41">
        <f t="shared" si="57"/>
        <v>-20.125325255532278</v>
      </c>
      <c r="AB67" s="41">
        <f t="shared" si="57"/>
        <v>-22.137857781085501</v>
      </c>
      <c r="AC67" s="41">
        <f t="shared" si="57"/>
        <v>-24.351643559194052</v>
      </c>
      <c r="AD67" s="41">
        <f t="shared" si="57"/>
        <v>-26.78680791511346</v>
      </c>
      <c r="AE67" s="41">
        <f t="shared" si="57"/>
        <v>-29.4654887066248</v>
      </c>
      <c r="AF67" s="41">
        <f t="shared" si="57"/>
        <v>-32.412037577287279</v>
      </c>
      <c r="AG67" s="41">
        <f t="shared" si="57"/>
        <v>-35.653241335016013</v>
      </c>
      <c r="AH67" s="41">
        <f t="shared" si="57"/>
        <v>-41.001227535268406</v>
      </c>
      <c r="AI67" s="41">
        <f t="shared" si="57"/>
        <v>-45.10135028879526</v>
      </c>
      <c r="AJ67" s="41">
        <f t="shared" si="57"/>
        <v>-49.611485317674784</v>
      </c>
      <c r="AK67" s="41">
        <f t="shared" si="57"/>
        <v>-54.572633849442262</v>
      </c>
      <c r="AL67" s="41">
        <f t="shared" si="57"/>
        <v>-60.029897234386489</v>
      </c>
      <c r="AM67" s="41">
        <f t="shared" si="57"/>
        <v>-66.032886957825141</v>
      </c>
      <c r="AN67" s="41">
        <f t="shared" si="57"/>
        <v>-72.636175653607651</v>
      </c>
      <c r="AO67" s="41">
        <f t="shared" si="57"/>
        <v>-79.899793218968426</v>
      </c>
      <c r="AP67" s="41">
        <f t="shared" si="57"/>
        <v>-87.889772540865252</v>
      </c>
      <c r="AQ67" s="41">
        <f t="shared" si="57"/>
        <v>-96.678749794951784</v>
      </c>
      <c r="AR67" s="41">
        <f t="shared" si="57"/>
        <v>-106.34662477444695</v>
      </c>
      <c r="AS67" s="41">
        <f t="shared" si="57"/>
        <v>-116.98128725189166</v>
      </c>
      <c r="AT67" s="41">
        <f t="shared" si="57"/>
        <v>-128.67941597708082</v>
      </c>
      <c r="AU67" s="41">
        <f t="shared" si="57"/>
        <v>-141.54735757478889</v>
      </c>
      <c r="AV67" s="41">
        <f t="shared" si="57"/>
        <v>-155.70209333226779</v>
      </c>
      <c r="AW67" s="41">
        <f t="shared" si="57"/>
        <v>-171.27230266549455</v>
      </c>
      <c r="AX67" s="41">
        <f t="shared" si="57"/>
        <v>-188.399532932044</v>
      </c>
      <c r="AY67" s="41">
        <f t="shared" si="57"/>
        <v>-207.23948622524838</v>
      </c>
      <c r="AZ67" s="41">
        <f t="shared" si="57"/>
        <v>-227.96343484777324</v>
      </c>
      <c r="BA67" s="41">
        <f t="shared" si="57"/>
        <v>-250.75977833255061</v>
      </c>
      <c r="BB67" s="41">
        <f t="shared" si="57"/>
        <v>-275.83575616580566</v>
      </c>
      <c r="BC67" s="41">
        <f t="shared" si="57"/>
        <v>-303.41933178238622</v>
      </c>
      <c r="BD67" s="41">
        <f t="shared" si="57"/>
        <v>-333.76126496062483</v>
      </c>
      <c r="BE67" s="41">
        <f t="shared" si="57"/>
        <v>-367.13739145668734</v>
      </c>
      <c r="BF67" s="41">
        <f t="shared" si="57"/>
        <v>-403.85113060235614</v>
      </c>
      <c r="BG67" s="41">
        <f t="shared" si="57"/>
        <v>-444.23624366259179</v>
      </c>
      <c r="BH67" s="41">
        <f t="shared" si="57"/>
        <v>-488.65986802885101</v>
      </c>
      <c r="BI67" s="41">
        <f t="shared" si="57"/>
        <v>-537.52585483173607</v>
      </c>
      <c r="BJ67" s="41">
        <f t="shared" si="57"/>
        <v>-591.27844031490974</v>
      </c>
      <c r="BK67" s="41">
        <f t="shared" si="57"/>
        <v>-650.40628434640064</v>
      </c>
      <c r="BL67" s="41">
        <f t="shared" si="57"/>
        <v>-715.44691278104074</v>
      </c>
      <c r="BM67" s="41">
        <f t="shared" si="57"/>
        <v>-786.99160405914483</v>
      </c>
      <c r="BN67" s="41">
        <f t="shared" si="57"/>
        <v>-865.69076446505926</v>
      </c>
      <c r="BO67" s="41">
        <f t="shared" si="57"/>
        <v>-952.25984091156533</v>
      </c>
      <c r="BP67" s="41">
        <f t="shared" si="57"/>
        <v>0</v>
      </c>
      <c r="BQ67" s="41"/>
      <c r="BR67" s="41">
        <f t="shared" si="52"/>
        <v>-70.577273406989434</v>
      </c>
      <c r="BS67" s="41">
        <f t="shared" si="53"/>
        <v>-231.56997750355083</v>
      </c>
      <c r="BT67" s="41">
        <f t="shared" si="54"/>
        <v>-795.45383850124847</v>
      </c>
      <c r="BU67" s="41">
        <f t="shared" si="55"/>
        <v>-2501.5610420479566</v>
      </c>
      <c r="BV67" s="41">
        <f t="shared" si="56"/>
        <v>-6803.4843354603436</v>
      </c>
      <c r="BW67" s="51"/>
    </row>
    <row r="68" spans="1:75" outlineLevel="1">
      <c r="A68" s="39"/>
      <c r="B68" s="39"/>
      <c r="C68" s="29"/>
      <c r="D68" s="29"/>
      <c r="E68" s="32" t="str">
        <f t="shared" si="50"/>
        <v># de clientes Assinatura 2</v>
      </c>
      <c r="F68" s="29"/>
      <c r="G68" s="29"/>
      <c r="H68" s="52">
        <f>'1.Premissas Receitas'!C27</f>
        <v>49.99</v>
      </c>
      <c r="I68" s="41">
        <f t="shared" ref="I68:BP68" si="58">-I33*$H$68</f>
        <v>0</v>
      </c>
      <c r="J68" s="41">
        <f t="shared" si="58"/>
        <v>-0.68013605442176883</v>
      </c>
      <c r="K68" s="41">
        <f t="shared" si="58"/>
        <v>-0.74814965986394566</v>
      </c>
      <c r="L68" s="41">
        <f t="shared" si="58"/>
        <v>-0.82296462585034025</v>
      </c>
      <c r="M68" s="41">
        <f t="shared" si="58"/>
        <v>-0.90526108843537423</v>
      </c>
      <c r="N68" s="41">
        <f t="shared" si="58"/>
        <v>-0.99578719727891174</v>
      </c>
      <c r="O68" s="41">
        <f t="shared" si="58"/>
        <v>-1.0953659170068029</v>
      </c>
      <c r="P68" s="41">
        <f t="shared" si="58"/>
        <v>-1.2049025087074832</v>
      </c>
      <c r="Q68" s="41">
        <f t="shared" si="58"/>
        <v>-1.3253927595782315</v>
      </c>
      <c r="R68" s="41">
        <f t="shared" si="58"/>
        <v>-1.4579320355360545</v>
      </c>
      <c r="S68" s="41">
        <f t="shared" si="58"/>
        <v>-1.6037252390896599</v>
      </c>
      <c r="T68" s="41">
        <f t="shared" si="58"/>
        <v>-1.7640977629986261</v>
      </c>
      <c r="U68" s="41">
        <f t="shared" si="58"/>
        <v>-1.9405075392984887</v>
      </c>
      <c r="V68" s="41">
        <f t="shared" si="58"/>
        <v>-2.2315836701932619</v>
      </c>
      <c r="W68" s="41">
        <f t="shared" si="58"/>
        <v>-2.4547420372125881</v>
      </c>
      <c r="X68" s="41">
        <f t="shared" si="58"/>
        <v>-2.7002162409338468</v>
      </c>
      <c r="Y68" s="41">
        <f t="shared" si="58"/>
        <v>-2.9702378650272321</v>
      </c>
      <c r="Z68" s="41">
        <f t="shared" si="58"/>
        <v>-3.2672616515299548</v>
      </c>
      <c r="AA68" s="41">
        <f t="shared" si="58"/>
        <v>-3.5939878166829509</v>
      </c>
      <c r="AB68" s="41">
        <f t="shared" si="58"/>
        <v>-3.9533865983512455</v>
      </c>
      <c r="AC68" s="41">
        <f t="shared" si="58"/>
        <v>-4.3487252581863709</v>
      </c>
      <c r="AD68" s="41">
        <f t="shared" si="58"/>
        <v>-4.7835977840050079</v>
      </c>
      <c r="AE68" s="41">
        <f t="shared" si="58"/>
        <v>-5.2619575624055095</v>
      </c>
      <c r="AF68" s="41">
        <f t="shared" si="58"/>
        <v>-5.7881533186460601</v>
      </c>
      <c r="AG68" s="41">
        <f t="shared" si="58"/>
        <v>-6.3669686505106657</v>
      </c>
      <c r="AH68" s="41">
        <f t="shared" si="58"/>
        <v>-7.3220139480872657</v>
      </c>
      <c r="AI68" s="41">
        <f t="shared" si="58"/>
        <v>-8.0542153428959935</v>
      </c>
      <c r="AJ68" s="41">
        <f t="shared" si="58"/>
        <v>-8.8596368771855918</v>
      </c>
      <c r="AK68" s="41">
        <f t="shared" si="58"/>
        <v>-9.7456005649041515</v>
      </c>
      <c r="AL68" s="41">
        <f t="shared" si="58"/>
        <v>-10.720160621394566</v>
      </c>
      <c r="AM68" s="41">
        <f t="shared" si="58"/>
        <v>-11.792176683534022</v>
      </c>
      <c r="AN68" s="41">
        <f t="shared" si="58"/>
        <v>-12.971394351887426</v>
      </c>
      <c r="AO68" s="41">
        <f t="shared" si="58"/>
        <v>-14.268533787076167</v>
      </c>
      <c r="AP68" s="41">
        <f t="shared" si="58"/>
        <v>-15.695387165783785</v>
      </c>
      <c r="AQ68" s="41">
        <f t="shared" si="58"/>
        <v>-17.264925882362164</v>
      </c>
      <c r="AR68" s="41">
        <f t="shared" si="58"/>
        <v>-18.991418470598383</v>
      </c>
      <c r="AS68" s="41">
        <f t="shared" si="58"/>
        <v>-20.890560317658217</v>
      </c>
      <c r="AT68" s="41">
        <f t="shared" si="58"/>
        <v>-22.979616349424042</v>
      </c>
      <c r="AU68" s="41">
        <f t="shared" si="58"/>
        <v>-25.277577984366445</v>
      </c>
      <c r="AV68" s="41">
        <f t="shared" si="58"/>
        <v>-27.805335782803088</v>
      </c>
      <c r="AW68" s="41">
        <f t="shared" si="58"/>
        <v>-30.585869361083393</v>
      </c>
      <c r="AX68" s="41">
        <f t="shared" si="58"/>
        <v>-33.644456297191738</v>
      </c>
      <c r="AY68" s="41">
        <f t="shared" si="58"/>
        <v>-37.008901926910909</v>
      </c>
      <c r="AZ68" s="41">
        <f t="shared" si="58"/>
        <v>-40.709792119602</v>
      </c>
      <c r="BA68" s="41">
        <f t="shared" si="58"/>
        <v>-44.7807713315622</v>
      </c>
      <c r="BB68" s="41">
        <f t="shared" si="58"/>
        <v>-49.258848464718426</v>
      </c>
      <c r="BC68" s="41">
        <f t="shared" si="58"/>
        <v>-54.184733311190264</v>
      </c>
      <c r="BD68" s="41">
        <f t="shared" si="58"/>
        <v>-59.603206642309303</v>
      </c>
      <c r="BE68" s="41">
        <f t="shared" si="58"/>
        <v>-65.563527306540223</v>
      </c>
      <c r="BF68" s="41">
        <f t="shared" si="58"/>
        <v>-72.119880037194235</v>
      </c>
      <c r="BG68" s="41">
        <f t="shared" si="58"/>
        <v>-79.331868040913662</v>
      </c>
      <c r="BH68" s="41">
        <f t="shared" si="58"/>
        <v>-87.265054845005025</v>
      </c>
      <c r="BI68" s="41">
        <f t="shared" si="58"/>
        <v>-95.991560329505518</v>
      </c>
      <c r="BJ68" s="41">
        <f t="shared" si="58"/>
        <v>-105.59071636245609</v>
      </c>
      <c r="BK68" s="41">
        <f t="shared" si="58"/>
        <v>-116.1497879987017</v>
      </c>
      <c r="BL68" s="41">
        <f t="shared" si="58"/>
        <v>-127.76476679857187</v>
      </c>
      <c r="BM68" s="41">
        <f t="shared" si="58"/>
        <v>-140.54124347842907</v>
      </c>
      <c r="BN68" s="41">
        <f t="shared" si="58"/>
        <v>-154.595367826272</v>
      </c>
      <c r="BO68" s="41">
        <f t="shared" si="58"/>
        <v>-170.05490460889916</v>
      </c>
      <c r="BP68" s="41">
        <f t="shared" si="58"/>
        <v>0</v>
      </c>
      <c r="BQ68" s="41"/>
      <c r="BR68" s="41">
        <f t="shared" si="52"/>
        <v>-12.603714848767199</v>
      </c>
      <c r="BS68" s="41">
        <f t="shared" si="53"/>
        <v>-41.353849803174022</v>
      </c>
      <c r="BT68" s="41">
        <f t="shared" si="54"/>
        <v>-142.05243234622017</v>
      </c>
      <c r="BU68" s="41">
        <f t="shared" si="55"/>
        <v>-446.72966988882007</v>
      </c>
      <c r="BV68" s="41">
        <f t="shared" si="56"/>
        <v>-1214.9686776324884</v>
      </c>
      <c r="BW68" s="51"/>
    </row>
    <row r="69" spans="1:75" outlineLevel="1">
      <c r="A69" s="39"/>
      <c r="B69" s="39"/>
      <c r="C69" s="29"/>
      <c r="D69" s="29"/>
      <c r="E69" s="53" t="str">
        <f t="shared" si="50"/>
        <v># Pay-per-use Produto/Serviço 1</v>
      </c>
      <c r="F69" s="29"/>
      <c r="G69" s="29"/>
      <c r="H69" s="50">
        <f>'1.Premissas Receitas'!C63</f>
        <v>150</v>
      </c>
      <c r="I69" s="41">
        <f t="shared" ref="I69:BP69" si="59">-I34*$H$69</f>
        <v>0</v>
      </c>
      <c r="J69" s="41">
        <f t="shared" si="59"/>
        <v>-4.0816326530612246</v>
      </c>
      <c r="K69" s="41">
        <f t="shared" si="59"/>
        <v>-4.4897959183673475</v>
      </c>
      <c r="L69" s="41">
        <f t="shared" si="59"/>
        <v>-4.9387755102040822</v>
      </c>
      <c r="M69" s="41">
        <f t="shared" si="59"/>
        <v>-5.4326530612244897</v>
      </c>
      <c r="N69" s="41">
        <f t="shared" si="59"/>
        <v>-5.9759183673469396</v>
      </c>
      <c r="O69" s="41">
        <f t="shared" si="59"/>
        <v>-6.573510204081634</v>
      </c>
      <c r="P69" s="41">
        <f t="shared" si="59"/>
        <v>-7.2308612244897974</v>
      </c>
      <c r="Q69" s="41">
        <f t="shared" si="59"/>
        <v>-7.9539473469387767</v>
      </c>
      <c r="R69" s="41">
        <f t="shared" si="59"/>
        <v>-8.749342081632653</v>
      </c>
      <c r="S69" s="41">
        <f t="shared" si="59"/>
        <v>-9.6242762897959189</v>
      </c>
      <c r="T69" s="41">
        <f t="shared" si="59"/>
        <v>-10.586703918775511</v>
      </c>
      <c r="U69" s="41">
        <f t="shared" si="59"/>
        <v>-11.645374310653063</v>
      </c>
      <c r="V69" s="41">
        <f t="shared" si="59"/>
        <v>-13.392180457251021</v>
      </c>
      <c r="W69" s="41">
        <f t="shared" si="59"/>
        <v>-14.731398502976123</v>
      </c>
      <c r="X69" s="41">
        <f t="shared" si="59"/>
        <v>-16.204538353273737</v>
      </c>
      <c r="Y69" s="41">
        <f t="shared" si="59"/>
        <v>-17.824992188601112</v>
      </c>
      <c r="Z69" s="41">
        <f t="shared" si="59"/>
        <v>-19.607491407461222</v>
      </c>
      <c r="AA69" s="41">
        <f t="shared" si="59"/>
        <v>-21.568240548207346</v>
      </c>
      <c r="AB69" s="41">
        <f t="shared" si="59"/>
        <v>-23.725064603028081</v>
      </c>
      <c r="AC69" s="41">
        <f t="shared" si="59"/>
        <v>-26.097571063330889</v>
      </c>
      <c r="AD69" s="41">
        <f t="shared" si="59"/>
        <v>-28.707328169663981</v>
      </c>
      <c r="AE69" s="41">
        <f t="shared" si="59"/>
        <v>-31.57806098663038</v>
      </c>
      <c r="AF69" s="41">
        <f t="shared" si="59"/>
        <v>-34.735867085293414</v>
      </c>
      <c r="AG69" s="41">
        <f t="shared" si="59"/>
        <v>-38.20945379382276</v>
      </c>
      <c r="AH69" s="41">
        <f t="shared" si="59"/>
        <v>-43.940871862896167</v>
      </c>
      <c r="AI69" s="41">
        <f t="shared" si="59"/>
        <v>-48.334959049185791</v>
      </c>
      <c r="AJ69" s="41">
        <f t="shared" si="59"/>
        <v>-53.168454954104376</v>
      </c>
      <c r="AK69" s="41">
        <f t="shared" si="59"/>
        <v>-58.485300449514803</v>
      </c>
      <c r="AL69" s="41">
        <f t="shared" si="59"/>
        <v>-64.333830494466284</v>
      </c>
      <c r="AM69" s="41">
        <f t="shared" si="59"/>
        <v>-70.767213543912916</v>
      </c>
      <c r="AN69" s="41">
        <f t="shared" si="59"/>
        <v>-77.843934898304212</v>
      </c>
      <c r="AO69" s="41">
        <f t="shared" si="59"/>
        <v>-85.628328388134634</v>
      </c>
      <c r="AP69" s="41">
        <f t="shared" si="59"/>
        <v>-94.191161226948097</v>
      </c>
      <c r="AQ69" s="41">
        <f t="shared" si="59"/>
        <v>-103.61027734964291</v>
      </c>
      <c r="AR69" s="41">
        <f t="shared" si="59"/>
        <v>-113.97130508460721</v>
      </c>
      <c r="AS69" s="41">
        <f t="shared" si="59"/>
        <v>-125.36843559306791</v>
      </c>
      <c r="AT69" s="41">
        <f t="shared" si="59"/>
        <v>-137.9052791523747</v>
      </c>
      <c r="AU69" s="41">
        <f t="shared" si="59"/>
        <v>-151.69580706761218</v>
      </c>
      <c r="AV69" s="41">
        <f t="shared" si="59"/>
        <v>-166.86538777437337</v>
      </c>
      <c r="AW69" s="41">
        <f t="shared" si="59"/>
        <v>-183.55192655181071</v>
      </c>
      <c r="AX69" s="41">
        <f t="shared" si="59"/>
        <v>-201.90711920699181</v>
      </c>
      <c r="AY69" s="41">
        <f t="shared" si="59"/>
        <v>-222.09783112769097</v>
      </c>
      <c r="AZ69" s="41">
        <f t="shared" si="59"/>
        <v>-244.30761424046008</v>
      </c>
      <c r="BA69" s="41">
        <f t="shared" si="59"/>
        <v>-268.73837566450612</v>
      </c>
      <c r="BB69" s="41">
        <f t="shared" si="59"/>
        <v>-295.61221323095674</v>
      </c>
      <c r="BC69" s="41">
        <f t="shared" si="59"/>
        <v>-325.17343455405239</v>
      </c>
      <c r="BD69" s="41">
        <f t="shared" si="59"/>
        <v>-357.69077800945769</v>
      </c>
      <c r="BE69" s="41">
        <f t="shared" si="59"/>
        <v>-393.45985581040338</v>
      </c>
      <c r="BF69" s="41">
        <f t="shared" si="59"/>
        <v>-432.80584139144372</v>
      </c>
      <c r="BG69" s="41">
        <f t="shared" si="59"/>
        <v>-476.08642553058809</v>
      </c>
      <c r="BH69" s="41">
        <f t="shared" si="59"/>
        <v>-523.6950680836469</v>
      </c>
      <c r="BI69" s="41">
        <f t="shared" si="59"/>
        <v>-576.06457489201148</v>
      </c>
      <c r="BJ69" s="41">
        <f t="shared" si="59"/>
        <v>-633.67103238121274</v>
      </c>
      <c r="BK69" s="41">
        <f t="shared" si="59"/>
        <v>-697.03813561933396</v>
      </c>
      <c r="BL69" s="41">
        <f t="shared" si="59"/>
        <v>-766.7419491812675</v>
      </c>
      <c r="BM69" s="41">
        <f t="shared" si="59"/>
        <v>-843.41614409939427</v>
      </c>
      <c r="BN69" s="41">
        <f t="shared" si="59"/>
        <v>-927.75775850933371</v>
      </c>
      <c r="BO69" s="41">
        <f t="shared" si="59"/>
        <v>-1020.5335343602669</v>
      </c>
      <c r="BP69" s="41">
        <f t="shared" si="59"/>
        <v>0</v>
      </c>
      <c r="BQ69" s="41"/>
      <c r="BR69" s="41">
        <f t="shared" si="52"/>
        <v>-75.63741657591838</v>
      </c>
      <c r="BS69" s="41">
        <f t="shared" si="53"/>
        <v>-248.17273336571733</v>
      </c>
      <c r="BT69" s="41">
        <f t="shared" si="54"/>
        <v>-852.48509109554027</v>
      </c>
      <c r="BU69" s="41">
        <f t="shared" si="55"/>
        <v>-2680.9142021733546</v>
      </c>
      <c r="BV69" s="41">
        <f t="shared" si="56"/>
        <v>-7291.2703198589024</v>
      </c>
      <c r="BW69" s="32"/>
    </row>
    <row r="70" spans="1:75" outlineLevel="1">
      <c r="A70" s="39"/>
      <c r="B70" s="39"/>
      <c r="C70" s="29"/>
      <c r="D70" s="29"/>
      <c r="E70" s="53" t="str">
        <f t="shared" si="50"/>
        <v># Pay-per-use Produto/Serviço 2</v>
      </c>
      <c r="F70" s="29"/>
      <c r="G70" s="29"/>
      <c r="H70" s="50">
        <f>'1.Premissas Receitas'!C64</f>
        <v>0</v>
      </c>
      <c r="I70" s="41">
        <f t="shared" ref="I70:BP70" si="60">-I35*$H$70</f>
        <v>0</v>
      </c>
      <c r="J70" s="41">
        <f t="shared" si="60"/>
        <v>0</v>
      </c>
      <c r="K70" s="41">
        <f t="shared" si="60"/>
        <v>0</v>
      </c>
      <c r="L70" s="41">
        <f t="shared" si="60"/>
        <v>0</v>
      </c>
      <c r="M70" s="41">
        <f t="shared" si="60"/>
        <v>0</v>
      </c>
      <c r="N70" s="41">
        <f t="shared" si="60"/>
        <v>0</v>
      </c>
      <c r="O70" s="41">
        <f t="shared" si="60"/>
        <v>0</v>
      </c>
      <c r="P70" s="41">
        <f t="shared" si="60"/>
        <v>0</v>
      </c>
      <c r="Q70" s="41">
        <f t="shared" si="60"/>
        <v>0</v>
      </c>
      <c r="R70" s="41">
        <f t="shared" si="60"/>
        <v>0</v>
      </c>
      <c r="S70" s="41">
        <f t="shared" si="60"/>
        <v>0</v>
      </c>
      <c r="T70" s="41">
        <f t="shared" si="60"/>
        <v>0</v>
      </c>
      <c r="U70" s="41">
        <f t="shared" si="60"/>
        <v>0</v>
      </c>
      <c r="V70" s="41">
        <f t="shared" si="60"/>
        <v>0</v>
      </c>
      <c r="W70" s="41">
        <f t="shared" si="60"/>
        <v>0</v>
      </c>
      <c r="X70" s="41">
        <f t="shared" si="60"/>
        <v>0</v>
      </c>
      <c r="Y70" s="41">
        <f t="shared" si="60"/>
        <v>0</v>
      </c>
      <c r="Z70" s="41">
        <f t="shared" si="60"/>
        <v>0</v>
      </c>
      <c r="AA70" s="41">
        <f t="shared" si="60"/>
        <v>0</v>
      </c>
      <c r="AB70" s="41">
        <f t="shared" si="60"/>
        <v>0</v>
      </c>
      <c r="AC70" s="41">
        <f t="shared" si="60"/>
        <v>0</v>
      </c>
      <c r="AD70" s="41">
        <f t="shared" si="60"/>
        <v>0</v>
      </c>
      <c r="AE70" s="41">
        <f t="shared" si="60"/>
        <v>0</v>
      </c>
      <c r="AF70" s="41">
        <f t="shared" si="60"/>
        <v>0</v>
      </c>
      <c r="AG70" s="41">
        <f t="shared" si="60"/>
        <v>0</v>
      </c>
      <c r="AH70" s="41">
        <f t="shared" si="60"/>
        <v>0</v>
      </c>
      <c r="AI70" s="41">
        <f t="shared" si="60"/>
        <v>0</v>
      </c>
      <c r="AJ70" s="41">
        <f t="shared" si="60"/>
        <v>0</v>
      </c>
      <c r="AK70" s="41">
        <f t="shared" si="60"/>
        <v>0</v>
      </c>
      <c r="AL70" s="41">
        <f t="shared" si="60"/>
        <v>0</v>
      </c>
      <c r="AM70" s="41">
        <f t="shared" si="60"/>
        <v>0</v>
      </c>
      <c r="AN70" s="41">
        <f t="shared" si="60"/>
        <v>0</v>
      </c>
      <c r="AO70" s="41">
        <f t="shared" si="60"/>
        <v>0</v>
      </c>
      <c r="AP70" s="41">
        <f t="shared" si="60"/>
        <v>0</v>
      </c>
      <c r="AQ70" s="41">
        <f t="shared" si="60"/>
        <v>0</v>
      </c>
      <c r="AR70" s="41">
        <f t="shared" si="60"/>
        <v>0</v>
      </c>
      <c r="AS70" s="41">
        <f t="shared" si="60"/>
        <v>0</v>
      </c>
      <c r="AT70" s="41">
        <f t="shared" si="60"/>
        <v>0</v>
      </c>
      <c r="AU70" s="41">
        <f t="shared" si="60"/>
        <v>0</v>
      </c>
      <c r="AV70" s="41">
        <f t="shared" si="60"/>
        <v>0</v>
      </c>
      <c r="AW70" s="41">
        <f t="shared" si="60"/>
        <v>0</v>
      </c>
      <c r="AX70" s="41">
        <f t="shared" si="60"/>
        <v>0</v>
      </c>
      <c r="AY70" s="41">
        <f t="shared" si="60"/>
        <v>0</v>
      </c>
      <c r="AZ70" s="41">
        <f t="shared" si="60"/>
        <v>0</v>
      </c>
      <c r="BA70" s="41">
        <f t="shared" si="60"/>
        <v>0</v>
      </c>
      <c r="BB70" s="41">
        <f t="shared" si="60"/>
        <v>0</v>
      </c>
      <c r="BC70" s="41">
        <f t="shared" si="60"/>
        <v>0</v>
      </c>
      <c r="BD70" s="41">
        <f t="shared" si="60"/>
        <v>0</v>
      </c>
      <c r="BE70" s="41">
        <f t="shared" si="60"/>
        <v>0</v>
      </c>
      <c r="BF70" s="41">
        <f t="shared" si="60"/>
        <v>0</v>
      </c>
      <c r="BG70" s="41">
        <f t="shared" si="60"/>
        <v>0</v>
      </c>
      <c r="BH70" s="41">
        <f t="shared" si="60"/>
        <v>0</v>
      </c>
      <c r="BI70" s="41">
        <f t="shared" si="60"/>
        <v>0</v>
      </c>
      <c r="BJ70" s="41">
        <f t="shared" si="60"/>
        <v>0</v>
      </c>
      <c r="BK70" s="41">
        <f t="shared" si="60"/>
        <v>0</v>
      </c>
      <c r="BL70" s="41">
        <f t="shared" si="60"/>
        <v>0</v>
      </c>
      <c r="BM70" s="41">
        <f t="shared" si="60"/>
        <v>0</v>
      </c>
      <c r="BN70" s="41">
        <f t="shared" si="60"/>
        <v>0</v>
      </c>
      <c r="BO70" s="41">
        <f t="shared" si="60"/>
        <v>0</v>
      </c>
      <c r="BP70" s="41">
        <f t="shared" si="60"/>
        <v>0</v>
      </c>
      <c r="BQ70" s="41"/>
      <c r="BR70" s="41">
        <f t="shared" si="52"/>
        <v>0</v>
      </c>
      <c r="BS70" s="41">
        <f t="shared" si="53"/>
        <v>0</v>
      </c>
      <c r="BT70" s="41">
        <f t="shared" si="54"/>
        <v>0</v>
      </c>
      <c r="BU70" s="41">
        <f t="shared" si="55"/>
        <v>0</v>
      </c>
      <c r="BV70" s="41">
        <f t="shared" si="56"/>
        <v>0</v>
      </c>
      <c r="BW70" s="32"/>
    </row>
    <row r="71" spans="1:75" outlineLevel="1">
      <c r="A71" s="39"/>
      <c r="B71" s="39"/>
      <c r="C71" s="29"/>
      <c r="D71" s="29"/>
      <c r="E71" s="53" t="str">
        <f t="shared" si="50"/>
        <v># Pay-per-use Produto/Serviço 3</v>
      </c>
      <c r="F71" s="29"/>
      <c r="G71" s="29"/>
      <c r="H71" s="50">
        <f>'1.Premissas Receitas'!C65</f>
        <v>0</v>
      </c>
      <c r="I71" s="41">
        <f t="shared" ref="I71:BP71" si="61">-I36*$H$71</f>
        <v>0</v>
      </c>
      <c r="J71" s="41">
        <f t="shared" si="61"/>
        <v>0</v>
      </c>
      <c r="K71" s="41">
        <f t="shared" si="61"/>
        <v>0</v>
      </c>
      <c r="L71" s="41">
        <f t="shared" si="61"/>
        <v>0</v>
      </c>
      <c r="M71" s="41">
        <f t="shared" si="61"/>
        <v>0</v>
      </c>
      <c r="N71" s="41">
        <f t="shared" si="61"/>
        <v>0</v>
      </c>
      <c r="O71" s="41">
        <f t="shared" si="61"/>
        <v>0</v>
      </c>
      <c r="P71" s="41">
        <f t="shared" si="61"/>
        <v>0</v>
      </c>
      <c r="Q71" s="41">
        <f t="shared" si="61"/>
        <v>0</v>
      </c>
      <c r="R71" s="41">
        <f t="shared" si="61"/>
        <v>0</v>
      </c>
      <c r="S71" s="41">
        <f t="shared" si="61"/>
        <v>0</v>
      </c>
      <c r="T71" s="41">
        <f t="shared" si="61"/>
        <v>0</v>
      </c>
      <c r="U71" s="41">
        <f t="shared" si="61"/>
        <v>0</v>
      </c>
      <c r="V71" s="41">
        <f t="shared" si="61"/>
        <v>0</v>
      </c>
      <c r="W71" s="41">
        <f t="shared" si="61"/>
        <v>0</v>
      </c>
      <c r="X71" s="41">
        <f t="shared" si="61"/>
        <v>0</v>
      </c>
      <c r="Y71" s="41">
        <f t="shared" si="61"/>
        <v>0</v>
      </c>
      <c r="Z71" s="41">
        <f t="shared" si="61"/>
        <v>0</v>
      </c>
      <c r="AA71" s="41">
        <f t="shared" si="61"/>
        <v>0</v>
      </c>
      <c r="AB71" s="41">
        <f t="shared" si="61"/>
        <v>0</v>
      </c>
      <c r="AC71" s="41">
        <f t="shared" si="61"/>
        <v>0</v>
      </c>
      <c r="AD71" s="41">
        <f t="shared" si="61"/>
        <v>0</v>
      </c>
      <c r="AE71" s="41">
        <f t="shared" si="61"/>
        <v>0</v>
      </c>
      <c r="AF71" s="41">
        <f t="shared" si="61"/>
        <v>0</v>
      </c>
      <c r="AG71" s="41">
        <f t="shared" si="61"/>
        <v>0</v>
      </c>
      <c r="AH71" s="41">
        <f t="shared" si="61"/>
        <v>0</v>
      </c>
      <c r="AI71" s="41">
        <f t="shared" si="61"/>
        <v>0</v>
      </c>
      <c r="AJ71" s="41">
        <f t="shared" si="61"/>
        <v>0</v>
      </c>
      <c r="AK71" s="41">
        <f t="shared" si="61"/>
        <v>0</v>
      </c>
      <c r="AL71" s="41">
        <f t="shared" si="61"/>
        <v>0</v>
      </c>
      <c r="AM71" s="41">
        <f t="shared" si="61"/>
        <v>0</v>
      </c>
      <c r="AN71" s="41">
        <f t="shared" si="61"/>
        <v>0</v>
      </c>
      <c r="AO71" s="41">
        <f t="shared" si="61"/>
        <v>0</v>
      </c>
      <c r="AP71" s="41">
        <f t="shared" si="61"/>
        <v>0</v>
      </c>
      <c r="AQ71" s="41">
        <f t="shared" si="61"/>
        <v>0</v>
      </c>
      <c r="AR71" s="41">
        <f t="shared" si="61"/>
        <v>0</v>
      </c>
      <c r="AS71" s="41">
        <f t="shared" si="61"/>
        <v>0</v>
      </c>
      <c r="AT71" s="41">
        <f t="shared" si="61"/>
        <v>0</v>
      </c>
      <c r="AU71" s="41">
        <f t="shared" si="61"/>
        <v>0</v>
      </c>
      <c r="AV71" s="41">
        <f t="shared" si="61"/>
        <v>0</v>
      </c>
      <c r="AW71" s="41">
        <f t="shared" si="61"/>
        <v>0</v>
      </c>
      <c r="AX71" s="41">
        <f t="shared" si="61"/>
        <v>0</v>
      </c>
      <c r="AY71" s="41">
        <f t="shared" si="61"/>
        <v>0</v>
      </c>
      <c r="AZ71" s="41">
        <f t="shared" si="61"/>
        <v>0</v>
      </c>
      <c r="BA71" s="41">
        <f t="shared" si="61"/>
        <v>0</v>
      </c>
      <c r="BB71" s="41">
        <f t="shared" si="61"/>
        <v>0</v>
      </c>
      <c r="BC71" s="41">
        <f t="shared" si="61"/>
        <v>0</v>
      </c>
      <c r="BD71" s="41">
        <f t="shared" si="61"/>
        <v>0</v>
      </c>
      <c r="BE71" s="41">
        <f t="shared" si="61"/>
        <v>0</v>
      </c>
      <c r="BF71" s="41">
        <f t="shared" si="61"/>
        <v>0</v>
      </c>
      <c r="BG71" s="41">
        <f t="shared" si="61"/>
        <v>0</v>
      </c>
      <c r="BH71" s="41">
        <f t="shared" si="61"/>
        <v>0</v>
      </c>
      <c r="BI71" s="41">
        <f t="shared" si="61"/>
        <v>0</v>
      </c>
      <c r="BJ71" s="41">
        <f t="shared" si="61"/>
        <v>0</v>
      </c>
      <c r="BK71" s="41">
        <f t="shared" si="61"/>
        <v>0</v>
      </c>
      <c r="BL71" s="41">
        <f t="shared" si="61"/>
        <v>0</v>
      </c>
      <c r="BM71" s="41">
        <f t="shared" si="61"/>
        <v>0</v>
      </c>
      <c r="BN71" s="41">
        <f t="shared" si="61"/>
        <v>0</v>
      </c>
      <c r="BO71" s="41">
        <f t="shared" si="61"/>
        <v>0</v>
      </c>
      <c r="BP71" s="41">
        <f t="shared" si="61"/>
        <v>0</v>
      </c>
      <c r="BQ71" s="41"/>
      <c r="BR71" s="41">
        <f t="shared" si="52"/>
        <v>0</v>
      </c>
      <c r="BS71" s="41">
        <f t="shared" si="53"/>
        <v>0</v>
      </c>
      <c r="BT71" s="41">
        <f t="shared" si="54"/>
        <v>0</v>
      </c>
      <c r="BU71" s="41">
        <f t="shared" si="55"/>
        <v>0</v>
      </c>
      <c r="BV71" s="41">
        <f t="shared" si="56"/>
        <v>0</v>
      </c>
      <c r="BW71" s="32"/>
    </row>
    <row r="72" spans="1:75">
      <c r="A72" s="39"/>
      <c r="B72" s="39"/>
      <c r="C72" s="29"/>
      <c r="D72" s="37" t="s">
        <v>171</v>
      </c>
      <c r="E72" s="37"/>
      <c r="F72" s="37"/>
      <c r="G72" s="37"/>
      <c r="H72" s="37"/>
      <c r="I72" s="42">
        <f t="shared" ref="I72:BP72" si="62">SUM(I65:I71)</f>
        <v>0</v>
      </c>
      <c r="J72" s="42">
        <f t="shared" si="62"/>
        <v>-8.7336054421768701</v>
      </c>
      <c r="K72" s="42">
        <f t="shared" si="62"/>
        <v>-9.6069659863945596</v>
      </c>
      <c r="L72" s="42">
        <f t="shared" si="62"/>
        <v>-10.567662585034014</v>
      </c>
      <c r="M72" s="42">
        <f t="shared" si="62"/>
        <v>-11.624428843537416</v>
      </c>
      <c r="N72" s="42">
        <f t="shared" si="62"/>
        <v>-12.786871727891157</v>
      </c>
      <c r="O72" s="42">
        <f t="shared" si="62"/>
        <v>-14.065558900680275</v>
      </c>
      <c r="P72" s="42">
        <f t="shared" si="62"/>
        <v>-15.472114790748304</v>
      </c>
      <c r="Q72" s="42">
        <f t="shared" si="62"/>
        <v>-17.019326269823132</v>
      </c>
      <c r="R72" s="42">
        <f t="shared" si="62"/>
        <v>-18.721258896805445</v>
      </c>
      <c r="S72" s="42">
        <f t="shared" si="62"/>
        <v>-20.593384786485988</v>
      </c>
      <c r="T72" s="42">
        <f t="shared" si="62"/>
        <v>-22.652723265134586</v>
      </c>
      <c r="U72" s="42">
        <f t="shared" si="62"/>
        <v>-24.917995591648047</v>
      </c>
      <c r="V72" s="42">
        <f t="shared" si="62"/>
        <v>-28.655694930395253</v>
      </c>
      <c r="W72" s="42">
        <f t="shared" si="62"/>
        <v>-31.521264423434779</v>
      </c>
      <c r="X72" s="42">
        <f t="shared" si="62"/>
        <v>-34.673390865778259</v>
      </c>
      <c r="Y72" s="42">
        <f t="shared" si="62"/>
        <v>-38.140729952356089</v>
      </c>
      <c r="Z72" s="42">
        <f t="shared" si="62"/>
        <v>-41.954802947591688</v>
      </c>
      <c r="AA72" s="42">
        <f t="shared" si="62"/>
        <v>-46.150283242350866</v>
      </c>
      <c r="AB72" s="42">
        <f t="shared" si="62"/>
        <v>-50.76531156658595</v>
      </c>
      <c r="AC72" s="42">
        <f t="shared" si="62"/>
        <v>-55.841842723244547</v>
      </c>
      <c r="AD72" s="42">
        <f t="shared" si="62"/>
        <v>-61.426026995569011</v>
      </c>
      <c r="AE72" s="42">
        <f t="shared" si="62"/>
        <v>-67.568629695125907</v>
      </c>
      <c r="AF72" s="42">
        <f t="shared" si="62"/>
        <v>-74.325492664638489</v>
      </c>
      <c r="AG72" s="42">
        <f t="shared" si="62"/>
        <v>-81.758041931102355</v>
      </c>
      <c r="AH72" s="42">
        <f t="shared" si="62"/>
        <v>-94.021748220767677</v>
      </c>
      <c r="AI72" s="42">
        <f t="shared" si="62"/>
        <v>-103.42392304284448</v>
      </c>
      <c r="AJ72" s="42">
        <f t="shared" si="62"/>
        <v>-113.76631534712894</v>
      </c>
      <c r="AK72" s="42">
        <f t="shared" si="62"/>
        <v>-125.14294688184179</v>
      </c>
      <c r="AL72" s="42">
        <f t="shared" si="62"/>
        <v>-137.65724157002597</v>
      </c>
      <c r="AM72" s="42">
        <f t="shared" si="62"/>
        <v>-151.42296572702861</v>
      </c>
      <c r="AN72" s="42">
        <f t="shared" si="62"/>
        <v>-166.56526229973144</v>
      </c>
      <c r="AO72" s="42">
        <f t="shared" si="62"/>
        <v>-183.22178852970461</v>
      </c>
      <c r="AP72" s="42">
        <f t="shared" si="62"/>
        <v>-201.54396738267508</v>
      </c>
      <c r="AQ72" s="42">
        <f t="shared" si="62"/>
        <v>-221.69836412094259</v>
      </c>
      <c r="AR72" s="42">
        <f t="shared" si="62"/>
        <v>-243.86820053303683</v>
      </c>
      <c r="AS72" s="42">
        <f t="shared" si="62"/>
        <v>-268.25502058634049</v>
      </c>
      <c r="AT72" s="42">
        <f t="shared" si="62"/>
        <v>-295.08052264497456</v>
      </c>
      <c r="AU72" s="42">
        <f t="shared" si="62"/>
        <v>-324.58857490947196</v>
      </c>
      <c r="AV72" s="42">
        <f t="shared" si="62"/>
        <v>-357.04743240041921</v>
      </c>
      <c r="AW72" s="42">
        <f t="shared" si="62"/>
        <v>-392.75217564046108</v>
      </c>
      <c r="AX72" s="42">
        <f t="shared" si="62"/>
        <v>-432.02739320450723</v>
      </c>
      <c r="AY72" s="42">
        <f t="shared" si="62"/>
        <v>-475.23013252495787</v>
      </c>
      <c r="AZ72" s="42">
        <f t="shared" si="62"/>
        <v>-522.75314577745371</v>
      </c>
      <c r="BA72" s="42">
        <f t="shared" si="62"/>
        <v>-575.02846035519917</v>
      </c>
      <c r="BB72" s="42">
        <f t="shared" si="62"/>
        <v>-632.53130639071912</v>
      </c>
      <c r="BC72" s="42">
        <f t="shared" si="62"/>
        <v>-695.78443702979098</v>
      </c>
      <c r="BD72" s="42">
        <f t="shared" si="62"/>
        <v>-765.36288073277012</v>
      </c>
      <c r="BE72" s="42">
        <f t="shared" si="62"/>
        <v>-841.8991688060471</v>
      </c>
      <c r="BF72" s="42">
        <f t="shared" si="62"/>
        <v>-926.08908568665174</v>
      </c>
      <c r="BG72" s="42">
        <f t="shared" si="62"/>
        <v>-1018.6979942553171</v>
      </c>
      <c r="BH72" s="42">
        <f t="shared" si="62"/>
        <v>-1120.5677936808488</v>
      </c>
      <c r="BI72" s="42">
        <f t="shared" si="62"/>
        <v>-1232.6245730489336</v>
      </c>
      <c r="BJ72" s="42">
        <f t="shared" si="62"/>
        <v>-1355.887030353827</v>
      </c>
      <c r="BK72" s="42">
        <f t="shared" si="62"/>
        <v>-1491.4757333892098</v>
      </c>
      <c r="BL72" s="42">
        <f t="shared" si="62"/>
        <v>-1640.6233067281307</v>
      </c>
      <c r="BM72" s="42">
        <f t="shared" si="62"/>
        <v>-1804.685637400944</v>
      </c>
      <c r="BN72" s="42">
        <f t="shared" si="62"/>
        <v>-1985.1542011410384</v>
      </c>
      <c r="BO72" s="42">
        <f t="shared" si="62"/>
        <v>-2183.6696212551419</v>
      </c>
      <c r="BP72" s="42">
        <f t="shared" si="62"/>
        <v>0</v>
      </c>
      <c r="BQ72" s="41"/>
      <c r="BR72" s="42">
        <f t="shared" ref="BR72:BV72" si="63">SUM(BR65:BR71)</f>
        <v>-158.81840483167502</v>
      </c>
      <c r="BS72" s="42">
        <f t="shared" si="63"/>
        <v>-521.09656067244214</v>
      </c>
      <c r="BT72" s="42">
        <f t="shared" si="63"/>
        <v>-1789.991361943009</v>
      </c>
      <c r="BU72" s="42">
        <f t="shared" si="63"/>
        <v>-5629.2049141101306</v>
      </c>
      <c r="BV72" s="42">
        <f t="shared" si="63"/>
        <v>-15309.723332951735</v>
      </c>
      <c r="BW72" s="32"/>
    </row>
    <row r="73" spans="1:75">
      <c r="A73" s="26"/>
      <c r="B73" s="26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</row>
    <row r="74" spans="1:75" ht="15.75" customHeight="1">
      <c r="A74" s="104"/>
      <c r="B74" s="104"/>
      <c r="C74" s="104"/>
      <c r="D74" s="37" t="s">
        <v>172</v>
      </c>
      <c r="E74" s="105"/>
      <c r="F74" s="105"/>
      <c r="G74" s="105"/>
      <c r="H74" s="105"/>
      <c r="I74" s="54">
        <f t="shared" ref="I74:BP74" si="64">I62+I72</f>
        <v>41911.510204081635</v>
      </c>
      <c r="J74" s="54">
        <f t="shared" si="64"/>
        <v>87556.458231292534</v>
      </c>
      <c r="K74" s="54">
        <f t="shared" si="64"/>
        <v>138268.51221768709</v>
      </c>
      <c r="L74" s="54">
        <f t="shared" si="64"/>
        <v>194051.77160272113</v>
      </c>
      <c r="M74" s="54">
        <f t="shared" si="64"/>
        <v>255413.35692625854</v>
      </c>
      <c r="N74" s="54">
        <f t="shared" si="64"/>
        <v>322911.10078214965</v>
      </c>
      <c r="O74" s="54">
        <f t="shared" si="64"/>
        <v>397158.61902362993</v>
      </c>
      <c r="P74" s="54">
        <f t="shared" si="64"/>
        <v>478830.88908925827</v>
      </c>
      <c r="Q74" s="54">
        <f t="shared" si="64"/>
        <v>568670.38616144937</v>
      </c>
      <c r="R74" s="54">
        <f t="shared" si="64"/>
        <v>667493.83294085972</v>
      </c>
      <c r="S74" s="54">
        <f t="shared" si="64"/>
        <v>776199.62439821102</v>
      </c>
      <c r="T74" s="54">
        <f t="shared" si="64"/>
        <v>895775.99500129756</v>
      </c>
      <c r="U74" s="54">
        <f t="shared" si="64"/>
        <v>1033288.9241617708</v>
      </c>
      <c r="V74" s="54">
        <f t="shared" si="64"/>
        <v>1184551.9003385121</v>
      </c>
      <c r="W74" s="54">
        <f t="shared" si="64"/>
        <v>1350942.420032707</v>
      </c>
      <c r="X74" s="54">
        <f t="shared" si="64"/>
        <v>1533971.9916963212</v>
      </c>
      <c r="Y74" s="54">
        <f t="shared" si="64"/>
        <v>1735304.5205262969</v>
      </c>
      <c r="Z74" s="54">
        <f t="shared" si="64"/>
        <v>1956770.3022392702</v>
      </c>
      <c r="AA74" s="54">
        <f t="shared" si="64"/>
        <v>2200382.6621235409</v>
      </c>
      <c r="AB74" s="54">
        <f t="shared" si="64"/>
        <v>2468356.2579962388</v>
      </c>
      <c r="AC74" s="54">
        <f t="shared" si="64"/>
        <v>2763127.2134562065</v>
      </c>
      <c r="AD74" s="54">
        <f t="shared" si="64"/>
        <v>3087375.2644621707</v>
      </c>
      <c r="AE74" s="54">
        <f t="shared" si="64"/>
        <v>3444048.1205687309</v>
      </c>
      <c r="AF74" s="54">
        <f t="shared" si="64"/>
        <v>3836388.2622859473</v>
      </c>
      <c r="AG74" s="54">
        <f t="shared" si="64"/>
        <v>4287579.7631038949</v>
      </c>
      <c r="AH74" s="54">
        <f t="shared" si="64"/>
        <v>4783886.3261015415</v>
      </c>
      <c r="AI74" s="54">
        <f t="shared" si="64"/>
        <v>5329827.6333010476</v>
      </c>
      <c r="AJ74" s="54">
        <f t="shared" si="64"/>
        <v>5930363.0712205041</v>
      </c>
      <c r="AK74" s="54">
        <f t="shared" si="64"/>
        <v>6590952.0529319067</v>
      </c>
      <c r="AL74" s="54">
        <f t="shared" si="64"/>
        <v>7317599.9328144509</v>
      </c>
      <c r="AM74" s="54">
        <f t="shared" si="64"/>
        <v>8116912.6006852482</v>
      </c>
      <c r="AN74" s="54">
        <f t="shared" si="64"/>
        <v>8996156.5353431255</v>
      </c>
      <c r="AO74" s="54">
        <f t="shared" si="64"/>
        <v>9963324.8634667899</v>
      </c>
      <c r="AP74" s="54">
        <f t="shared" si="64"/>
        <v>11027210.024402823</v>
      </c>
      <c r="AQ74" s="54">
        <f t="shared" si="64"/>
        <v>12197483.701432457</v>
      </c>
      <c r="AR74" s="54">
        <f t="shared" si="64"/>
        <v>13484784.746165058</v>
      </c>
      <c r="AS74" s="54">
        <f t="shared" si="64"/>
        <v>14900815.895370916</v>
      </c>
      <c r="AT74" s="54">
        <f t="shared" si="64"/>
        <v>16458450.159497362</v>
      </c>
      <c r="AU74" s="54">
        <f t="shared" si="64"/>
        <v>18171847.85003645</v>
      </c>
      <c r="AV74" s="54">
        <f t="shared" si="64"/>
        <v>20056585.309629444</v>
      </c>
      <c r="AW74" s="54">
        <f t="shared" si="64"/>
        <v>22129796.515181743</v>
      </c>
      <c r="AX74" s="54">
        <f t="shared" si="64"/>
        <v>27519698.477076937</v>
      </c>
      <c r="AY74" s="54">
        <f t="shared" si="64"/>
        <v>33448590.635161653</v>
      </c>
      <c r="AZ74" s="54">
        <f t="shared" si="64"/>
        <v>39970372.00905484</v>
      </c>
      <c r="BA74" s="54">
        <f t="shared" si="64"/>
        <v>47144331.520337373</v>
      </c>
      <c r="BB74" s="54">
        <f t="shared" si="64"/>
        <v>55035686.982748143</v>
      </c>
      <c r="BC74" s="54">
        <f t="shared" si="64"/>
        <v>63716177.991399989</v>
      </c>
      <c r="BD74" s="54">
        <f t="shared" si="64"/>
        <v>73264718.100916997</v>
      </c>
      <c r="BE74" s="54">
        <f t="shared" si="64"/>
        <v>83768112.221385762</v>
      </c>
      <c r="BF74" s="54">
        <f t="shared" si="64"/>
        <v>95321845.753901348</v>
      </c>
      <c r="BG74" s="54">
        <f t="shared" si="64"/>
        <v>108030952.63966851</v>
      </c>
      <c r="BH74" s="54">
        <f t="shared" si="64"/>
        <v>122010970.21401238</v>
      </c>
      <c r="BI74" s="54">
        <f t="shared" si="64"/>
        <v>137388989.54579064</v>
      </c>
      <c r="BJ74" s="54">
        <f t="shared" si="64"/>
        <v>154304810.81074676</v>
      </c>
      <c r="BK74" s="54">
        <f t="shared" si="64"/>
        <v>172912214.20219845</v>
      </c>
      <c r="BL74" s="54">
        <f t="shared" si="64"/>
        <v>193380357.93279538</v>
      </c>
      <c r="BM74" s="54">
        <f t="shared" si="64"/>
        <v>215895316.03645191</v>
      </c>
      <c r="BN74" s="54">
        <f t="shared" si="64"/>
        <v>240661769.95047405</v>
      </c>
      <c r="BO74" s="54">
        <f t="shared" si="64"/>
        <v>267904869.25589854</v>
      </c>
      <c r="BP74" s="54">
        <f t="shared" si="64"/>
        <v>297874680.52844882</v>
      </c>
      <c r="BQ74" s="104"/>
      <c r="BR74" s="54">
        <f t="shared" ref="BR74:BV74" si="65">BR62+BR72</f>
        <v>2054966.2486705061</v>
      </c>
      <c r="BS74" s="54">
        <f t="shared" si="65"/>
        <v>8679612.8099679612</v>
      </c>
      <c r="BT74" s="54">
        <f t="shared" si="65"/>
        <v>31481926.962280668</v>
      </c>
      <c r="BU74" s="54">
        <f t="shared" si="65"/>
        <v>103045499.87470493</v>
      </c>
      <c r="BV74" s="54">
        <f t="shared" si="65"/>
        <v>327645016.42093712</v>
      </c>
      <c r="BW74" s="104"/>
    </row>
    <row r="75" spans="1:75" ht="15.75" customHeight="1">
      <c r="A75" s="26"/>
      <c r="B75" s="2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</row>
    <row r="76" spans="1:75" ht="15.75" customHeight="1">
      <c r="A76" s="26"/>
      <c r="B76" s="26"/>
      <c r="C76" s="11" t="s">
        <v>96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32"/>
      <c r="BR76" s="11"/>
      <c r="BS76" s="11"/>
      <c r="BT76" s="11"/>
      <c r="BU76" s="11"/>
      <c r="BV76" s="11"/>
      <c r="BW76" s="32"/>
    </row>
    <row r="77" spans="1:75" ht="15.75" customHeight="1">
      <c r="A77" s="26"/>
      <c r="B77" s="26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</row>
    <row r="78" spans="1:75" ht="15.75" customHeight="1">
      <c r="A78" s="55"/>
      <c r="B78" s="55"/>
      <c r="C78" s="9"/>
      <c r="D78" s="29" t="s">
        <v>96</v>
      </c>
      <c r="E78" s="9"/>
      <c r="F78" s="9"/>
      <c r="G78" s="9"/>
      <c r="H78" s="9"/>
      <c r="I78" s="56">
        <f>IF('1.Premissas Receitas'!B8=1,0.18,IF('1.Premissas Receitas'!B8=2,0.05,IF('1.Premissas Receitas'!B8=1,0.1,0.1)))*I62</f>
        <v>2095.5755102040816</v>
      </c>
      <c r="J78" s="56">
        <f>IF('1.Premissas Receitas'!C8=1,0.18,IF('1.Premissas Receitas'!C8=2,0.05,IF('1.Premissas Receitas'!C8=1,0.1,0.1)))*J62</f>
        <v>8756.5191836734721</v>
      </c>
      <c r="K78" s="56">
        <f>IF('1.Premissas Receitas'!D8=1,0.18,IF('1.Premissas Receitas'!D8=2,0.05,IF('1.Premissas Receitas'!D8=1,0.1,0.1)))*K62</f>
        <v>13827.81191836735</v>
      </c>
      <c r="L78" s="56">
        <f>IF('1.Premissas Receitas'!E8=1,0.18,IF('1.Premissas Receitas'!E8=2,0.05,IF('1.Premissas Receitas'!E8=1,0.1,0.1)))*L62</f>
        <v>19406.233926530618</v>
      </c>
      <c r="M78" s="56">
        <f>IF('1.Premissas Receitas'!F8=1,0.18,IF('1.Premissas Receitas'!F8=2,0.05,IF('1.Premissas Receitas'!F8=1,0.1,0.1)))*M62</f>
        <v>25542.498135510206</v>
      </c>
      <c r="N78" s="56">
        <f>IF('1.Premissas Receitas'!M3=1,0.18,IF('1.Premissas Receitas'!M3=2,0.05,IF('1.Premissas Receitas'!M3=1,0.1,0.1)))*N62</f>
        <v>32292.388765387757</v>
      </c>
      <c r="O78" s="56">
        <f>IF('1.Premissas Receitas'!N3=1,0.18,IF('1.Premissas Receitas'!N3=2,0.05,IF('1.Premissas Receitas'!N3=1,0.1,0.1)))*O62</f>
        <v>39717.268458253064</v>
      </c>
      <c r="P78" s="56">
        <f>IF('1.Premissas Receitas'!O3=1,0.18,IF('1.Premissas Receitas'!O3=2,0.05,IF('1.Premissas Receitas'!O3=1,0.1,0.1)))*P62</f>
        <v>47884.636120404903</v>
      </c>
      <c r="Q78" s="56">
        <f>IF('1.Premissas Receitas'!P3=1,0.18,IF('1.Premissas Receitas'!P3=2,0.05,IF('1.Premissas Receitas'!P3=1,0.1,0.1)))*Q62</f>
        <v>56868.740548771922</v>
      </c>
      <c r="R78" s="56">
        <f>IF('1.Premissas Receitas'!Q3=1,0.18,IF('1.Premissas Receitas'!Q3=2,0.05,IF('1.Premissas Receitas'!Q3=1,0.1,0.1)))*R62</f>
        <v>66751.255419975656</v>
      </c>
      <c r="S78" s="56">
        <f>IF('1.Premissas Receitas'!R3=1,0.18,IF('1.Premissas Receitas'!R3=2,0.05,IF('1.Premissas Receitas'!R3=1,0.1,0.1)))*S62</f>
        <v>77622.02177829975</v>
      </c>
      <c r="T78" s="56">
        <f>IF('1.Premissas Receitas'!S3=1,0.18,IF('1.Premissas Receitas'!S3=2,0.05,IF('1.Premissas Receitas'!S3=1,0.1,0.1)))*T62</f>
        <v>89579.864772456276</v>
      </c>
      <c r="U78" s="56">
        <f>IF('1.Premissas Receitas'!T3=1,0.18,IF('1.Premissas Receitas'!T3=2,0.05,IF('1.Premissas Receitas'!T3=1,0.1,0.1)))*U62</f>
        <v>103331.38421573625</v>
      </c>
      <c r="V78" s="56">
        <f>IF('1.Premissas Receitas'!U3=1,0.18,IF('1.Premissas Receitas'!U3=2,0.05,IF('1.Premissas Receitas'!U3=1,0.1,0.1)))*V62</f>
        <v>118458.05560334426</v>
      </c>
      <c r="W78" s="56">
        <f>IF('1.Premissas Receitas'!V3=1,0.18,IF('1.Premissas Receitas'!V3=2,0.05,IF('1.Premissas Receitas'!V3=1,0.1,0.1)))*W62</f>
        <v>135097.39412971304</v>
      </c>
      <c r="X78" s="56">
        <f>IF('1.Premissas Receitas'!W3=1,0.18,IF('1.Premissas Receitas'!W3=2,0.05,IF('1.Premissas Receitas'!W3=1,0.1,0.1)))*X62</f>
        <v>153400.66650871871</v>
      </c>
      <c r="Y78" s="56">
        <f>IF('1.Premissas Receitas'!X3=1,0.18,IF('1.Premissas Receitas'!X3=2,0.05,IF('1.Premissas Receitas'!X3=1,0.1,0.1)))*Y62</f>
        <v>173534.26612562494</v>
      </c>
      <c r="Z78" s="56">
        <f>IF('1.Premissas Receitas'!Y3=1,0.18,IF('1.Premissas Receitas'!Y3=2,0.05,IF('1.Premissas Receitas'!Y3=1,0.1,0.1)))*Z62</f>
        <v>195681.22570422178</v>
      </c>
      <c r="AA78" s="56">
        <f>IF('1.Premissas Receitas'!Z3=1,0.18,IF('1.Premissas Receitas'!Z3=2,0.05,IF('1.Premissas Receitas'!Z3=1,0.1,0.1)))*AA62</f>
        <v>220042.88124067837</v>
      </c>
      <c r="AB78" s="56">
        <f>IF('1.Premissas Receitas'!AA3=1,0.18,IF('1.Premissas Receitas'!AA3=2,0.05,IF('1.Premissas Receitas'!AA3=1,0.1,0.1)))*AB62</f>
        <v>246840.70233078056</v>
      </c>
      <c r="AC78" s="56">
        <f>IF('1.Premissas Receitas'!AB3=1,0.18,IF('1.Premissas Receitas'!AB3=2,0.05,IF('1.Premissas Receitas'!AB3=1,0.1,0.1)))*AC62</f>
        <v>276318.30552989297</v>
      </c>
      <c r="AD78" s="56">
        <f>IF('1.Premissas Receitas'!AC3=1,0.18,IF('1.Premissas Receitas'!AC3=2,0.05,IF('1.Premissas Receitas'!AC3=1,0.1,0.1)))*AD62</f>
        <v>308743.66904891666</v>
      </c>
      <c r="AE78" s="56">
        <f>IF('1.Premissas Receitas'!AD3=1,0.18,IF('1.Premissas Receitas'!AD3=2,0.05,IF('1.Premissas Receitas'!AD3=1,0.1,0.1)))*AE62</f>
        <v>344411.5689198426</v>
      </c>
      <c r="AF78" s="56">
        <f>IF('1.Premissas Receitas'!AE3=1,0.18,IF('1.Premissas Receitas'!AE3=2,0.05,IF('1.Premissas Receitas'!AE3=1,0.1,0.1)))*AF62</f>
        <v>383646.25877786125</v>
      </c>
      <c r="AG78" s="56">
        <f>IF('1.Premissas Receitas'!AF3=1,0.18,IF('1.Premissas Receitas'!AF3=2,0.05,IF('1.Premissas Receitas'!AF3=1,0.1,0.1)))*AG62</f>
        <v>428766.15211458266</v>
      </c>
      <c r="AH78" s="56">
        <f>IF('1.Premissas Receitas'!AG3=1,0.18,IF('1.Premissas Receitas'!AG3=2,0.05,IF('1.Premissas Receitas'!AG3=1,0.1,0.1)))*AH62</f>
        <v>478398.03478497622</v>
      </c>
      <c r="AI78" s="56">
        <f>IF('1.Premissas Receitas'!AH3=1,0.18,IF('1.Premissas Receitas'!AH3=2,0.05,IF('1.Premissas Receitas'!AH3=1,0.1,0.1)))*AI62</f>
        <v>532993.10572240909</v>
      </c>
      <c r="AJ78" s="56">
        <f>IF('1.Premissas Receitas'!AI3=1,0.18,IF('1.Premissas Receitas'!AI3=2,0.05,IF('1.Premissas Receitas'!AI3=1,0.1,0.1)))*AJ62</f>
        <v>593047.68375358521</v>
      </c>
      <c r="AK78" s="56">
        <f>IF('1.Premissas Receitas'!AJ3=1,0.18,IF('1.Premissas Receitas'!AJ3=2,0.05,IF('1.Premissas Receitas'!AJ3=1,0.1,0.1)))*AK62</f>
        <v>659107.71958787891</v>
      </c>
      <c r="AL78" s="56">
        <f>IF('1.Premissas Receitas'!AK3=1,0.18,IF('1.Premissas Receitas'!AK3=2,0.05,IF('1.Premissas Receitas'!AK3=1,0.1,0.1)))*AL62</f>
        <v>731773.7590056021</v>
      </c>
      <c r="AM78" s="56">
        <f>IF('1.Premissas Receitas'!AL3=1,0.18,IF('1.Premissas Receitas'!AL3=2,0.05,IF('1.Premissas Receitas'!AL3=1,0.1,0.1)))*AM62</f>
        <v>811706.40236509754</v>
      </c>
      <c r="AN78" s="56">
        <f>IF('1.Premissas Receitas'!AM3=1,0.18,IF('1.Premissas Receitas'!AM3=2,0.05,IF('1.Premissas Receitas'!AM3=1,0.1,0.1)))*AN62</f>
        <v>899632.31006054254</v>
      </c>
      <c r="AO78" s="56">
        <f>IF('1.Premissas Receitas'!AN3=1,0.18,IF('1.Premissas Receitas'!AN3=2,0.05,IF('1.Premissas Receitas'!AN3=1,0.1,0.1)))*AO62</f>
        <v>996350.80852553202</v>
      </c>
      <c r="AP78" s="56">
        <f>IF('1.Premissas Receitas'!AO3=1,0.18,IF('1.Premissas Receitas'!AO3=2,0.05,IF('1.Premissas Receitas'!AO3=1,0.1,0.1)))*AP62</f>
        <v>1102741.1568370208</v>
      </c>
      <c r="AQ78" s="56">
        <f>IF('1.Premissas Receitas'!AP3=1,0.18,IF('1.Premissas Receitas'!AP3=2,0.05,IF('1.Premissas Receitas'!AP3=1,0.1,0.1)))*AQ62</f>
        <v>1219770.5399796579</v>
      </c>
      <c r="AR78" s="56">
        <f>IF('1.Premissas Receitas'!AQ3=1,0.18,IF('1.Premissas Receitas'!AQ3=2,0.05,IF('1.Premissas Receitas'!AQ3=1,0.1,0.1)))*AR62</f>
        <v>1348502.8614365591</v>
      </c>
      <c r="AS78" s="56">
        <f>IF('1.Premissas Receitas'!AR3=1,0.18,IF('1.Premissas Receitas'!AR3=2,0.05,IF('1.Premissas Receitas'!AR3=1,0.1,0.1)))*AS62</f>
        <v>1490108.4150391503</v>
      </c>
      <c r="AT78" s="56">
        <f>IF('1.Premissas Receitas'!AS3=1,0.18,IF('1.Premissas Receitas'!AS3=2,0.05,IF('1.Premissas Receitas'!AS3=1,0.1,0.1)))*AT62</f>
        <v>1645874.5240020007</v>
      </c>
      <c r="AU78" s="56">
        <f>IF('1.Premissas Receitas'!AT3=1,0.18,IF('1.Premissas Receitas'!AT3=2,0.05,IF('1.Premissas Receitas'!AT3=1,0.1,0.1)))*AU62</f>
        <v>1817217.243861136</v>
      </c>
      <c r="AV78" s="56">
        <f>IF('1.Premissas Receitas'!AU3=1,0.18,IF('1.Premissas Receitas'!AU3=2,0.05,IF('1.Premissas Receitas'!AU3=1,0.1,0.1)))*AV62</f>
        <v>2005694.2357061845</v>
      </c>
      <c r="AW78" s="56">
        <f>IF('1.Premissas Receitas'!AV3=1,0.18,IF('1.Premissas Receitas'!AV3=2,0.05,IF('1.Premissas Receitas'!AV3=1,0.1,0.1)))*AW62</f>
        <v>2213018.9267357383</v>
      </c>
      <c r="AX78" s="56">
        <f>IF('1.Premissas Receitas'!AW3=1,0.18,IF('1.Premissas Receitas'!AW3=2,0.05,IF('1.Premissas Receitas'!AW3=1,0.1,0.1)))*AX62</f>
        <v>2752013.0504470142</v>
      </c>
      <c r="AY78" s="56">
        <f>IF('1.Premissas Receitas'!AX3=1,0.18,IF('1.Premissas Receitas'!AX3=2,0.05,IF('1.Premissas Receitas'!AX3=1,0.1,0.1)))*AY62</f>
        <v>3344906.5865294179</v>
      </c>
      <c r="AZ78" s="56">
        <f>IF('1.Premissas Receitas'!AY3=1,0.18,IF('1.Premissas Receitas'!AY3=2,0.05,IF('1.Premissas Receitas'!AY3=1,0.1,0.1)))*AZ62</f>
        <v>3997089.476220062</v>
      </c>
      <c r="BA78" s="56">
        <f>IF('1.Premissas Receitas'!AZ3=1,0.18,IF('1.Premissas Receitas'!AZ3=2,0.05,IF('1.Premissas Receitas'!AZ3=1,0.1,0.1)))*BA62</f>
        <v>4714490.654879773</v>
      </c>
      <c r="BB78" s="56">
        <f>IF('1.Premissas Receitas'!BA3=1,0.18,IF('1.Premissas Receitas'!BA3=2,0.05,IF('1.Premissas Receitas'!BA3=1,0.1,0.1)))*BB62</f>
        <v>5503631.9514054544</v>
      </c>
      <c r="BC78" s="56">
        <f>IF('1.Premissas Receitas'!BB3=1,0.18,IF('1.Premissas Receitas'!BB3=2,0.05,IF('1.Premissas Receitas'!BB3=1,0.1,0.1)))*BC62</f>
        <v>6371687.3775837021</v>
      </c>
      <c r="BD78" s="56">
        <f>IF('1.Premissas Receitas'!BC3=1,0.18,IF('1.Premissas Receitas'!BC3=2,0.05,IF('1.Premissas Receitas'!BC3=1,0.1,0.1)))*BD62</f>
        <v>7326548.3463797737</v>
      </c>
      <c r="BE78" s="56">
        <f>IF('1.Premissas Receitas'!BD3=1,0.18,IF('1.Premissas Receitas'!BD3=2,0.05,IF('1.Premissas Receitas'!BD3=1,0.1,0.1)))*BE62</f>
        <v>8376895.412055457</v>
      </c>
      <c r="BF78" s="56">
        <f>IF('1.Premissas Receitas'!BE3=1,0.18,IF('1.Premissas Receitas'!BE3=2,0.05,IF('1.Premissas Receitas'!BE3=1,0.1,0.1)))*BF62</f>
        <v>9532277.1842987034</v>
      </c>
      <c r="BG78" s="56">
        <f>IF('1.Premissas Receitas'!BF3=1,0.18,IF('1.Premissas Receitas'!BF3=2,0.05,IF('1.Premissas Receitas'!BF3=1,0.1,0.1)))*BG62</f>
        <v>10803197.133766279</v>
      </c>
      <c r="BH78" s="56">
        <f>IF('1.Premissas Receitas'!BG3=1,0.18,IF('1.Premissas Receitas'!BG3=2,0.05,IF('1.Premissas Receitas'!BG3=1,0.1,0.1)))*BH62</f>
        <v>12201209.078180607</v>
      </c>
      <c r="BI78" s="56">
        <f>IF('1.Premissas Receitas'!BH3=1,0.18,IF('1.Premissas Receitas'!BH3=2,0.05,IF('1.Premissas Receitas'!BH3=1,0.1,0.1)))*BI62</f>
        <v>13739022.21703637</v>
      </c>
      <c r="BJ78" s="56">
        <f>IF('1.Premissas Receitas'!BI3=1,0.18,IF('1.Premissas Receitas'!BI3=2,0.05,IF('1.Premissas Receitas'!BI3=1,0.1,0.1)))*BJ62</f>
        <v>15430616.669777714</v>
      </c>
      <c r="BK78" s="56">
        <f>IF('1.Premissas Receitas'!BJ3=1,0.18,IF('1.Premissas Receitas'!BJ3=2,0.05,IF('1.Premissas Receitas'!BJ3=1,0.1,0.1)))*BK62</f>
        <v>17291370.567793187</v>
      </c>
      <c r="BL78" s="56">
        <f>IF('1.Premissas Receitas'!BK3=1,0.18,IF('1.Premissas Receitas'!BK3=2,0.05,IF('1.Premissas Receitas'!BK3=1,0.1,0.1)))*BL62</f>
        <v>19338199.85561021</v>
      </c>
      <c r="BM78" s="56">
        <f>IF('1.Premissas Receitas'!BL3=1,0.18,IF('1.Premissas Receitas'!BL3=2,0.05,IF('1.Premissas Receitas'!BL3=1,0.1,0.1)))*BM62</f>
        <v>21589712.072208934</v>
      </c>
      <c r="BN78" s="56">
        <f>IF('1.Premissas Receitas'!BM3=1,0.18,IF('1.Premissas Receitas'!BM3=2,0.05,IF('1.Premissas Receitas'!BM3=1,0.1,0.1)))*BN62</f>
        <v>24066375.510467522</v>
      </c>
      <c r="BO78" s="56">
        <f>IF('1.Premissas Receitas'!BN3=1,0.18,IF('1.Premissas Receitas'!BN3=2,0.05,IF('1.Premissas Receitas'!BN3=1,0.1,0.1)))*BO62</f>
        <v>26790705.292551979</v>
      </c>
      <c r="BP78" s="56">
        <f>IF('1.Premissas Receitas'!BO3=1,0.18,IF('1.Premissas Receitas'!BO3=2,0.05,IF('1.Premissas Receitas'!BO3=1,0.1,0.1)))*BP62</f>
        <v>29787468.052844882</v>
      </c>
      <c r="BQ78" s="9"/>
      <c r="BR78" s="56">
        <f>IF('1.Premissas Receitas'!BQ3=1,0.18,IF('1.Premissas Receitas'!BQ3=2,0.05,IF('1.Premissas Receitas'!BQ3=1,0.1,0.1)))*BR62</f>
        <v>205512.50670753379</v>
      </c>
      <c r="BS78" s="56">
        <f>IF('1.Premissas Receitas'!BR3=1,0.18,IF('1.Premissas Receitas'!BR3=2,0.05,IF('1.Premissas Receitas'!BR3=1,0.1,0.1)))*BS62</f>
        <v>868013.39065286331</v>
      </c>
      <c r="BT78" s="56">
        <f>IF('1.Premissas Receitas'!BS3=1,0.18,IF('1.Premissas Receitas'!BS3=2,0.05,IF('1.Premissas Receitas'!BS3=1,0.1,0.1)))*BT62</f>
        <v>3148371.695364261</v>
      </c>
      <c r="BU78" s="56">
        <f>IF('1.Premissas Receitas'!BT3=1,0.18,IF('1.Premissas Receitas'!BT3=2,0.05,IF('1.Premissas Receitas'!BT3=1,0.1,0.1)))*BU62</f>
        <v>10305112.907961905</v>
      </c>
      <c r="BV78" s="56">
        <f>IF('1.Premissas Receitas'!BU3=1,0.18,IF('1.Premissas Receitas'!BU3=2,0.05,IF('1.Premissas Receitas'!BU3=1,0.1,0.1)))*BV62</f>
        <v>32766032.614427008</v>
      </c>
      <c r="BW78" s="9"/>
    </row>
    <row r="79" spans="1:75" ht="15.75" customHeight="1">
      <c r="A79" s="33"/>
      <c r="B79" s="3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34"/>
      <c r="BR79" s="34"/>
      <c r="BS79" s="34"/>
      <c r="BT79" s="34"/>
      <c r="BU79" s="34"/>
      <c r="BV79" s="34"/>
      <c r="BW79" s="34"/>
    </row>
    <row r="80" spans="1:75" ht="15.75" customHeight="1">
      <c r="A80" s="26"/>
      <c r="B80" s="26"/>
      <c r="C80" s="11" t="s">
        <v>173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32"/>
      <c r="BR80" s="11"/>
      <c r="BS80" s="11"/>
      <c r="BT80" s="11"/>
      <c r="BU80" s="11"/>
      <c r="BV80" s="11"/>
      <c r="BW80" s="32"/>
    </row>
    <row r="81" spans="1:75" ht="15.75" customHeight="1">
      <c r="A81" s="26"/>
      <c r="B81" s="26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</row>
    <row r="82" spans="1:75" ht="15.75" customHeight="1">
      <c r="A82" s="33"/>
      <c r="B82" s="33"/>
      <c r="C82" s="34"/>
      <c r="D82" s="9" t="s">
        <v>174</v>
      </c>
      <c r="E82" s="34"/>
      <c r="F82" s="34"/>
      <c r="G82" s="34"/>
      <c r="H82" s="57"/>
      <c r="I82" s="40">
        <f t="shared" ref="I82:BP82" si="66">+H101</f>
        <v>0</v>
      </c>
      <c r="J82" s="40">
        <f t="shared" si="66"/>
        <v>16284.623809523813</v>
      </c>
      <c r="K82" s="40">
        <f t="shared" si="66"/>
        <v>17913.086190476195</v>
      </c>
      <c r="L82" s="40">
        <f t="shared" si="66"/>
        <v>19704.394809523808</v>
      </c>
      <c r="M82" s="40">
        <f t="shared" si="66"/>
        <v>21674.834290476192</v>
      </c>
      <c r="N82" s="40">
        <f t="shared" si="66"/>
        <v>23842.317719523813</v>
      </c>
      <c r="O82" s="40">
        <f t="shared" si="66"/>
        <v>26226.549491476191</v>
      </c>
      <c r="P82" s="40">
        <f t="shared" si="66"/>
        <v>28849.204440623813</v>
      </c>
      <c r="Q82" s="40">
        <f t="shared" si="66"/>
        <v>31734.124884686196</v>
      </c>
      <c r="R82" s="40">
        <f t="shared" si="66"/>
        <v>34907.53737315481</v>
      </c>
      <c r="S82" s="40">
        <f t="shared" si="66"/>
        <v>38398.291110470294</v>
      </c>
      <c r="T82" s="40">
        <f t="shared" si="66"/>
        <v>42238.120221517318</v>
      </c>
      <c r="U82" s="40">
        <f t="shared" si="66"/>
        <v>46461.932243669049</v>
      </c>
      <c r="V82" s="40">
        <f t="shared" si="66"/>
        <v>53431.222080219421</v>
      </c>
      <c r="W82" s="40">
        <f t="shared" si="66"/>
        <v>58774.344288241358</v>
      </c>
      <c r="X82" s="40">
        <f t="shared" si="66"/>
        <v>64651.778717065492</v>
      </c>
      <c r="Y82" s="40">
        <f t="shared" si="66"/>
        <v>71116.956588772038</v>
      </c>
      <c r="Z82" s="40">
        <f t="shared" si="66"/>
        <v>78228.652247649268</v>
      </c>
      <c r="AA82" s="40">
        <f t="shared" si="66"/>
        <v>86051.517472414183</v>
      </c>
      <c r="AB82" s="40">
        <f t="shared" si="66"/>
        <v>94656.669219655581</v>
      </c>
      <c r="AC82" s="40">
        <f t="shared" si="66"/>
        <v>104122.33614162118</v>
      </c>
      <c r="AD82" s="40">
        <f t="shared" si="66"/>
        <v>114534.56975578328</v>
      </c>
      <c r="AE82" s="40">
        <f t="shared" si="66"/>
        <v>125988.02673136164</v>
      </c>
      <c r="AF82" s="40">
        <f t="shared" si="66"/>
        <v>138586.82940449775</v>
      </c>
      <c r="AG82" s="40">
        <f t="shared" si="66"/>
        <v>152445.51234494755</v>
      </c>
      <c r="AH82" s="40">
        <f t="shared" si="66"/>
        <v>175312.33919668969</v>
      </c>
      <c r="AI82" s="40">
        <f t="shared" si="66"/>
        <v>192843.57311635866</v>
      </c>
      <c r="AJ82" s="40">
        <f t="shared" si="66"/>
        <v>212127.93042799455</v>
      </c>
      <c r="AK82" s="40">
        <f t="shared" si="66"/>
        <v>233340.72347079398</v>
      </c>
      <c r="AL82" s="40">
        <f t="shared" si="66"/>
        <v>256674.79581787338</v>
      </c>
      <c r="AM82" s="40">
        <f t="shared" si="66"/>
        <v>282342.27539966069</v>
      </c>
      <c r="AN82" s="40">
        <f t="shared" si="66"/>
        <v>310576.50293962675</v>
      </c>
      <c r="AO82" s="40">
        <f t="shared" si="66"/>
        <v>341634.15323358949</v>
      </c>
      <c r="AP82" s="40">
        <f t="shared" si="66"/>
        <v>375797.56855694839</v>
      </c>
      <c r="AQ82" s="40">
        <f t="shared" si="66"/>
        <v>413377.32541264332</v>
      </c>
      <c r="AR82" s="40">
        <f t="shared" si="66"/>
        <v>454715.05795390764</v>
      </c>
      <c r="AS82" s="40">
        <f t="shared" si="66"/>
        <v>500186.56374929834</v>
      </c>
      <c r="AT82" s="40">
        <f t="shared" si="66"/>
        <v>550205.22012422828</v>
      </c>
      <c r="AU82" s="40">
        <f t="shared" si="66"/>
        <v>605225.74213665107</v>
      </c>
      <c r="AV82" s="40">
        <f t="shared" si="66"/>
        <v>665748.31635031605</v>
      </c>
      <c r="AW82" s="40">
        <f t="shared" si="66"/>
        <v>732323.14798534766</v>
      </c>
      <c r="AX82" s="40">
        <f t="shared" si="66"/>
        <v>805555.46278388251</v>
      </c>
      <c r="AY82" s="40">
        <f t="shared" si="66"/>
        <v>886111.00906227063</v>
      </c>
      <c r="AZ82" s="40">
        <f t="shared" si="66"/>
        <v>974722.10996849788</v>
      </c>
      <c r="BA82" s="40">
        <f t="shared" si="66"/>
        <v>1072194.3209653478</v>
      </c>
      <c r="BB82" s="40">
        <f t="shared" si="66"/>
        <v>1179413.7530618825</v>
      </c>
      <c r="BC82" s="40">
        <f t="shared" si="66"/>
        <v>1297355.128368071</v>
      </c>
      <c r="BD82" s="40">
        <f t="shared" si="66"/>
        <v>1427090.6412048778</v>
      </c>
      <c r="BE82" s="40">
        <f t="shared" si="66"/>
        <v>1569799.7053253655</v>
      </c>
      <c r="BF82" s="40">
        <f t="shared" si="66"/>
        <v>1726779.675857902</v>
      </c>
      <c r="BG82" s="40">
        <f t="shared" si="66"/>
        <v>1899457.643443692</v>
      </c>
      <c r="BH82" s="40">
        <f t="shared" si="66"/>
        <v>2089403.4077880615</v>
      </c>
      <c r="BI82" s="40">
        <f t="shared" si="66"/>
        <v>2298343.7485668673</v>
      </c>
      <c r="BJ82" s="40">
        <f t="shared" si="66"/>
        <v>2528178.1234235545</v>
      </c>
      <c r="BK82" s="40">
        <f t="shared" si="66"/>
        <v>2780995.9357659095</v>
      </c>
      <c r="BL82" s="40">
        <f t="shared" si="66"/>
        <v>3059095.529342501</v>
      </c>
      <c r="BM82" s="40">
        <f t="shared" si="66"/>
        <v>3365005.0822767513</v>
      </c>
      <c r="BN82" s="40">
        <f t="shared" si="66"/>
        <v>3701505.5905044265</v>
      </c>
      <c r="BO82" s="40">
        <f t="shared" si="66"/>
        <v>4071656.1495548692</v>
      </c>
      <c r="BP82" s="40">
        <f t="shared" si="66"/>
        <v>4478821.764510355</v>
      </c>
      <c r="BQ82" s="57"/>
      <c r="BR82" s="40">
        <f t="shared" ref="BR82:BV82" si="67">+BQ101</f>
        <v>0</v>
      </c>
      <c r="BS82" s="40">
        <f t="shared" si="67"/>
        <v>348235.0165851214</v>
      </c>
      <c r="BT82" s="40">
        <f t="shared" si="67"/>
        <v>1089157.1929120093</v>
      </c>
      <c r="BU82" s="40">
        <f t="shared" si="67"/>
        <v>3748928.8092753855</v>
      </c>
      <c r="BV82" s="40">
        <f t="shared" si="67"/>
        <v>11765744.557336736</v>
      </c>
      <c r="BW82" s="34"/>
    </row>
    <row r="83" spans="1:75" ht="15.75" customHeight="1" outlineLevel="1">
      <c r="A83" s="26"/>
      <c r="B83" s="26"/>
      <c r="C83" s="32"/>
      <c r="D83" s="29"/>
      <c r="E83" s="32" t="str">
        <f t="shared" ref="E83:E100" si="68">E44</f>
        <v># de clientes Assinatura Fremium</v>
      </c>
      <c r="F83" s="32"/>
      <c r="G83" s="32"/>
      <c r="H83" s="58">
        <f>'1.Premissas Receitas'!D25</f>
        <v>2.1</v>
      </c>
      <c r="I83" s="41">
        <f t="shared" ref="I83:BP83" si="69">$H$83*I10</f>
        <v>2.8571428571428577</v>
      </c>
      <c r="J83" s="41">
        <f t="shared" si="69"/>
        <v>3.1428571428571432</v>
      </c>
      <c r="K83" s="41">
        <f t="shared" si="69"/>
        <v>3.4571428571428573</v>
      </c>
      <c r="L83" s="41">
        <f t="shared" si="69"/>
        <v>3.8028571428571434</v>
      </c>
      <c r="M83" s="41">
        <f t="shared" si="69"/>
        <v>4.1831428571428582</v>
      </c>
      <c r="N83" s="41">
        <f t="shared" si="69"/>
        <v>4.6014571428571438</v>
      </c>
      <c r="O83" s="41">
        <f t="shared" si="69"/>
        <v>5.0616028571428577</v>
      </c>
      <c r="P83" s="41">
        <f t="shared" si="69"/>
        <v>5.5677631428571432</v>
      </c>
      <c r="Q83" s="41">
        <f t="shared" si="69"/>
        <v>6.1245394571428573</v>
      </c>
      <c r="R83" s="41">
        <f t="shared" si="69"/>
        <v>6.7369934028571432</v>
      </c>
      <c r="S83" s="41">
        <f t="shared" si="69"/>
        <v>7.4106927431428575</v>
      </c>
      <c r="T83" s="41">
        <f t="shared" si="69"/>
        <v>8.151762017457143</v>
      </c>
      <c r="U83" s="41">
        <f t="shared" si="69"/>
        <v>9.3745263200757147</v>
      </c>
      <c r="V83" s="41">
        <f t="shared" si="69"/>
        <v>10.311978952083287</v>
      </c>
      <c r="W83" s="41">
        <f t="shared" si="69"/>
        <v>11.343176847291616</v>
      </c>
      <c r="X83" s="41">
        <f t="shared" si="69"/>
        <v>12.477494532020778</v>
      </c>
      <c r="Y83" s="41">
        <f t="shared" si="69"/>
        <v>13.725243985222855</v>
      </c>
      <c r="Z83" s="41">
        <f t="shared" si="69"/>
        <v>15.097768383745141</v>
      </c>
      <c r="AA83" s="41">
        <f t="shared" si="69"/>
        <v>16.607545222119654</v>
      </c>
      <c r="AB83" s="41">
        <f t="shared" si="69"/>
        <v>18.268299744331625</v>
      </c>
      <c r="AC83" s="41">
        <f t="shared" si="69"/>
        <v>20.095129718764785</v>
      </c>
      <c r="AD83" s="41">
        <f t="shared" si="69"/>
        <v>22.104642690641267</v>
      </c>
      <c r="AE83" s="41">
        <f t="shared" si="69"/>
        <v>24.315106959705393</v>
      </c>
      <c r="AF83" s="41">
        <f t="shared" si="69"/>
        <v>26.74661765567593</v>
      </c>
      <c r="AG83" s="41">
        <f t="shared" si="69"/>
        <v>30.758610304027322</v>
      </c>
      <c r="AH83" s="41">
        <f t="shared" si="69"/>
        <v>33.834471334430056</v>
      </c>
      <c r="AI83" s="41">
        <f t="shared" si="69"/>
        <v>37.217918467873062</v>
      </c>
      <c r="AJ83" s="41">
        <f t="shared" si="69"/>
        <v>40.939710314660367</v>
      </c>
      <c r="AK83" s="41">
        <f t="shared" si="69"/>
        <v>45.0336813461264</v>
      </c>
      <c r="AL83" s="41">
        <f t="shared" si="69"/>
        <v>49.537049480739043</v>
      </c>
      <c r="AM83" s="41">
        <f t="shared" si="69"/>
        <v>54.490754428812949</v>
      </c>
      <c r="AN83" s="41">
        <f t="shared" si="69"/>
        <v>59.939829871694243</v>
      </c>
      <c r="AO83" s="41">
        <f t="shared" si="69"/>
        <v>65.933812858863675</v>
      </c>
      <c r="AP83" s="41">
        <f t="shared" si="69"/>
        <v>72.527194144750041</v>
      </c>
      <c r="AQ83" s="41">
        <f t="shared" si="69"/>
        <v>79.779913559225037</v>
      </c>
      <c r="AR83" s="41">
        <f t="shared" si="69"/>
        <v>87.757904915147549</v>
      </c>
      <c r="AS83" s="41">
        <f t="shared" si="69"/>
        <v>96.533695406662304</v>
      </c>
      <c r="AT83" s="41">
        <f t="shared" si="69"/>
        <v>106.18706494732854</v>
      </c>
      <c r="AU83" s="41">
        <f t="shared" si="69"/>
        <v>116.80577144206137</v>
      </c>
      <c r="AV83" s="41">
        <f t="shared" si="69"/>
        <v>128.48634858626752</v>
      </c>
      <c r="AW83" s="41">
        <f t="shared" si="69"/>
        <v>141.33498344489428</v>
      </c>
      <c r="AX83" s="41">
        <f t="shared" si="69"/>
        <v>155.4684817893837</v>
      </c>
      <c r="AY83" s="41">
        <f t="shared" si="69"/>
        <v>171.01532996832208</v>
      </c>
      <c r="AZ83" s="41">
        <f t="shared" si="69"/>
        <v>188.1168629651543</v>
      </c>
      <c r="BA83" s="41">
        <f t="shared" si="69"/>
        <v>206.92854926166973</v>
      </c>
      <c r="BB83" s="41">
        <f t="shared" si="69"/>
        <v>227.6214041878367</v>
      </c>
      <c r="BC83" s="41">
        <f t="shared" si="69"/>
        <v>250.38354460662038</v>
      </c>
      <c r="BD83" s="41">
        <f t="shared" si="69"/>
        <v>275.42189906728237</v>
      </c>
      <c r="BE83" s="41">
        <f t="shared" si="69"/>
        <v>302.96408897401062</v>
      </c>
      <c r="BF83" s="41">
        <f t="shared" si="69"/>
        <v>333.26049787141164</v>
      </c>
      <c r="BG83" s="41">
        <f t="shared" si="69"/>
        <v>366.58654765855283</v>
      </c>
      <c r="BH83" s="41">
        <f t="shared" si="69"/>
        <v>403.24520242440809</v>
      </c>
      <c r="BI83" s="41">
        <f t="shared" si="69"/>
        <v>443.56972266684892</v>
      </c>
      <c r="BJ83" s="41">
        <f t="shared" si="69"/>
        <v>487.92669493353384</v>
      </c>
      <c r="BK83" s="41">
        <f t="shared" si="69"/>
        <v>536.71936442688718</v>
      </c>
      <c r="BL83" s="41">
        <f t="shared" si="69"/>
        <v>590.39130086957596</v>
      </c>
      <c r="BM83" s="41">
        <f t="shared" si="69"/>
        <v>649.43043095653354</v>
      </c>
      <c r="BN83" s="41">
        <f t="shared" si="69"/>
        <v>714.37347405218691</v>
      </c>
      <c r="BO83" s="41">
        <f t="shared" si="69"/>
        <v>785.8108214574055</v>
      </c>
      <c r="BP83" s="41">
        <f t="shared" si="69"/>
        <v>864.39190360314603</v>
      </c>
      <c r="BQ83" s="41"/>
      <c r="BR83" s="41">
        <f t="shared" ref="BR83:BR100" si="70">SUM(I83:T83)</f>
        <v>61.097953620600016</v>
      </c>
      <c r="BS83" s="41">
        <f t="shared" ref="BS83:BS100" si="71">SUM(V83:AF83)</f>
        <v>191.09300469160232</v>
      </c>
      <c r="BT83" s="41">
        <f t="shared" ref="BT83:BT100" si="72">SUM(AG83:AR83)</f>
        <v>657.75085102634966</v>
      </c>
      <c r="BU83" s="41">
        <f t="shared" ref="BU83:BU100" si="73">SUM(AS83:BD83)</f>
        <v>2064.3039356734835</v>
      </c>
      <c r="BV83" s="41">
        <f t="shared" ref="BV83:BV100" si="74">SUM(BE83:BP83)</f>
        <v>6478.6700498945011</v>
      </c>
      <c r="BW83" s="51"/>
    </row>
    <row r="84" spans="1:75" ht="15.75" customHeight="1" outlineLevel="1">
      <c r="A84" s="26"/>
      <c r="B84" s="26"/>
      <c r="C84" s="32"/>
      <c r="E84" s="32" t="str">
        <f t="shared" si="68"/>
        <v># de clientes Assinatura 1</v>
      </c>
      <c r="F84" s="32"/>
      <c r="G84" s="32"/>
      <c r="H84" s="58">
        <f>'1.Premissas Receitas'!D26</f>
        <v>5.6</v>
      </c>
      <c r="I84" s="41">
        <f t="shared" ref="I84:BP84" si="75">$H$84*I11</f>
        <v>26.666666666666664</v>
      </c>
      <c r="J84" s="41">
        <f t="shared" si="75"/>
        <v>29.333333333333332</v>
      </c>
      <c r="K84" s="41">
        <f t="shared" si="75"/>
        <v>32.266666666666666</v>
      </c>
      <c r="L84" s="41">
        <f t="shared" si="75"/>
        <v>35.493333333333332</v>
      </c>
      <c r="M84" s="41">
        <f t="shared" si="75"/>
        <v>39.042666666666662</v>
      </c>
      <c r="N84" s="41">
        <f t="shared" si="75"/>
        <v>42.946933333333334</v>
      </c>
      <c r="O84" s="41">
        <f t="shared" si="75"/>
        <v>47.241626666666662</v>
      </c>
      <c r="P84" s="41">
        <f t="shared" si="75"/>
        <v>51.965789333333326</v>
      </c>
      <c r="Q84" s="41">
        <f t="shared" si="75"/>
        <v>57.162368266666661</v>
      </c>
      <c r="R84" s="41">
        <f t="shared" si="75"/>
        <v>62.878605093333334</v>
      </c>
      <c r="S84" s="41">
        <f t="shared" si="75"/>
        <v>69.166465602666662</v>
      </c>
      <c r="T84" s="41">
        <f t="shared" si="75"/>
        <v>76.083112162933332</v>
      </c>
      <c r="U84" s="41">
        <f t="shared" si="75"/>
        <v>87.495578987373335</v>
      </c>
      <c r="V84" s="41">
        <f t="shared" si="75"/>
        <v>96.245136886110672</v>
      </c>
      <c r="W84" s="41">
        <f t="shared" si="75"/>
        <v>105.86965057472175</v>
      </c>
      <c r="X84" s="41">
        <f t="shared" si="75"/>
        <v>116.45661563219393</v>
      </c>
      <c r="Y84" s="41">
        <f t="shared" si="75"/>
        <v>128.10227719541331</v>
      </c>
      <c r="Z84" s="41">
        <f t="shared" si="75"/>
        <v>140.91250491495464</v>
      </c>
      <c r="AA84" s="41">
        <f t="shared" si="75"/>
        <v>155.0037554064501</v>
      </c>
      <c r="AB84" s="41">
        <f t="shared" si="75"/>
        <v>170.50413094709512</v>
      </c>
      <c r="AC84" s="41">
        <f t="shared" si="75"/>
        <v>187.55454404180463</v>
      </c>
      <c r="AD84" s="41">
        <f t="shared" si="75"/>
        <v>206.30999844598509</v>
      </c>
      <c r="AE84" s="41">
        <f t="shared" si="75"/>
        <v>226.94099829058359</v>
      </c>
      <c r="AF84" s="41">
        <f t="shared" si="75"/>
        <v>249.63509811964195</v>
      </c>
      <c r="AG84" s="41">
        <f t="shared" si="75"/>
        <v>287.08036283758827</v>
      </c>
      <c r="AH84" s="41">
        <f t="shared" si="75"/>
        <v>315.78839912134708</v>
      </c>
      <c r="AI84" s="41">
        <f t="shared" si="75"/>
        <v>347.36723903348178</v>
      </c>
      <c r="AJ84" s="41">
        <f t="shared" si="75"/>
        <v>382.10396293682999</v>
      </c>
      <c r="AK84" s="41">
        <f t="shared" si="75"/>
        <v>420.31435923051299</v>
      </c>
      <c r="AL84" s="41">
        <f t="shared" si="75"/>
        <v>462.34579515356432</v>
      </c>
      <c r="AM84" s="41">
        <f t="shared" si="75"/>
        <v>508.58037466892074</v>
      </c>
      <c r="AN84" s="41">
        <f t="shared" si="75"/>
        <v>559.43841213581277</v>
      </c>
      <c r="AO84" s="41">
        <f t="shared" si="75"/>
        <v>615.38225334939409</v>
      </c>
      <c r="AP84" s="41">
        <f t="shared" si="75"/>
        <v>676.92047868433349</v>
      </c>
      <c r="AQ84" s="41">
        <f t="shared" si="75"/>
        <v>744.61252655276678</v>
      </c>
      <c r="AR84" s="41">
        <f t="shared" si="75"/>
        <v>819.07377920804345</v>
      </c>
      <c r="AS84" s="41">
        <f t="shared" si="75"/>
        <v>900.98115712884783</v>
      </c>
      <c r="AT84" s="41">
        <f t="shared" si="75"/>
        <v>991.07927284173252</v>
      </c>
      <c r="AU84" s="41">
        <f t="shared" si="75"/>
        <v>1090.1872001259057</v>
      </c>
      <c r="AV84" s="41">
        <f t="shared" si="75"/>
        <v>1199.2059201384964</v>
      </c>
      <c r="AW84" s="41">
        <f t="shared" si="75"/>
        <v>1319.1265121523459</v>
      </c>
      <c r="AX84" s="41">
        <f t="shared" si="75"/>
        <v>1451.0391633675804</v>
      </c>
      <c r="AY84" s="41">
        <f t="shared" si="75"/>
        <v>1596.1430797043386</v>
      </c>
      <c r="AZ84" s="41">
        <f t="shared" si="75"/>
        <v>1755.7573876747726</v>
      </c>
      <c r="BA84" s="41">
        <f t="shared" si="75"/>
        <v>1931.33312644225</v>
      </c>
      <c r="BB84" s="41">
        <f t="shared" si="75"/>
        <v>2124.466439086475</v>
      </c>
      <c r="BC84" s="41">
        <f t="shared" si="75"/>
        <v>2336.9130829951223</v>
      </c>
      <c r="BD84" s="41">
        <f t="shared" si="75"/>
        <v>2570.6043912946348</v>
      </c>
      <c r="BE84" s="41">
        <f t="shared" si="75"/>
        <v>2827.6648304240985</v>
      </c>
      <c r="BF84" s="41">
        <f t="shared" si="75"/>
        <v>3110.4313134665085</v>
      </c>
      <c r="BG84" s="41">
        <f t="shared" si="75"/>
        <v>3421.4744448131596</v>
      </c>
      <c r="BH84" s="41">
        <f t="shared" si="75"/>
        <v>3763.6218892944757</v>
      </c>
      <c r="BI84" s="41">
        <f t="shared" si="75"/>
        <v>4139.9840782239235</v>
      </c>
      <c r="BJ84" s="41">
        <f t="shared" si="75"/>
        <v>4553.982486046315</v>
      </c>
      <c r="BK84" s="41">
        <f t="shared" si="75"/>
        <v>5009.3807346509475</v>
      </c>
      <c r="BL84" s="41">
        <f t="shared" si="75"/>
        <v>5510.3188081160424</v>
      </c>
      <c r="BM84" s="41">
        <f t="shared" si="75"/>
        <v>6061.3506889276468</v>
      </c>
      <c r="BN84" s="41">
        <f t="shared" si="75"/>
        <v>6667.485757820411</v>
      </c>
      <c r="BO84" s="41">
        <f t="shared" si="75"/>
        <v>7334.2343336024514</v>
      </c>
      <c r="BP84" s="41">
        <f t="shared" si="75"/>
        <v>8067.6577669626977</v>
      </c>
      <c r="BQ84" s="41"/>
      <c r="BR84" s="41">
        <f t="shared" si="70"/>
        <v>570.24756712559997</v>
      </c>
      <c r="BS84" s="41">
        <f t="shared" si="71"/>
        <v>1783.5347104549546</v>
      </c>
      <c r="BT84" s="41">
        <f t="shared" si="72"/>
        <v>6139.0079429125963</v>
      </c>
      <c r="BU84" s="41">
        <f t="shared" si="73"/>
        <v>19266.836732952499</v>
      </c>
      <c r="BV84" s="41">
        <f t="shared" si="74"/>
        <v>60467.587132348679</v>
      </c>
      <c r="BW84" s="51"/>
    </row>
    <row r="85" spans="1:75" ht="15.75" customHeight="1" outlineLevel="1">
      <c r="A85" s="26"/>
      <c r="B85" s="26"/>
      <c r="C85" s="32"/>
      <c r="D85" s="29"/>
      <c r="E85" s="32" t="str">
        <f t="shared" si="68"/>
        <v># de clientes Assinatura 2</v>
      </c>
      <c r="F85" s="32"/>
      <c r="G85" s="32"/>
      <c r="H85" s="58">
        <f>'1.Premissas Receitas'!D27</f>
        <v>14.997</v>
      </c>
      <c r="I85" s="41">
        <f t="shared" ref="I85:BP85" si="76">$H$85*I12</f>
        <v>10.202040816326532</v>
      </c>
      <c r="J85" s="41">
        <f t="shared" si="76"/>
        <v>11.222244897959184</v>
      </c>
      <c r="K85" s="41">
        <f t="shared" si="76"/>
        <v>12.344469387755103</v>
      </c>
      <c r="L85" s="41">
        <f t="shared" si="76"/>
        <v>13.578916326530614</v>
      </c>
      <c r="M85" s="41">
        <f t="shared" si="76"/>
        <v>14.936807959183675</v>
      </c>
      <c r="N85" s="41">
        <f t="shared" si="76"/>
        <v>16.430488755102044</v>
      </c>
      <c r="O85" s="41">
        <f t="shared" si="76"/>
        <v>18.073537630612247</v>
      </c>
      <c r="P85" s="41">
        <f t="shared" si="76"/>
        <v>19.880891393673473</v>
      </c>
      <c r="Q85" s="41">
        <f t="shared" si="76"/>
        <v>21.868980533040816</v>
      </c>
      <c r="R85" s="41">
        <f t="shared" si="76"/>
        <v>24.0558785863449</v>
      </c>
      <c r="S85" s="41">
        <f t="shared" si="76"/>
        <v>26.461466444979386</v>
      </c>
      <c r="T85" s="41">
        <f t="shared" si="76"/>
        <v>29.107613089477326</v>
      </c>
      <c r="U85" s="41">
        <f t="shared" si="76"/>
        <v>33.473755052898923</v>
      </c>
      <c r="V85" s="41">
        <f t="shared" si="76"/>
        <v>36.82113055818882</v>
      </c>
      <c r="W85" s="41">
        <f t="shared" si="76"/>
        <v>40.503243614007708</v>
      </c>
      <c r="X85" s="41">
        <f t="shared" si="76"/>
        <v>44.553567975408477</v>
      </c>
      <c r="Y85" s="41">
        <f t="shared" si="76"/>
        <v>49.008924772949321</v>
      </c>
      <c r="Z85" s="41">
        <f t="shared" si="76"/>
        <v>53.909817250244252</v>
      </c>
      <c r="AA85" s="41">
        <f t="shared" si="76"/>
        <v>59.300798975268684</v>
      </c>
      <c r="AB85" s="41">
        <f t="shared" si="76"/>
        <v>65.230878872795557</v>
      </c>
      <c r="AC85" s="41">
        <f t="shared" si="76"/>
        <v>71.753966760075116</v>
      </c>
      <c r="AD85" s="41">
        <f t="shared" si="76"/>
        <v>78.929363436082639</v>
      </c>
      <c r="AE85" s="41">
        <f t="shared" si="76"/>
        <v>86.822299779690894</v>
      </c>
      <c r="AF85" s="41">
        <f t="shared" si="76"/>
        <v>95.504529757659981</v>
      </c>
      <c r="AG85" s="41">
        <f t="shared" si="76"/>
        <v>109.83020922130898</v>
      </c>
      <c r="AH85" s="41">
        <f t="shared" si="76"/>
        <v>120.81323014343988</v>
      </c>
      <c r="AI85" s="41">
        <f t="shared" si="76"/>
        <v>132.89455315778386</v>
      </c>
      <c r="AJ85" s="41">
        <f t="shared" si="76"/>
        <v>146.18400847356224</v>
      </c>
      <c r="AK85" s="41">
        <f t="shared" si="76"/>
        <v>160.80240932091849</v>
      </c>
      <c r="AL85" s="41">
        <f t="shared" si="76"/>
        <v>176.88265025301033</v>
      </c>
      <c r="AM85" s="41">
        <f t="shared" si="76"/>
        <v>194.57091527831139</v>
      </c>
      <c r="AN85" s="41">
        <f t="shared" si="76"/>
        <v>214.02800680614251</v>
      </c>
      <c r="AO85" s="41">
        <f t="shared" si="76"/>
        <v>235.43080748675678</v>
      </c>
      <c r="AP85" s="41">
        <f t="shared" si="76"/>
        <v>258.97388823543247</v>
      </c>
      <c r="AQ85" s="41">
        <f t="shared" si="76"/>
        <v>284.87127705897569</v>
      </c>
      <c r="AR85" s="41">
        <f t="shared" si="76"/>
        <v>313.35840476487323</v>
      </c>
      <c r="AS85" s="41">
        <f t="shared" si="76"/>
        <v>344.69424524136059</v>
      </c>
      <c r="AT85" s="41">
        <f t="shared" si="76"/>
        <v>379.16366976549665</v>
      </c>
      <c r="AU85" s="41">
        <f t="shared" si="76"/>
        <v>417.08003674204627</v>
      </c>
      <c r="AV85" s="41">
        <f t="shared" si="76"/>
        <v>458.78804041625091</v>
      </c>
      <c r="AW85" s="41">
        <f t="shared" si="76"/>
        <v>504.66684445787604</v>
      </c>
      <c r="AX85" s="41">
        <f t="shared" si="76"/>
        <v>555.13352890366355</v>
      </c>
      <c r="AY85" s="41">
        <f t="shared" si="76"/>
        <v>610.64688179402992</v>
      </c>
      <c r="AZ85" s="41">
        <f t="shared" si="76"/>
        <v>671.71156997343303</v>
      </c>
      <c r="BA85" s="41">
        <f t="shared" si="76"/>
        <v>738.88272697077639</v>
      </c>
      <c r="BB85" s="41">
        <f t="shared" si="76"/>
        <v>812.77099966785397</v>
      </c>
      <c r="BC85" s="41">
        <f t="shared" si="76"/>
        <v>894.04809963463936</v>
      </c>
      <c r="BD85" s="41">
        <f t="shared" si="76"/>
        <v>983.45290959810325</v>
      </c>
      <c r="BE85" s="41">
        <f t="shared" si="76"/>
        <v>1081.7982005579136</v>
      </c>
      <c r="BF85" s="41">
        <f t="shared" si="76"/>
        <v>1189.9780206137048</v>
      </c>
      <c r="BG85" s="41">
        <f t="shared" si="76"/>
        <v>1308.9758226750753</v>
      </c>
      <c r="BH85" s="41">
        <f t="shared" si="76"/>
        <v>1439.8734049425827</v>
      </c>
      <c r="BI85" s="41">
        <f t="shared" si="76"/>
        <v>1583.8607454368412</v>
      </c>
      <c r="BJ85" s="41">
        <f t="shared" si="76"/>
        <v>1742.2468199805253</v>
      </c>
      <c r="BK85" s="41">
        <f t="shared" si="76"/>
        <v>1916.4715019785779</v>
      </c>
      <c r="BL85" s="41">
        <f t="shared" si="76"/>
        <v>2108.1186521764357</v>
      </c>
      <c r="BM85" s="41">
        <f t="shared" si="76"/>
        <v>2318.9305173940793</v>
      </c>
      <c r="BN85" s="41">
        <f t="shared" si="76"/>
        <v>2550.8235691334871</v>
      </c>
      <c r="BO85" s="41">
        <f t="shared" si="76"/>
        <v>2805.9059260468357</v>
      </c>
      <c r="BP85" s="41">
        <f t="shared" si="76"/>
        <v>3086.4965186515192</v>
      </c>
      <c r="BQ85" s="41"/>
      <c r="BR85" s="41">
        <f t="shared" si="70"/>
        <v>218.16333582098531</v>
      </c>
      <c r="BS85" s="41">
        <f t="shared" si="71"/>
        <v>682.33852175237132</v>
      </c>
      <c r="BT85" s="41">
        <f t="shared" si="72"/>
        <v>2348.6403602005157</v>
      </c>
      <c r="BU85" s="41">
        <f t="shared" si="73"/>
        <v>7371.0395531655304</v>
      </c>
      <c r="BV85" s="41">
        <f t="shared" si="74"/>
        <v>23133.479699587577</v>
      </c>
      <c r="BW85" s="51"/>
    </row>
    <row r="86" spans="1:75" ht="15.75" customHeight="1" outlineLevel="1">
      <c r="A86" s="26"/>
      <c r="B86" s="26"/>
      <c r="C86" s="32"/>
      <c r="D86" s="29"/>
      <c r="E86" s="32" t="str">
        <f t="shared" si="68"/>
        <v># de clientes marketplace % Comissão 1</v>
      </c>
      <c r="F86" s="32"/>
      <c r="G86" s="32"/>
      <c r="H86" s="58">
        <f>'1.Premissas Receitas'!D33</f>
        <v>255</v>
      </c>
      <c r="I86" s="41">
        <f t="shared" ref="I86:BP86" si="77">$H$86*I13</f>
        <v>346.93877551020415</v>
      </c>
      <c r="J86" s="41">
        <f t="shared" si="77"/>
        <v>381.63265306122452</v>
      </c>
      <c r="K86" s="41">
        <f t="shared" si="77"/>
        <v>419.79591836734693</v>
      </c>
      <c r="L86" s="41">
        <f t="shared" si="77"/>
        <v>461.77551020408168</v>
      </c>
      <c r="M86" s="41">
        <f t="shared" si="77"/>
        <v>507.95306122448983</v>
      </c>
      <c r="N86" s="41">
        <f t="shared" si="77"/>
        <v>558.74836734693883</v>
      </c>
      <c r="O86" s="41">
        <f t="shared" si="77"/>
        <v>614.62320408163271</v>
      </c>
      <c r="P86" s="41">
        <f t="shared" si="77"/>
        <v>676.08552448979594</v>
      </c>
      <c r="Q86" s="41">
        <f t="shared" si="77"/>
        <v>743.69407693877554</v>
      </c>
      <c r="R86" s="41">
        <f t="shared" si="77"/>
        <v>818.06348463265306</v>
      </c>
      <c r="S86" s="41">
        <f t="shared" si="77"/>
        <v>899.86983309591835</v>
      </c>
      <c r="T86" s="41">
        <f t="shared" si="77"/>
        <v>989.85681640551024</v>
      </c>
      <c r="U86" s="41">
        <f t="shared" si="77"/>
        <v>1138.3353388663368</v>
      </c>
      <c r="V86" s="41">
        <f t="shared" si="77"/>
        <v>1252.1688727529704</v>
      </c>
      <c r="W86" s="41">
        <f t="shared" si="77"/>
        <v>1377.3857600282677</v>
      </c>
      <c r="X86" s="41">
        <f t="shared" si="77"/>
        <v>1515.1243360310946</v>
      </c>
      <c r="Y86" s="41">
        <f t="shared" si="77"/>
        <v>1666.6367696342038</v>
      </c>
      <c r="Z86" s="41">
        <f t="shared" si="77"/>
        <v>1833.3004465976242</v>
      </c>
      <c r="AA86" s="41">
        <f t="shared" si="77"/>
        <v>2016.6304912573867</v>
      </c>
      <c r="AB86" s="41">
        <f t="shared" si="77"/>
        <v>2218.2935403831257</v>
      </c>
      <c r="AC86" s="41">
        <f t="shared" si="77"/>
        <v>2440.1228944214381</v>
      </c>
      <c r="AD86" s="41">
        <f t="shared" si="77"/>
        <v>2684.1351838635824</v>
      </c>
      <c r="AE86" s="41">
        <f t="shared" si="77"/>
        <v>2952.5487022499406</v>
      </c>
      <c r="AF86" s="41">
        <f t="shared" si="77"/>
        <v>3247.8035724749343</v>
      </c>
      <c r="AG86" s="41">
        <f t="shared" si="77"/>
        <v>3734.9741083461745</v>
      </c>
      <c r="AH86" s="41">
        <f t="shared" si="77"/>
        <v>4108.4715191807918</v>
      </c>
      <c r="AI86" s="41">
        <f t="shared" si="77"/>
        <v>4519.3186710988712</v>
      </c>
      <c r="AJ86" s="41">
        <f t="shared" si="77"/>
        <v>4971.2505382087584</v>
      </c>
      <c r="AK86" s="41">
        <f t="shared" si="77"/>
        <v>5468.3755920296344</v>
      </c>
      <c r="AL86" s="41">
        <f t="shared" si="77"/>
        <v>6015.2131512325977</v>
      </c>
      <c r="AM86" s="41">
        <f t="shared" si="77"/>
        <v>6616.7344663558579</v>
      </c>
      <c r="AN86" s="41">
        <f t="shared" si="77"/>
        <v>7278.4079129914435</v>
      </c>
      <c r="AO86" s="41">
        <f t="shared" si="77"/>
        <v>8006.2487042905886</v>
      </c>
      <c r="AP86" s="41">
        <f t="shared" si="77"/>
        <v>8806.8735747196479</v>
      </c>
      <c r="AQ86" s="41">
        <f t="shared" si="77"/>
        <v>9687.5609321916108</v>
      </c>
      <c r="AR86" s="41">
        <f t="shared" si="77"/>
        <v>10656.317025410774</v>
      </c>
      <c r="AS86" s="41">
        <f t="shared" si="77"/>
        <v>11721.948727951851</v>
      </c>
      <c r="AT86" s="41">
        <f t="shared" si="77"/>
        <v>12894.143600747035</v>
      </c>
      <c r="AU86" s="41">
        <f t="shared" si="77"/>
        <v>14183.557960821738</v>
      </c>
      <c r="AV86" s="41">
        <f t="shared" si="77"/>
        <v>15601.913756903912</v>
      </c>
      <c r="AW86" s="41">
        <f t="shared" si="77"/>
        <v>17162.105132594304</v>
      </c>
      <c r="AX86" s="41">
        <f t="shared" si="77"/>
        <v>18878.315645853734</v>
      </c>
      <c r="AY86" s="41">
        <f t="shared" si="77"/>
        <v>20766.147210439107</v>
      </c>
      <c r="AZ86" s="41">
        <f t="shared" si="77"/>
        <v>22842.761931483019</v>
      </c>
      <c r="BA86" s="41">
        <f t="shared" si="77"/>
        <v>25127.038124631323</v>
      </c>
      <c r="BB86" s="41">
        <f t="shared" si="77"/>
        <v>27639.741937094455</v>
      </c>
      <c r="BC86" s="41">
        <f t="shared" si="77"/>
        <v>30403.716130803899</v>
      </c>
      <c r="BD86" s="41">
        <f t="shared" si="77"/>
        <v>33444.087743884287</v>
      </c>
      <c r="BE86" s="41">
        <f t="shared" si="77"/>
        <v>36788.496518272717</v>
      </c>
      <c r="BF86" s="41">
        <f t="shared" si="77"/>
        <v>40467.346170099983</v>
      </c>
      <c r="BG86" s="41">
        <f t="shared" si="77"/>
        <v>44514.080787109982</v>
      </c>
      <c r="BH86" s="41">
        <f t="shared" si="77"/>
        <v>48965.488865820982</v>
      </c>
      <c r="BI86" s="41">
        <f t="shared" si="77"/>
        <v>53862.037752403085</v>
      </c>
      <c r="BJ86" s="41">
        <f t="shared" si="77"/>
        <v>59248.241527643389</v>
      </c>
      <c r="BK86" s="41">
        <f t="shared" si="77"/>
        <v>65173.06568040773</v>
      </c>
      <c r="BL86" s="41">
        <f t="shared" si="77"/>
        <v>71690.372248448504</v>
      </c>
      <c r="BM86" s="41">
        <f t="shared" si="77"/>
        <v>78859.409473293359</v>
      </c>
      <c r="BN86" s="41">
        <f t="shared" si="77"/>
        <v>86745.350420622693</v>
      </c>
      <c r="BO86" s="41">
        <f t="shared" si="77"/>
        <v>95419.88546268495</v>
      </c>
      <c r="BP86" s="41">
        <f t="shared" si="77"/>
        <v>104961.87400895344</v>
      </c>
      <c r="BQ86" s="41"/>
      <c r="BR86" s="41">
        <f t="shared" si="70"/>
        <v>7419.037225358572</v>
      </c>
      <c r="BS86" s="41">
        <f t="shared" si="71"/>
        <v>23204.150569694568</v>
      </c>
      <c r="BT86" s="41">
        <f t="shared" si="72"/>
        <v>79869.746196056745</v>
      </c>
      <c r="BU86" s="41">
        <f t="shared" si="73"/>
        <v>250665.4779032087</v>
      </c>
      <c r="BV86" s="41">
        <f t="shared" si="74"/>
        <v>786695.6489157608</v>
      </c>
      <c r="BW86" s="51"/>
    </row>
    <row r="87" spans="1:75" ht="15.75" customHeight="1" outlineLevel="1">
      <c r="A87" s="26"/>
      <c r="B87" s="26"/>
      <c r="C87" s="32"/>
      <c r="D87" s="29"/>
      <c r="E87" s="32" t="str">
        <f t="shared" si="68"/>
        <v># de clientes marketplace % Comissão 2</v>
      </c>
      <c r="F87" s="32"/>
      <c r="G87" s="32"/>
      <c r="H87" s="58">
        <f>'1.Premissas Receitas'!D34</f>
        <v>0</v>
      </c>
      <c r="I87" s="41">
        <f t="shared" ref="I87:BP87" si="78">$H$87*I14</f>
        <v>0</v>
      </c>
      <c r="J87" s="41">
        <f t="shared" si="78"/>
        <v>0</v>
      </c>
      <c r="K87" s="41">
        <f t="shared" si="78"/>
        <v>0</v>
      </c>
      <c r="L87" s="41">
        <f t="shared" si="78"/>
        <v>0</v>
      </c>
      <c r="M87" s="41">
        <f t="shared" si="78"/>
        <v>0</v>
      </c>
      <c r="N87" s="41">
        <f t="shared" si="78"/>
        <v>0</v>
      </c>
      <c r="O87" s="41">
        <f t="shared" si="78"/>
        <v>0</v>
      </c>
      <c r="P87" s="41">
        <f t="shared" si="78"/>
        <v>0</v>
      </c>
      <c r="Q87" s="41">
        <f t="shared" si="78"/>
        <v>0</v>
      </c>
      <c r="R87" s="41">
        <f t="shared" si="78"/>
        <v>0</v>
      </c>
      <c r="S87" s="41">
        <f t="shared" si="78"/>
        <v>0</v>
      </c>
      <c r="T87" s="41">
        <f t="shared" si="78"/>
        <v>0</v>
      </c>
      <c r="U87" s="41">
        <f t="shared" si="78"/>
        <v>0</v>
      </c>
      <c r="V87" s="41">
        <f t="shared" si="78"/>
        <v>0</v>
      </c>
      <c r="W87" s="41">
        <f t="shared" si="78"/>
        <v>0</v>
      </c>
      <c r="X87" s="41">
        <f t="shared" si="78"/>
        <v>0</v>
      </c>
      <c r="Y87" s="41">
        <f t="shared" si="78"/>
        <v>0</v>
      </c>
      <c r="Z87" s="41">
        <f t="shared" si="78"/>
        <v>0</v>
      </c>
      <c r="AA87" s="41">
        <f t="shared" si="78"/>
        <v>0</v>
      </c>
      <c r="AB87" s="41">
        <f t="shared" si="78"/>
        <v>0</v>
      </c>
      <c r="AC87" s="41">
        <f t="shared" si="78"/>
        <v>0</v>
      </c>
      <c r="AD87" s="41">
        <f t="shared" si="78"/>
        <v>0</v>
      </c>
      <c r="AE87" s="41">
        <f t="shared" si="78"/>
        <v>0</v>
      </c>
      <c r="AF87" s="41">
        <f t="shared" si="78"/>
        <v>0</v>
      </c>
      <c r="AG87" s="41">
        <f t="shared" si="78"/>
        <v>0</v>
      </c>
      <c r="AH87" s="41">
        <f t="shared" si="78"/>
        <v>0</v>
      </c>
      <c r="AI87" s="41">
        <f t="shared" si="78"/>
        <v>0</v>
      </c>
      <c r="AJ87" s="41">
        <f t="shared" si="78"/>
        <v>0</v>
      </c>
      <c r="AK87" s="41">
        <f t="shared" si="78"/>
        <v>0</v>
      </c>
      <c r="AL87" s="41">
        <f t="shared" si="78"/>
        <v>0</v>
      </c>
      <c r="AM87" s="41">
        <f t="shared" si="78"/>
        <v>0</v>
      </c>
      <c r="AN87" s="41">
        <f t="shared" si="78"/>
        <v>0</v>
      </c>
      <c r="AO87" s="41">
        <f t="shared" si="78"/>
        <v>0</v>
      </c>
      <c r="AP87" s="41">
        <f t="shared" si="78"/>
        <v>0</v>
      </c>
      <c r="AQ87" s="41">
        <f t="shared" si="78"/>
        <v>0</v>
      </c>
      <c r="AR87" s="41">
        <f t="shared" si="78"/>
        <v>0</v>
      </c>
      <c r="AS87" s="41">
        <f t="shared" si="78"/>
        <v>0</v>
      </c>
      <c r="AT87" s="41">
        <f t="shared" si="78"/>
        <v>0</v>
      </c>
      <c r="AU87" s="41">
        <f t="shared" si="78"/>
        <v>0</v>
      </c>
      <c r="AV87" s="41">
        <f t="shared" si="78"/>
        <v>0</v>
      </c>
      <c r="AW87" s="41">
        <f t="shared" si="78"/>
        <v>0</v>
      </c>
      <c r="AX87" s="41">
        <f t="shared" si="78"/>
        <v>0</v>
      </c>
      <c r="AY87" s="41">
        <f t="shared" si="78"/>
        <v>0</v>
      </c>
      <c r="AZ87" s="41">
        <f t="shared" si="78"/>
        <v>0</v>
      </c>
      <c r="BA87" s="41">
        <f t="shared" si="78"/>
        <v>0</v>
      </c>
      <c r="BB87" s="41">
        <f t="shared" si="78"/>
        <v>0</v>
      </c>
      <c r="BC87" s="41">
        <f t="shared" si="78"/>
        <v>0</v>
      </c>
      <c r="BD87" s="41">
        <f t="shared" si="78"/>
        <v>0</v>
      </c>
      <c r="BE87" s="41">
        <f t="shared" si="78"/>
        <v>0</v>
      </c>
      <c r="BF87" s="41">
        <f t="shared" si="78"/>
        <v>0</v>
      </c>
      <c r="BG87" s="41">
        <f t="shared" si="78"/>
        <v>0</v>
      </c>
      <c r="BH87" s="41">
        <f t="shared" si="78"/>
        <v>0</v>
      </c>
      <c r="BI87" s="41">
        <f t="shared" si="78"/>
        <v>0</v>
      </c>
      <c r="BJ87" s="41">
        <f t="shared" si="78"/>
        <v>0</v>
      </c>
      <c r="BK87" s="41">
        <f t="shared" si="78"/>
        <v>0</v>
      </c>
      <c r="BL87" s="41">
        <f t="shared" si="78"/>
        <v>0</v>
      </c>
      <c r="BM87" s="41">
        <f t="shared" si="78"/>
        <v>0</v>
      </c>
      <c r="BN87" s="41">
        <f t="shared" si="78"/>
        <v>0</v>
      </c>
      <c r="BO87" s="41">
        <f t="shared" si="78"/>
        <v>0</v>
      </c>
      <c r="BP87" s="41">
        <f t="shared" si="78"/>
        <v>0</v>
      </c>
      <c r="BQ87" s="41"/>
      <c r="BR87" s="41">
        <f t="shared" si="70"/>
        <v>0</v>
      </c>
      <c r="BS87" s="41">
        <f t="shared" si="71"/>
        <v>0</v>
      </c>
      <c r="BT87" s="41">
        <f t="shared" si="72"/>
        <v>0</v>
      </c>
      <c r="BU87" s="41">
        <f t="shared" si="73"/>
        <v>0</v>
      </c>
      <c r="BV87" s="41">
        <f t="shared" si="74"/>
        <v>0</v>
      </c>
      <c r="BW87" s="51"/>
    </row>
    <row r="88" spans="1:75" ht="15.75" customHeight="1" outlineLevel="1">
      <c r="A88" s="26"/>
      <c r="B88" s="26"/>
      <c r="C88" s="32"/>
      <c r="D88" s="29"/>
      <c r="E88" s="32" t="str">
        <f t="shared" si="68"/>
        <v># de clientes marketplace % Comissão 3</v>
      </c>
      <c r="F88" s="32"/>
      <c r="G88" s="32"/>
      <c r="H88" s="58">
        <f>'1.Premissas Receitas'!D35</f>
        <v>0</v>
      </c>
      <c r="I88" s="41">
        <f t="shared" ref="I88:BP88" si="79">$H$88*I15</f>
        <v>0</v>
      </c>
      <c r="J88" s="41">
        <f t="shared" si="79"/>
        <v>0</v>
      </c>
      <c r="K88" s="41">
        <f t="shared" si="79"/>
        <v>0</v>
      </c>
      <c r="L88" s="41">
        <f t="shared" si="79"/>
        <v>0</v>
      </c>
      <c r="M88" s="41">
        <f t="shared" si="79"/>
        <v>0</v>
      </c>
      <c r="N88" s="41">
        <f t="shared" si="79"/>
        <v>0</v>
      </c>
      <c r="O88" s="41">
        <f t="shared" si="79"/>
        <v>0</v>
      </c>
      <c r="P88" s="41">
        <f t="shared" si="79"/>
        <v>0</v>
      </c>
      <c r="Q88" s="41">
        <f t="shared" si="79"/>
        <v>0</v>
      </c>
      <c r="R88" s="41">
        <f t="shared" si="79"/>
        <v>0</v>
      </c>
      <c r="S88" s="41">
        <f t="shared" si="79"/>
        <v>0</v>
      </c>
      <c r="T88" s="41">
        <f t="shared" si="79"/>
        <v>0</v>
      </c>
      <c r="U88" s="41">
        <f t="shared" si="79"/>
        <v>0</v>
      </c>
      <c r="V88" s="41">
        <f t="shared" si="79"/>
        <v>0</v>
      </c>
      <c r="W88" s="41">
        <f t="shared" si="79"/>
        <v>0</v>
      </c>
      <c r="X88" s="41">
        <f t="shared" si="79"/>
        <v>0</v>
      </c>
      <c r="Y88" s="41">
        <f t="shared" si="79"/>
        <v>0</v>
      </c>
      <c r="Z88" s="41">
        <f t="shared" si="79"/>
        <v>0</v>
      </c>
      <c r="AA88" s="41">
        <f t="shared" si="79"/>
        <v>0</v>
      </c>
      <c r="AB88" s="41">
        <f t="shared" si="79"/>
        <v>0</v>
      </c>
      <c r="AC88" s="41">
        <f t="shared" si="79"/>
        <v>0</v>
      </c>
      <c r="AD88" s="41">
        <f t="shared" si="79"/>
        <v>0</v>
      </c>
      <c r="AE88" s="41">
        <f t="shared" si="79"/>
        <v>0</v>
      </c>
      <c r="AF88" s="41">
        <f t="shared" si="79"/>
        <v>0</v>
      </c>
      <c r="AG88" s="41">
        <f t="shared" si="79"/>
        <v>0</v>
      </c>
      <c r="AH88" s="41">
        <f t="shared" si="79"/>
        <v>0</v>
      </c>
      <c r="AI88" s="41">
        <f t="shared" si="79"/>
        <v>0</v>
      </c>
      <c r="AJ88" s="41">
        <f t="shared" si="79"/>
        <v>0</v>
      </c>
      <c r="AK88" s="41">
        <f t="shared" si="79"/>
        <v>0</v>
      </c>
      <c r="AL88" s="41">
        <f t="shared" si="79"/>
        <v>0</v>
      </c>
      <c r="AM88" s="41">
        <f t="shared" si="79"/>
        <v>0</v>
      </c>
      <c r="AN88" s="41">
        <f t="shared" si="79"/>
        <v>0</v>
      </c>
      <c r="AO88" s="41">
        <f t="shared" si="79"/>
        <v>0</v>
      </c>
      <c r="AP88" s="41">
        <f t="shared" si="79"/>
        <v>0</v>
      </c>
      <c r="AQ88" s="41">
        <f t="shared" si="79"/>
        <v>0</v>
      </c>
      <c r="AR88" s="41">
        <f t="shared" si="79"/>
        <v>0</v>
      </c>
      <c r="AS88" s="41">
        <f t="shared" si="79"/>
        <v>0</v>
      </c>
      <c r="AT88" s="41">
        <f t="shared" si="79"/>
        <v>0</v>
      </c>
      <c r="AU88" s="41">
        <f t="shared" si="79"/>
        <v>0</v>
      </c>
      <c r="AV88" s="41">
        <f t="shared" si="79"/>
        <v>0</v>
      </c>
      <c r="AW88" s="41">
        <f t="shared" si="79"/>
        <v>0</v>
      </c>
      <c r="AX88" s="41">
        <f t="shared" si="79"/>
        <v>0</v>
      </c>
      <c r="AY88" s="41">
        <f t="shared" si="79"/>
        <v>0</v>
      </c>
      <c r="AZ88" s="41">
        <f t="shared" si="79"/>
        <v>0</v>
      </c>
      <c r="BA88" s="41">
        <f t="shared" si="79"/>
        <v>0</v>
      </c>
      <c r="BB88" s="41">
        <f t="shared" si="79"/>
        <v>0</v>
      </c>
      <c r="BC88" s="41">
        <f t="shared" si="79"/>
        <v>0</v>
      </c>
      <c r="BD88" s="41">
        <f t="shared" si="79"/>
        <v>0</v>
      </c>
      <c r="BE88" s="41">
        <f t="shared" si="79"/>
        <v>0</v>
      </c>
      <c r="BF88" s="41">
        <f t="shared" si="79"/>
        <v>0</v>
      </c>
      <c r="BG88" s="41">
        <f t="shared" si="79"/>
        <v>0</v>
      </c>
      <c r="BH88" s="41">
        <f t="shared" si="79"/>
        <v>0</v>
      </c>
      <c r="BI88" s="41">
        <f t="shared" si="79"/>
        <v>0</v>
      </c>
      <c r="BJ88" s="41">
        <f t="shared" si="79"/>
        <v>0</v>
      </c>
      <c r="BK88" s="41">
        <f t="shared" si="79"/>
        <v>0</v>
      </c>
      <c r="BL88" s="41">
        <f t="shared" si="79"/>
        <v>0</v>
      </c>
      <c r="BM88" s="41">
        <f t="shared" si="79"/>
        <v>0</v>
      </c>
      <c r="BN88" s="41">
        <f t="shared" si="79"/>
        <v>0</v>
      </c>
      <c r="BO88" s="41">
        <f t="shared" si="79"/>
        <v>0</v>
      </c>
      <c r="BP88" s="41">
        <f t="shared" si="79"/>
        <v>0</v>
      </c>
      <c r="BQ88" s="41"/>
      <c r="BR88" s="41">
        <f t="shared" si="70"/>
        <v>0</v>
      </c>
      <c r="BS88" s="41">
        <f t="shared" si="71"/>
        <v>0</v>
      </c>
      <c r="BT88" s="41">
        <f t="shared" si="72"/>
        <v>0</v>
      </c>
      <c r="BU88" s="41">
        <f t="shared" si="73"/>
        <v>0</v>
      </c>
      <c r="BV88" s="41">
        <f t="shared" si="74"/>
        <v>0</v>
      </c>
      <c r="BW88" s="51"/>
    </row>
    <row r="89" spans="1:75" ht="15.75" customHeight="1" outlineLevel="1">
      <c r="A89" s="26"/>
      <c r="B89" s="26"/>
      <c r="C89" s="32"/>
      <c r="D89" s="29"/>
      <c r="E89" s="32" t="str">
        <f t="shared" si="68"/>
        <v># de clientes B2B Setup</v>
      </c>
      <c r="F89" s="32"/>
      <c r="G89" s="32"/>
      <c r="H89" s="58">
        <f>'1.Premissas Receitas'!D40</f>
        <v>10000</v>
      </c>
      <c r="I89" s="41">
        <f t="shared" ref="I89:BP89" si="80">$H$89*I16</f>
        <v>13605.442176870751</v>
      </c>
      <c r="J89" s="41">
        <f t="shared" si="80"/>
        <v>14965.986394557824</v>
      </c>
      <c r="K89" s="41">
        <f t="shared" si="80"/>
        <v>16462.585034013606</v>
      </c>
      <c r="L89" s="41">
        <f t="shared" si="80"/>
        <v>18108.843537414967</v>
      </c>
      <c r="M89" s="41">
        <f t="shared" si="80"/>
        <v>19919.727891156464</v>
      </c>
      <c r="N89" s="41">
        <f t="shared" si="80"/>
        <v>21911.700680272112</v>
      </c>
      <c r="O89" s="41">
        <f t="shared" si="80"/>
        <v>24102.870748299323</v>
      </c>
      <c r="P89" s="41">
        <f t="shared" si="80"/>
        <v>26513.157823129255</v>
      </c>
      <c r="Q89" s="41">
        <f t="shared" si="80"/>
        <v>29164.473605442177</v>
      </c>
      <c r="R89" s="41">
        <f t="shared" si="80"/>
        <v>32080.920965986395</v>
      </c>
      <c r="S89" s="41">
        <f t="shared" si="80"/>
        <v>35289.013062585036</v>
      </c>
      <c r="T89" s="41">
        <f t="shared" si="80"/>
        <v>38817.914368843536</v>
      </c>
      <c r="U89" s="41">
        <f t="shared" si="80"/>
        <v>44640.601524170066</v>
      </c>
      <c r="V89" s="41">
        <f t="shared" si="80"/>
        <v>49104.661676587079</v>
      </c>
      <c r="W89" s="41">
        <f t="shared" si="80"/>
        <v>54015.127844245791</v>
      </c>
      <c r="X89" s="41">
        <f t="shared" si="80"/>
        <v>59416.640628670371</v>
      </c>
      <c r="Y89" s="41">
        <f t="shared" si="80"/>
        <v>65358.304691537407</v>
      </c>
      <c r="Z89" s="41">
        <f t="shared" si="80"/>
        <v>71894.135160691148</v>
      </c>
      <c r="AA89" s="41">
        <f t="shared" si="80"/>
        <v>79083.548676760256</v>
      </c>
      <c r="AB89" s="41">
        <f t="shared" si="80"/>
        <v>86991.903544436296</v>
      </c>
      <c r="AC89" s="41">
        <f t="shared" si="80"/>
        <v>95691.093898879932</v>
      </c>
      <c r="AD89" s="41">
        <f t="shared" si="80"/>
        <v>105260.20328876794</v>
      </c>
      <c r="AE89" s="41">
        <f t="shared" si="80"/>
        <v>115786.22361764472</v>
      </c>
      <c r="AF89" s="41">
        <f t="shared" si="80"/>
        <v>127364.84597940919</v>
      </c>
      <c r="AG89" s="41">
        <f t="shared" si="80"/>
        <v>146469.57287632057</v>
      </c>
      <c r="AH89" s="41">
        <f t="shared" si="80"/>
        <v>161116.53016395262</v>
      </c>
      <c r="AI89" s="41">
        <f t="shared" si="80"/>
        <v>177228.1831803479</v>
      </c>
      <c r="AJ89" s="41">
        <f t="shared" si="80"/>
        <v>194951.00149838268</v>
      </c>
      <c r="AK89" s="41">
        <f t="shared" si="80"/>
        <v>214446.10164822094</v>
      </c>
      <c r="AL89" s="41">
        <f t="shared" si="80"/>
        <v>235890.71181304305</v>
      </c>
      <c r="AM89" s="41">
        <f t="shared" si="80"/>
        <v>259479.78299434736</v>
      </c>
      <c r="AN89" s="41">
        <f t="shared" si="80"/>
        <v>285427.7612937821</v>
      </c>
      <c r="AO89" s="41">
        <f t="shared" si="80"/>
        <v>313970.53742316033</v>
      </c>
      <c r="AP89" s="41">
        <f t="shared" si="80"/>
        <v>345367.59116547636</v>
      </c>
      <c r="AQ89" s="41">
        <f t="shared" si="80"/>
        <v>379904.35028202401</v>
      </c>
      <c r="AR89" s="41">
        <f t="shared" si="80"/>
        <v>417894.78531022638</v>
      </c>
      <c r="AS89" s="41">
        <f t="shared" si="80"/>
        <v>459684.26384124905</v>
      </c>
      <c r="AT89" s="41">
        <f t="shared" si="80"/>
        <v>505652.69022537395</v>
      </c>
      <c r="AU89" s="41">
        <f t="shared" si="80"/>
        <v>556217.95924791135</v>
      </c>
      <c r="AV89" s="41">
        <f t="shared" si="80"/>
        <v>611839.75517270237</v>
      </c>
      <c r="AW89" s="41">
        <f t="shared" si="80"/>
        <v>673023.73068997264</v>
      </c>
      <c r="AX89" s="41">
        <f t="shared" si="80"/>
        <v>740326.10375896993</v>
      </c>
      <c r="AY89" s="41">
        <f t="shared" si="80"/>
        <v>814358.71413486695</v>
      </c>
      <c r="AZ89" s="41">
        <f t="shared" si="80"/>
        <v>895794.58554835373</v>
      </c>
      <c r="BA89" s="41">
        <f t="shared" si="80"/>
        <v>985374.04410318914</v>
      </c>
      <c r="BB89" s="41">
        <f t="shared" si="80"/>
        <v>1083911.4485135081</v>
      </c>
      <c r="BC89" s="41">
        <f t="shared" si="80"/>
        <v>1192302.5933648588</v>
      </c>
      <c r="BD89" s="41">
        <f t="shared" si="80"/>
        <v>1311532.8527013445</v>
      </c>
      <c r="BE89" s="41">
        <f t="shared" si="80"/>
        <v>1442686.137971479</v>
      </c>
      <c r="BF89" s="41">
        <f t="shared" si="80"/>
        <v>1586954.751768627</v>
      </c>
      <c r="BG89" s="41">
        <f t="shared" si="80"/>
        <v>1745650.2269454896</v>
      </c>
      <c r="BH89" s="41">
        <f t="shared" si="80"/>
        <v>1920215.2496400385</v>
      </c>
      <c r="BI89" s="41">
        <f t="shared" si="80"/>
        <v>2112236.7746040425</v>
      </c>
      <c r="BJ89" s="41">
        <f t="shared" si="80"/>
        <v>2323460.4520644466</v>
      </c>
      <c r="BK89" s="41">
        <f t="shared" si="80"/>
        <v>2555806.4972708914</v>
      </c>
      <c r="BL89" s="41">
        <f t="shared" si="80"/>
        <v>2811387.1469979808</v>
      </c>
      <c r="BM89" s="41">
        <f t="shared" si="80"/>
        <v>3092525.861697779</v>
      </c>
      <c r="BN89" s="41">
        <f t="shared" si="80"/>
        <v>3401778.4478675565</v>
      </c>
      <c r="BO89" s="41">
        <f t="shared" si="80"/>
        <v>3741956.2926543118</v>
      </c>
      <c r="BP89" s="41">
        <f t="shared" si="80"/>
        <v>4116151.9219197431</v>
      </c>
      <c r="BQ89" s="41"/>
      <c r="BR89" s="41">
        <f t="shared" si="70"/>
        <v>290942.6362885714</v>
      </c>
      <c r="BS89" s="41">
        <f t="shared" si="71"/>
        <v>909966.68900763022</v>
      </c>
      <c r="BT89" s="41">
        <f t="shared" si="72"/>
        <v>3132146.9096492846</v>
      </c>
      <c r="BU89" s="41">
        <f t="shared" si="73"/>
        <v>9830018.7413023002</v>
      </c>
      <c r="BV89" s="41">
        <f t="shared" si="74"/>
        <v>30850809.761402391</v>
      </c>
      <c r="BW89" s="51"/>
    </row>
    <row r="90" spans="1:75" ht="15.75" customHeight="1" outlineLevel="1">
      <c r="A90" s="26"/>
      <c r="B90" s="26"/>
      <c r="C90" s="32"/>
      <c r="D90" s="29"/>
      <c r="E90" s="32" t="str">
        <f t="shared" si="68"/>
        <v># de clientes B2B Mensalidade</v>
      </c>
      <c r="F90" s="32"/>
      <c r="G90" s="32"/>
      <c r="H90" s="58">
        <f>'1.Premissas Receitas'!D41</f>
        <v>65</v>
      </c>
      <c r="I90" s="41">
        <f t="shared" ref="I90:BP90" si="81">$H$90*I17</f>
        <v>88.435374149659879</v>
      </c>
      <c r="J90" s="41">
        <f t="shared" si="81"/>
        <v>97.278911564625858</v>
      </c>
      <c r="K90" s="41">
        <f t="shared" si="81"/>
        <v>107.00680272108843</v>
      </c>
      <c r="L90" s="41">
        <f t="shared" si="81"/>
        <v>117.70748299319729</v>
      </c>
      <c r="M90" s="41">
        <f t="shared" si="81"/>
        <v>129.47823129251702</v>
      </c>
      <c r="N90" s="41">
        <f t="shared" si="81"/>
        <v>142.42605442176873</v>
      </c>
      <c r="O90" s="41">
        <f t="shared" si="81"/>
        <v>156.66865986394561</v>
      </c>
      <c r="P90" s="41">
        <f t="shared" si="81"/>
        <v>172.33552585034016</v>
      </c>
      <c r="Q90" s="41">
        <f t="shared" si="81"/>
        <v>189.56907843537417</v>
      </c>
      <c r="R90" s="41">
        <f t="shared" si="81"/>
        <v>208.52598627891157</v>
      </c>
      <c r="S90" s="41">
        <f t="shared" si="81"/>
        <v>229.3785849068027</v>
      </c>
      <c r="T90" s="41">
        <f t="shared" si="81"/>
        <v>252.316443397483</v>
      </c>
      <c r="U90" s="41">
        <f t="shared" si="81"/>
        <v>290.16390990710545</v>
      </c>
      <c r="V90" s="41">
        <f t="shared" si="81"/>
        <v>319.18030089781598</v>
      </c>
      <c r="W90" s="41">
        <f t="shared" si="81"/>
        <v>351.09833098759765</v>
      </c>
      <c r="X90" s="41">
        <f t="shared" si="81"/>
        <v>386.20816408635744</v>
      </c>
      <c r="Y90" s="41">
        <f t="shared" si="81"/>
        <v>424.82898049499312</v>
      </c>
      <c r="Z90" s="41">
        <f t="shared" si="81"/>
        <v>467.31187854449246</v>
      </c>
      <c r="AA90" s="41">
        <f t="shared" si="81"/>
        <v>514.04306639894173</v>
      </c>
      <c r="AB90" s="41">
        <f t="shared" si="81"/>
        <v>565.44737303883596</v>
      </c>
      <c r="AC90" s="41">
        <f t="shared" si="81"/>
        <v>621.99211034271957</v>
      </c>
      <c r="AD90" s="41">
        <f t="shared" si="81"/>
        <v>684.1913213769916</v>
      </c>
      <c r="AE90" s="41">
        <f t="shared" si="81"/>
        <v>752.61045351469068</v>
      </c>
      <c r="AF90" s="41">
        <f t="shared" si="81"/>
        <v>827.87149886615975</v>
      </c>
      <c r="AG90" s="41">
        <f t="shared" si="81"/>
        <v>952.05222369608373</v>
      </c>
      <c r="AH90" s="41">
        <f t="shared" si="81"/>
        <v>1047.257446065692</v>
      </c>
      <c r="AI90" s="41">
        <f t="shared" si="81"/>
        <v>1151.9831906722613</v>
      </c>
      <c r="AJ90" s="41">
        <f t="shared" si="81"/>
        <v>1267.1815097394874</v>
      </c>
      <c r="AK90" s="41">
        <f t="shared" si="81"/>
        <v>1393.8996607134361</v>
      </c>
      <c r="AL90" s="41">
        <f t="shared" si="81"/>
        <v>1533.2896267847798</v>
      </c>
      <c r="AM90" s="41">
        <f t="shared" si="81"/>
        <v>1686.6185894632579</v>
      </c>
      <c r="AN90" s="41">
        <f t="shared" si="81"/>
        <v>1855.2804484095836</v>
      </c>
      <c r="AO90" s="41">
        <f t="shared" si="81"/>
        <v>2040.8084932505421</v>
      </c>
      <c r="AP90" s="41">
        <f t="shared" si="81"/>
        <v>2244.8893425755964</v>
      </c>
      <c r="AQ90" s="41">
        <f t="shared" si="81"/>
        <v>2469.3782768331557</v>
      </c>
      <c r="AR90" s="41">
        <f t="shared" si="81"/>
        <v>2716.3161045164716</v>
      </c>
      <c r="AS90" s="41">
        <f t="shared" si="81"/>
        <v>2987.9477149681188</v>
      </c>
      <c r="AT90" s="41">
        <f t="shared" si="81"/>
        <v>3286.7424864649306</v>
      </c>
      <c r="AU90" s="41">
        <f t="shared" si="81"/>
        <v>3615.4167351114233</v>
      </c>
      <c r="AV90" s="41">
        <f t="shared" si="81"/>
        <v>3976.9584086225655</v>
      </c>
      <c r="AW90" s="41">
        <f t="shared" si="81"/>
        <v>4374.6542494848227</v>
      </c>
      <c r="AX90" s="41">
        <f t="shared" si="81"/>
        <v>4812.1196744333047</v>
      </c>
      <c r="AY90" s="41">
        <f t="shared" si="81"/>
        <v>5293.3316418766353</v>
      </c>
      <c r="AZ90" s="41">
        <f t="shared" si="81"/>
        <v>5822.6648060642992</v>
      </c>
      <c r="BA90" s="41">
        <f t="shared" si="81"/>
        <v>6404.9312866707296</v>
      </c>
      <c r="BB90" s="41">
        <f t="shared" si="81"/>
        <v>7045.4244153378022</v>
      </c>
      <c r="BC90" s="41">
        <f t="shared" si="81"/>
        <v>7749.9668568715824</v>
      </c>
      <c r="BD90" s="41">
        <f t="shared" si="81"/>
        <v>8524.9635425587403</v>
      </c>
      <c r="BE90" s="41">
        <f t="shared" si="81"/>
        <v>9377.4598968146147</v>
      </c>
      <c r="BF90" s="41">
        <f t="shared" si="81"/>
        <v>10315.205886496075</v>
      </c>
      <c r="BG90" s="41">
        <f t="shared" si="81"/>
        <v>11346.726475145682</v>
      </c>
      <c r="BH90" s="41">
        <f t="shared" si="81"/>
        <v>12481.39912266025</v>
      </c>
      <c r="BI90" s="41">
        <f t="shared" si="81"/>
        <v>13729.539034926276</v>
      </c>
      <c r="BJ90" s="41">
        <f t="shared" si="81"/>
        <v>15102.492938418904</v>
      </c>
      <c r="BK90" s="41">
        <f t="shared" si="81"/>
        <v>16612.742232260793</v>
      </c>
      <c r="BL90" s="41">
        <f t="shared" si="81"/>
        <v>18274.016455486875</v>
      </c>
      <c r="BM90" s="41">
        <f t="shared" si="81"/>
        <v>20101.418101035564</v>
      </c>
      <c r="BN90" s="41">
        <f t="shared" si="81"/>
        <v>22111.559911139117</v>
      </c>
      <c r="BO90" s="41">
        <f t="shared" si="81"/>
        <v>24322.715902253029</v>
      </c>
      <c r="BP90" s="41">
        <f t="shared" si="81"/>
        <v>26754.987492478329</v>
      </c>
      <c r="BQ90" s="41"/>
      <c r="BR90" s="41">
        <f t="shared" si="70"/>
        <v>1891.1271358757147</v>
      </c>
      <c r="BS90" s="41">
        <f t="shared" si="71"/>
        <v>5914.7834785495952</v>
      </c>
      <c r="BT90" s="41">
        <f t="shared" si="72"/>
        <v>20358.954912720346</v>
      </c>
      <c r="BU90" s="41">
        <f t="shared" si="73"/>
        <v>63895.121818464955</v>
      </c>
      <c r="BV90" s="41">
        <f t="shared" si="74"/>
        <v>200530.2634491155</v>
      </c>
      <c r="BW90" s="51"/>
    </row>
    <row r="91" spans="1:75" ht="15.75" customHeight="1" outlineLevel="1">
      <c r="A91" s="26"/>
      <c r="B91" s="26"/>
      <c r="C91" s="29"/>
      <c r="D91" s="29"/>
      <c r="E91" s="32" t="str">
        <f t="shared" si="68"/>
        <v># de clientes B2B Manutenção</v>
      </c>
      <c r="F91" s="29"/>
      <c r="G91" s="29"/>
      <c r="H91" s="58">
        <f>'1.Premissas Receitas'!D42</f>
        <v>0</v>
      </c>
      <c r="I91" s="41">
        <f t="shared" ref="I91:BP91" si="82">$H$91*I18</f>
        <v>0</v>
      </c>
      <c r="J91" s="41">
        <f t="shared" si="82"/>
        <v>0</v>
      </c>
      <c r="K91" s="41">
        <f t="shared" si="82"/>
        <v>0</v>
      </c>
      <c r="L91" s="41">
        <f t="shared" si="82"/>
        <v>0</v>
      </c>
      <c r="M91" s="41">
        <f t="shared" si="82"/>
        <v>0</v>
      </c>
      <c r="N91" s="41">
        <f t="shared" si="82"/>
        <v>0</v>
      </c>
      <c r="O91" s="41">
        <f t="shared" si="82"/>
        <v>0</v>
      </c>
      <c r="P91" s="41">
        <f t="shared" si="82"/>
        <v>0</v>
      </c>
      <c r="Q91" s="41">
        <f t="shared" si="82"/>
        <v>0</v>
      </c>
      <c r="R91" s="41">
        <f t="shared" si="82"/>
        <v>0</v>
      </c>
      <c r="S91" s="41">
        <f t="shared" si="82"/>
        <v>0</v>
      </c>
      <c r="T91" s="41">
        <f t="shared" si="82"/>
        <v>0</v>
      </c>
      <c r="U91" s="41">
        <f t="shared" si="82"/>
        <v>0</v>
      </c>
      <c r="V91" s="41">
        <f t="shared" si="82"/>
        <v>0</v>
      </c>
      <c r="W91" s="41">
        <f t="shared" si="82"/>
        <v>0</v>
      </c>
      <c r="X91" s="41">
        <f t="shared" si="82"/>
        <v>0</v>
      </c>
      <c r="Y91" s="41">
        <f t="shared" si="82"/>
        <v>0</v>
      </c>
      <c r="Z91" s="41">
        <f t="shared" si="82"/>
        <v>0</v>
      </c>
      <c r="AA91" s="41">
        <f t="shared" si="82"/>
        <v>0</v>
      </c>
      <c r="AB91" s="41">
        <f t="shared" si="82"/>
        <v>0</v>
      </c>
      <c r="AC91" s="41">
        <f t="shared" si="82"/>
        <v>0</v>
      </c>
      <c r="AD91" s="41">
        <f t="shared" si="82"/>
        <v>0</v>
      </c>
      <c r="AE91" s="41">
        <f t="shared" si="82"/>
        <v>0</v>
      </c>
      <c r="AF91" s="41">
        <f t="shared" si="82"/>
        <v>0</v>
      </c>
      <c r="AG91" s="41">
        <f t="shared" si="82"/>
        <v>0</v>
      </c>
      <c r="AH91" s="41">
        <f t="shared" si="82"/>
        <v>0</v>
      </c>
      <c r="AI91" s="41">
        <f t="shared" si="82"/>
        <v>0</v>
      </c>
      <c r="AJ91" s="41">
        <f t="shared" si="82"/>
        <v>0</v>
      </c>
      <c r="AK91" s="41">
        <f t="shared" si="82"/>
        <v>0</v>
      </c>
      <c r="AL91" s="41">
        <f t="shared" si="82"/>
        <v>0</v>
      </c>
      <c r="AM91" s="41">
        <f t="shared" si="82"/>
        <v>0</v>
      </c>
      <c r="AN91" s="41">
        <f t="shared" si="82"/>
        <v>0</v>
      </c>
      <c r="AO91" s="41">
        <f t="shared" si="82"/>
        <v>0</v>
      </c>
      <c r="AP91" s="41">
        <f t="shared" si="82"/>
        <v>0</v>
      </c>
      <c r="AQ91" s="41">
        <f t="shared" si="82"/>
        <v>0</v>
      </c>
      <c r="AR91" s="41">
        <f t="shared" si="82"/>
        <v>0</v>
      </c>
      <c r="AS91" s="41">
        <f t="shared" si="82"/>
        <v>0</v>
      </c>
      <c r="AT91" s="41">
        <f t="shared" si="82"/>
        <v>0</v>
      </c>
      <c r="AU91" s="41">
        <f t="shared" si="82"/>
        <v>0</v>
      </c>
      <c r="AV91" s="41">
        <f t="shared" si="82"/>
        <v>0</v>
      </c>
      <c r="AW91" s="41">
        <f t="shared" si="82"/>
        <v>0</v>
      </c>
      <c r="AX91" s="41">
        <f t="shared" si="82"/>
        <v>0</v>
      </c>
      <c r="AY91" s="41">
        <f t="shared" si="82"/>
        <v>0</v>
      </c>
      <c r="AZ91" s="41">
        <f t="shared" si="82"/>
        <v>0</v>
      </c>
      <c r="BA91" s="41">
        <f t="shared" si="82"/>
        <v>0</v>
      </c>
      <c r="BB91" s="41">
        <f t="shared" si="82"/>
        <v>0</v>
      </c>
      <c r="BC91" s="41">
        <f t="shared" si="82"/>
        <v>0</v>
      </c>
      <c r="BD91" s="41">
        <f t="shared" si="82"/>
        <v>0</v>
      </c>
      <c r="BE91" s="41">
        <f t="shared" si="82"/>
        <v>0</v>
      </c>
      <c r="BF91" s="41">
        <f t="shared" si="82"/>
        <v>0</v>
      </c>
      <c r="BG91" s="41">
        <f t="shared" si="82"/>
        <v>0</v>
      </c>
      <c r="BH91" s="41">
        <f t="shared" si="82"/>
        <v>0</v>
      </c>
      <c r="BI91" s="41">
        <f t="shared" si="82"/>
        <v>0</v>
      </c>
      <c r="BJ91" s="41">
        <f t="shared" si="82"/>
        <v>0</v>
      </c>
      <c r="BK91" s="41">
        <f t="shared" si="82"/>
        <v>0</v>
      </c>
      <c r="BL91" s="41">
        <f t="shared" si="82"/>
        <v>0</v>
      </c>
      <c r="BM91" s="41">
        <f t="shared" si="82"/>
        <v>0</v>
      </c>
      <c r="BN91" s="41">
        <f t="shared" si="82"/>
        <v>0</v>
      </c>
      <c r="BO91" s="41">
        <f t="shared" si="82"/>
        <v>0</v>
      </c>
      <c r="BP91" s="41">
        <f t="shared" si="82"/>
        <v>0</v>
      </c>
      <c r="BQ91" s="41"/>
      <c r="BR91" s="41">
        <f t="shared" si="70"/>
        <v>0</v>
      </c>
      <c r="BS91" s="41">
        <f t="shared" si="71"/>
        <v>0</v>
      </c>
      <c r="BT91" s="41">
        <f t="shared" si="72"/>
        <v>0</v>
      </c>
      <c r="BU91" s="41">
        <f t="shared" si="73"/>
        <v>0</v>
      </c>
      <c r="BV91" s="41">
        <f t="shared" si="74"/>
        <v>0</v>
      </c>
      <c r="BW91" s="32"/>
    </row>
    <row r="92" spans="1:75" ht="15.75" customHeight="1" outlineLevel="1">
      <c r="A92" s="26"/>
      <c r="B92" s="26"/>
      <c r="C92" s="29"/>
      <c r="D92" s="29"/>
      <c r="E92" s="53" t="str">
        <f t="shared" si="68"/>
        <v># de clientes Conteudo/ Paywall 1</v>
      </c>
      <c r="F92" s="29"/>
      <c r="G92" s="29"/>
      <c r="H92" s="58">
        <f>'1.Premissas Receitas'!D48</f>
        <v>1400.0000000000002</v>
      </c>
      <c r="I92" s="41">
        <f t="shared" ref="I92:BP92" si="83">$H$92*I19</f>
        <v>1904.7619047619053</v>
      </c>
      <c r="J92" s="41">
        <f t="shared" si="83"/>
        <v>2095.2380952380959</v>
      </c>
      <c r="K92" s="41">
        <f t="shared" si="83"/>
        <v>2304.761904761905</v>
      </c>
      <c r="L92" s="41">
        <f t="shared" si="83"/>
        <v>2535.2380952380959</v>
      </c>
      <c r="M92" s="41">
        <f t="shared" si="83"/>
        <v>2788.7619047619055</v>
      </c>
      <c r="N92" s="41">
        <f t="shared" si="83"/>
        <v>3067.638095238096</v>
      </c>
      <c r="O92" s="41">
        <f t="shared" si="83"/>
        <v>3374.4019047619058</v>
      </c>
      <c r="P92" s="41">
        <f t="shared" si="83"/>
        <v>3711.8420952380961</v>
      </c>
      <c r="Q92" s="41">
        <f t="shared" si="83"/>
        <v>4083.0263047619055</v>
      </c>
      <c r="R92" s="41">
        <f t="shared" si="83"/>
        <v>4491.3289352380962</v>
      </c>
      <c r="S92" s="41">
        <f t="shared" si="83"/>
        <v>4940.4618287619051</v>
      </c>
      <c r="T92" s="41">
        <f t="shared" si="83"/>
        <v>5434.5080116380959</v>
      </c>
      <c r="U92" s="41">
        <f t="shared" si="83"/>
        <v>6249.6842133838109</v>
      </c>
      <c r="V92" s="41">
        <f t="shared" si="83"/>
        <v>6874.6526347221925</v>
      </c>
      <c r="W92" s="41">
        <f t="shared" si="83"/>
        <v>7562.1178981944122</v>
      </c>
      <c r="X92" s="41">
        <f t="shared" si="83"/>
        <v>8318.3296880138532</v>
      </c>
      <c r="Y92" s="41">
        <f t="shared" si="83"/>
        <v>9150.1626568152387</v>
      </c>
      <c r="Z92" s="41">
        <f t="shared" si="83"/>
        <v>10065.178922496762</v>
      </c>
      <c r="AA92" s="41">
        <f t="shared" si="83"/>
        <v>11071.696814746438</v>
      </c>
      <c r="AB92" s="41">
        <f t="shared" si="83"/>
        <v>12178.866496221084</v>
      </c>
      <c r="AC92" s="41">
        <f t="shared" si="83"/>
        <v>13396.753145843193</v>
      </c>
      <c r="AD92" s="41">
        <f t="shared" si="83"/>
        <v>14736.428460427513</v>
      </c>
      <c r="AE92" s="41">
        <f t="shared" si="83"/>
        <v>16210.071306470263</v>
      </c>
      <c r="AF92" s="41">
        <f t="shared" si="83"/>
        <v>17831.078437117289</v>
      </c>
      <c r="AG92" s="41">
        <f t="shared" si="83"/>
        <v>20505.740202684883</v>
      </c>
      <c r="AH92" s="41">
        <f t="shared" si="83"/>
        <v>22556.31422295337</v>
      </c>
      <c r="AI92" s="41">
        <f t="shared" si="83"/>
        <v>24811.94564524871</v>
      </c>
      <c r="AJ92" s="41">
        <f t="shared" si="83"/>
        <v>27293.140209773581</v>
      </c>
      <c r="AK92" s="41">
        <f t="shared" si="83"/>
        <v>30022.454230750936</v>
      </c>
      <c r="AL92" s="41">
        <f t="shared" si="83"/>
        <v>33024.699653826036</v>
      </c>
      <c r="AM92" s="41">
        <f t="shared" si="83"/>
        <v>36327.169619208638</v>
      </c>
      <c r="AN92" s="41">
        <f t="shared" si="83"/>
        <v>39959.886581129504</v>
      </c>
      <c r="AO92" s="41">
        <f t="shared" si="83"/>
        <v>43955.87523924245</v>
      </c>
      <c r="AP92" s="41">
        <f t="shared" si="83"/>
        <v>48351.462763166695</v>
      </c>
      <c r="AQ92" s="41">
        <f t="shared" si="83"/>
        <v>53186.609039483366</v>
      </c>
      <c r="AR92" s="41">
        <f t="shared" si="83"/>
        <v>58505.269943431704</v>
      </c>
      <c r="AS92" s="41">
        <f t="shared" si="83"/>
        <v>64355.796937774874</v>
      </c>
      <c r="AT92" s="41">
        <f t="shared" si="83"/>
        <v>70791.376631552368</v>
      </c>
      <c r="AU92" s="41">
        <f t="shared" si="83"/>
        <v>77870.514294707595</v>
      </c>
      <c r="AV92" s="41">
        <f t="shared" si="83"/>
        <v>85657.565724178348</v>
      </c>
      <c r="AW92" s="41">
        <f t="shared" si="83"/>
        <v>94223.32229659619</v>
      </c>
      <c r="AX92" s="41">
        <f t="shared" si="83"/>
        <v>103645.65452625581</v>
      </c>
      <c r="AY92" s="41">
        <f t="shared" si="83"/>
        <v>114010.21997888139</v>
      </c>
      <c r="AZ92" s="41">
        <f t="shared" si="83"/>
        <v>125411.24197676954</v>
      </c>
      <c r="BA92" s="41">
        <f t="shared" si="83"/>
        <v>137952.36617444651</v>
      </c>
      <c r="BB92" s="41">
        <f t="shared" si="83"/>
        <v>151747.60279189114</v>
      </c>
      <c r="BC92" s="41">
        <f t="shared" si="83"/>
        <v>166922.36307108027</v>
      </c>
      <c r="BD92" s="41">
        <f t="shared" si="83"/>
        <v>183614.59937818829</v>
      </c>
      <c r="BE92" s="41">
        <f t="shared" si="83"/>
        <v>201976.0593160071</v>
      </c>
      <c r="BF92" s="41">
        <f t="shared" si="83"/>
        <v>222173.6652476078</v>
      </c>
      <c r="BG92" s="41">
        <f t="shared" si="83"/>
        <v>244391.03177236859</v>
      </c>
      <c r="BH92" s="41">
        <f t="shared" si="83"/>
        <v>268830.13494960545</v>
      </c>
      <c r="BI92" s="41">
        <f t="shared" si="83"/>
        <v>295713.148444566</v>
      </c>
      <c r="BJ92" s="41">
        <f t="shared" si="83"/>
        <v>325284.46328902262</v>
      </c>
      <c r="BK92" s="41">
        <f t="shared" si="83"/>
        <v>357812.90961792483</v>
      </c>
      <c r="BL92" s="41">
        <f t="shared" si="83"/>
        <v>393594.20057971735</v>
      </c>
      <c r="BM92" s="41">
        <f t="shared" si="83"/>
        <v>432953.62063768914</v>
      </c>
      <c r="BN92" s="41">
        <f t="shared" si="83"/>
        <v>476248.98270145798</v>
      </c>
      <c r="BO92" s="41">
        <f t="shared" si="83"/>
        <v>523873.88097160374</v>
      </c>
      <c r="BP92" s="41">
        <f t="shared" si="83"/>
        <v>576261.26906876417</v>
      </c>
      <c r="BQ92" s="41"/>
      <c r="BR92" s="41">
        <f t="shared" si="70"/>
        <v>40731.969080400013</v>
      </c>
      <c r="BS92" s="41">
        <f t="shared" si="71"/>
        <v>127395.33646106823</v>
      </c>
      <c r="BT92" s="41">
        <f t="shared" si="72"/>
        <v>438500.56735089986</v>
      </c>
      <c r="BU92" s="41">
        <f t="shared" si="73"/>
        <v>1376202.6237823225</v>
      </c>
      <c r="BV92" s="41">
        <f t="shared" si="74"/>
        <v>4319113.3665963346</v>
      </c>
      <c r="BW92" s="32"/>
    </row>
    <row r="93" spans="1:75" ht="15.75" customHeight="1" outlineLevel="1">
      <c r="A93" s="26"/>
      <c r="B93" s="26"/>
      <c r="C93" s="29"/>
      <c r="D93" s="29"/>
      <c r="E93" s="53" t="str">
        <f t="shared" si="68"/>
        <v># de clientes Conteudo/ Paywall 2</v>
      </c>
      <c r="F93" s="29"/>
      <c r="G93" s="29"/>
      <c r="H93" s="58">
        <f>'1.Premissas Receitas'!D49</f>
        <v>0</v>
      </c>
      <c r="I93" s="41">
        <f t="shared" ref="I93:BP93" si="84">$H$93*I20</f>
        <v>0</v>
      </c>
      <c r="J93" s="41">
        <f t="shared" si="84"/>
        <v>0</v>
      </c>
      <c r="K93" s="41">
        <f t="shared" si="84"/>
        <v>0</v>
      </c>
      <c r="L93" s="41">
        <f t="shared" si="84"/>
        <v>0</v>
      </c>
      <c r="M93" s="41">
        <f t="shared" si="84"/>
        <v>0</v>
      </c>
      <c r="N93" s="41">
        <f t="shared" si="84"/>
        <v>0</v>
      </c>
      <c r="O93" s="41">
        <f t="shared" si="84"/>
        <v>0</v>
      </c>
      <c r="P93" s="41">
        <f t="shared" si="84"/>
        <v>0</v>
      </c>
      <c r="Q93" s="41">
        <f t="shared" si="84"/>
        <v>0</v>
      </c>
      <c r="R93" s="41">
        <f t="shared" si="84"/>
        <v>0</v>
      </c>
      <c r="S93" s="41">
        <f t="shared" si="84"/>
        <v>0</v>
      </c>
      <c r="T93" s="41">
        <f t="shared" si="84"/>
        <v>0</v>
      </c>
      <c r="U93" s="41">
        <f t="shared" si="84"/>
        <v>0</v>
      </c>
      <c r="V93" s="41">
        <f t="shared" si="84"/>
        <v>0</v>
      </c>
      <c r="W93" s="41">
        <f t="shared" si="84"/>
        <v>0</v>
      </c>
      <c r="X93" s="41">
        <f t="shared" si="84"/>
        <v>0</v>
      </c>
      <c r="Y93" s="41">
        <f t="shared" si="84"/>
        <v>0</v>
      </c>
      <c r="Z93" s="41">
        <f t="shared" si="84"/>
        <v>0</v>
      </c>
      <c r="AA93" s="41">
        <f t="shared" si="84"/>
        <v>0</v>
      </c>
      <c r="AB93" s="41">
        <f t="shared" si="84"/>
        <v>0</v>
      </c>
      <c r="AC93" s="41">
        <f t="shared" si="84"/>
        <v>0</v>
      </c>
      <c r="AD93" s="41">
        <f t="shared" si="84"/>
        <v>0</v>
      </c>
      <c r="AE93" s="41">
        <f t="shared" si="84"/>
        <v>0</v>
      </c>
      <c r="AF93" s="41">
        <f t="shared" si="84"/>
        <v>0</v>
      </c>
      <c r="AG93" s="41">
        <f t="shared" si="84"/>
        <v>0</v>
      </c>
      <c r="AH93" s="41">
        <f t="shared" si="84"/>
        <v>0</v>
      </c>
      <c r="AI93" s="41">
        <f t="shared" si="84"/>
        <v>0</v>
      </c>
      <c r="AJ93" s="41">
        <f t="shared" si="84"/>
        <v>0</v>
      </c>
      <c r="AK93" s="41">
        <f t="shared" si="84"/>
        <v>0</v>
      </c>
      <c r="AL93" s="41">
        <f t="shared" si="84"/>
        <v>0</v>
      </c>
      <c r="AM93" s="41">
        <f t="shared" si="84"/>
        <v>0</v>
      </c>
      <c r="AN93" s="41">
        <f t="shared" si="84"/>
        <v>0</v>
      </c>
      <c r="AO93" s="41">
        <f t="shared" si="84"/>
        <v>0</v>
      </c>
      <c r="AP93" s="41">
        <f t="shared" si="84"/>
        <v>0</v>
      </c>
      <c r="AQ93" s="41">
        <f t="shared" si="84"/>
        <v>0</v>
      </c>
      <c r="AR93" s="41">
        <f t="shared" si="84"/>
        <v>0</v>
      </c>
      <c r="AS93" s="41">
        <f t="shared" si="84"/>
        <v>0</v>
      </c>
      <c r="AT93" s="41">
        <f t="shared" si="84"/>
        <v>0</v>
      </c>
      <c r="AU93" s="41">
        <f t="shared" si="84"/>
        <v>0</v>
      </c>
      <c r="AV93" s="41">
        <f t="shared" si="84"/>
        <v>0</v>
      </c>
      <c r="AW93" s="41">
        <f t="shared" si="84"/>
        <v>0</v>
      </c>
      <c r="AX93" s="41">
        <f t="shared" si="84"/>
        <v>0</v>
      </c>
      <c r="AY93" s="41">
        <f t="shared" si="84"/>
        <v>0</v>
      </c>
      <c r="AZ93" s="41">
        <f t="shared" si="84"/>
        <v>0</v>
      </c>
      <c r="BA93" s="41">
        <f t="shared" si="84"/>
        <v>0</v>
      </c>
      <c r="BB93" s="41">
        <f t="shared" si="84"/>
        <v>0</v>
      </c>
      <c r="BC93" s="41">
        <f t="shared" si="84"/>
        <v>0</v>
      </c>
      <c r="BD93" s="41">
        <f t="shared" si="84"/>
        <v>0</v>
      </c>
      <c r="BE93" s="41">
        <f t="shared" si="84"/>
        <v>0</v>
      </c>
      <c r="BF93" s="41">
        <f t="shared" si="84"/>
        <v>0</v>
      </c>
      <c r="BG93" s="41">
        <f t="shared" si="84"/>
        <v>0</v>
      </c>
      <c r="BH93" s="41">
        <f t="shared" si="84"/>
        <v>0</v>
      </c>
      <c r="BI93" s="41">
        <f t="shared" si="84"/>
        <v>0</v>
      </c>
      <c r="BJ93" s="41">
        <f t="shared" si="84"/>
        <v>0</v>
      </c>
      <c r="BK93" s="41">
        <f t="shared" si="84"/>
        <v>0</v>
      </c>
      <c r="BL93" s="41">
        <f t="shared" si="84"/>
        <v>0</v>
      </c>
      <c r="BM93" s="41">
        <f t="shared" si="84"/>
        <v>0</v>
      </c>
      <c r="BN93" s="41">
        <f t="shared" si="84"/>
        <v>0</v>
      </c>
      <c r="BO93" s="41">
        <f t="shared" si="84"/>
        <v>0</v>
      </c>
      <c r="BP93" s="41">
        <f t="shared" si="84"/>
        <v>0</v>
      </c>
      <c r="BQ93" s="41"/>
      <c r="BR93" s="41">
        <f t="shared" si="70"/>
        <v>0</v>
      </c>
      <c r="BS93" s="41">
        <f t="shared" si="71"/>
        <v>0</v>
      </c>
      <c r="BT93" s="41">
        <f t="shared" si="72"/>
        <v>0</v>
      </c>
      <c r="BU93" s="41">
        <f t="shared" si="73"/>
        <v>0</v>
      </c>
      <c r="BV93" s="41">
        <f t="shared" si="74"/>
        <v>0</v>
      </c>
      <c r="BW93" s="32"/>
    </row>
    <row r="94" spans="1:75" ht="15.75" customHeight="1" outlineLevel="1">
      <c r="A94" s="26"/>
      <c r="B94" s="26"/>
      <c r="C94" s="29"/>
      <c r="D94" s="29"/>
      <c r="E94" s="53" t="str">
        <f t="shared" si="68"/>
        <v># de clientes Conteudo/ Paywall 3</v>
      </c>
      <c r="F94" s="29"/>
      <c r="G94" s="29"/>
      <c r="H94" s="58">
        <f>'1.Premissas Receitas'!D50</f>
        <v>0</v>
      </c>
      <c r="I94" s="41">
        <f t="shared" ref="I94:BP94" si="85">$H$94*I21</f>
        <v>0</v>
      </c>
      <c r="J94" s="41">
        <f t="shared" si="85"/>
        <v>0</v>
      </c>
      <c r="K94" s="41">
        <f t="shared" si="85"/>
        <v>0</v>
      </c>
      <c r="L94" s="41">
        <f t="shared" si="85"/>
        <v>0</v>
      </c>
      <c r="M94" s="41">
        <f t="shared" si="85"/>
        <v>0</v>
      </c>
      <c r="N94" s="41">
        <f t="shared" si="85"/>
        <v>0</v>
      </c>
      <c r="O94" s="41">
        <f t="shared" si="85"/>
        <v>0</v>
      </c>
      <c r="P94" s="41">
        <f t="shared" si="85"/>
        <v>0</v>
      </c>
      <c r="Q94" s="41">
        <f t="shared" si="85"/>
        <v>0</v>
      </c>
      <c r="R94" s="41">
        <f t="shared" si="85"/>
        <v>0</v>
      </c>
      <c r="S94" s="41">
        <f t="shared" si="85"/>
        <v>0</v>
      </c>
      <c r="T94" s="41">
        <f t="shared" si="85"/>
        <v>0</v>
      </c>
      <c r="U94" s="41">
        <f t="shared" si="85"/>
        <v>0</v>
      </c>
      <c r="V94" s="41">
        <f t="shared" si="85"/>
        <v>0</v>
      </c>
      <c r="W94" s="41">
        <f t="shared" si="85"/>
        <v>0</v>
      </c>
      <c r="X94" s="41">
        <f t="shared" si="85"/>
        <v>0</v>
      </c>
      <c r="Y94" s="41">
        <f t="shared" si="85"/>
        <v>0</v>
      </c>
      <c r="Z94" s="41">
        <f t="shared" si="85"/>
        <v>0</v>
      </c>
      <c r="AA94" s="41">
        <f t="shared" si="85"/>
        <v>0</v>
      </c>
      <c r="AB94" s="41">
        <f t="shared" si="85"/>
        <v>0</v>
      </c>
      <c r="AC94" s="41">
        <f t="shared" si="85"/>
        <v>0</v>
      </c>
      <c r="AD94" s="41">
        <f t="shared" si="85"/>
        <v>0</v>
      </c>
      <c r="AE94" s="41">
        <f t="shared" si="85"/>
        <v>0</v>
      </c>
      <c r="AF94" s="41">
        <f t="shared" si="85"/>
        <v>0</v>
      </c>
      <c r="AG94" s="41">
        <f t="shared" si="85"/>
        <v>0</v>
      </c>
      <c r="AH94" s="41">
        <f t="shared" si="85"/>
        <v>0</v>
      </c>
      <c r="AI94" s="41">
        <f t="shared" si="85"/>
        <v>0</v>
      </c>
      <c r="AJ94" s="41">
        <f t="shared" si="85"/>
        <v>0</v>
      </c>
      <c r="AK94" s="41">
        <f t="shared" si="85"/>
        <v>0</v>
      </c>
      <c r="AL94" s="41">
        <f t="shared" si="85"/>
        <v>0</v>
      </c>
      <c r="AM94" s="41">
        <f t="shared" si="85"/>
        <v>0</v>
      </c>
      <c r="AN94" s="41">
        <f t="shared" si="85"/>
        <v>0</v>
      </c>
      <c r="AO94" s="41">
        <f t="shared" si="85"/>
        <v>0</v>
      </c>
      <c r="AP94" s="41">
        <f t="shared" si="85"/>
        <v>0</v>
      </c>
      <c r="AQ94" s="41">
        <f t="shared" si="85"/>
        <v>0</v>
      </c>
      <c r="AR94" s="41">
        <f t="shared" si="85"/>
        <v>0</v>
      </c>
      <c r="AS94" s="41">
        <f t="shared" si="85"/>
        <v>0</v>
      </c>
      <c r="AT94" s="41">
        <f t="shared" si="85"/>
        <v>0</v>
      </c>
      <c r="AU94" s="41">
        <f t="shared" si="85"/>
        <v>0</v>
      </c>
      <c r="AV94" s="41">
        <f t="shared" si="85"/>
        <v>0</v>
      </c>
      <c r="AW94" s="41">
        <f t="shared" si="85"/>
        <v>0</v>
      </c>
      <c r="AX94" s="41">
        <f t="shared" si="85"/>
        <v>0</v>
      </c>
      <c r="AY94" s="41">
        <f t="shared" si="85"/>
        <v>0</v>
      </c>
      <c r="AZ94" s="41">
        <f t="shared" si="85"/>
        <v>0</v>
      </c>
      <c r="BA94" s="41">
        <f t="shared" si="85"/>
        <v>0</v>
      </c>
      <c r="BB94" s="41">
        <f t="shared" si="85"/>
        <v>0</v>
      </c>
      <c r="BC94" s="41">
        <f t="shared" si="85"/>
        <v>0</v>
      </c>
      <c r="BD94" s="41">
        <f t="shared" si="85"/>
        <v>0</v>
      </c>
      <c r="BE94" s="41">
        <f t="shared" si="85"/>
        <v>0</v>
      </c>
      <c r="BF94" s="41">
        <f t="shared" si="85"/>
        <v>0</v>
      </c>
      <c r="BG94" s="41">
        <f t="shared" si="85"/>
        <v>0</v>
      </c>
      <c r="BH94" s="41">
        <f t="shared" si="85"/>
        <v>0</v>
      </c>
      <c r="BI94" s="41">
        <f t="shared" si="85"/>
        <v>0</v>
      </c>
      <c r="BJ94" s="41">
        <f t="shared" si="85"/>
        <v>0</v>
      </c>
      <c r="BK94" s="41">
        <f t="shared" si="85"/>
        <v>0</v>
      </c>
      <c r="BL94" s="41">
        <f t="shared" si="85"/>
        <v>0</v>
      </c>
      <c r="BM94" s="41">
        <f t="shared" si="85"/>
        <v>0</v>
      </c>
      <c r="BN94" s="41">
        <f t="shared" si="85"/>
        <v>0</v>
      </c>
      <c r="BO94" s="41">
        <f t="shared" si="85"/>
        <v>0</v>
      </c>
      <c r="BP94" s="41">
        <f t="shared" si="85"/>
        <v>0</v>
      </c>
      <c r="BQ94" s="41"/>
      <c r="BR94" s="41">
        <f t="shared" si="70"/>
        <v>0</v>
      </c>
      <c r="BS94" s="41">
        <f t="shared" si="71"/>
        <v>0</v>
      </c>
      <c r="BT94" s="41">
        <f t="shared" si="72"/>
        <v>0</v>
      </c>
      <c r="BU94" s="41">
        <f t="shared" si="73"/>
        <v>0</v>
      </c>
      <c r="BV94" s="41">
        <f t="shared" si="74"/>
        <v>0</v>
      </c>
      <c r="BW94" s="32"/>
    </row>
    <row r="95" spans="1:75" ht="15.75" customHeight="1" outlineLevel="1">
      <c r="A95" s="26"/>
      <c r="B95" s="26"/>
      <c r="C95" s="29"/>
      <c r="D95" s="29"/>
      <c r="E95" s="53" t="str">
        <f t="shared" si="68"/>
        <v># de clientes publicidade Produto/Serviço 1</v>
      </c>
      <c r="F95" s="29"/>
      <c r="G95" s="29"/>
      <c r="H95" s="58">
        <f>'1.Premissas Receitas'!D56</f>
        <v>150</v>
      </c>
      <c r="I95" s="41">
        <f t="shared" ref="I95:BP95" si="86">$H$95*I22</f>
        <v>204.08163265306126</v>
      </c>
      <c r="J95" s="41">
        <f t="shared" si="86"/>
        <v>224.48979591836735</v>
      </c>
      <c r="K95" s="41">
        <f t="shared" si="86"/>
        <v>246.9387755102041</v>
      </c>
      <c r="L95" s="41">
        <f t="shared" si="86"/>
        <v>271.63265306122452</v>
      </c>
      <c r="M95" s="41">
        <f t="shared" si="86"/>
        <v>298.79591836734699</v>
      </c>
      <c r="N95" s="41">
        <f t="shared" si="86"/>
        <v>328.67551020408166</v>
      </c>
      <c r="O95" s="41">
        <f t="shared" si="86"/>
        <v>361.54306122448986</v>
      </c>
      <c r="P95" s="41">
        <f t="shared" si="86"/>
        <v>397.69736734693879</v>
      </c>
      <c r="Q95" s="41">
        <f t="shared" si="86"/>
        <v>437.46710408163267</v>
      </c>
      <c r="R95" s="41">
        <f t="shared" si="86"/>
        <v>481.21381448979594</v>
      </c>
      <c r="S95" s="41">
        <f t="shared" si="86"/>
        <v>529.33519593877554</v>
      </c>
      <c r="T95" s="41">
        <f t="shared" si="86"/>
        <v>582.26871553265312</v>
      </c>
      <c r="U95" s="41">
        <f t="shared" si="86"/>
        <v>669.609022862551</v>
      </c>
      <c r="V95" s="41">
        <f t="shared" si="86"/>
        <v>736.56992514880619</v>
      </c>
      <c r="W95" s="41">
        <f t="shared" si="86"/>
        <v>810.22691766368689</v>
      </c>
      <c r="X95" s="41">
        <f t="shared" si="86"/>
        <v>891.24960943005556</v>
      </c>
      <c r="Y95" s="41">
        <f t="shared" si="86"/>
        <v>980.37457037306103</v>
      </c>
      <c r="Z95" s="41">
        <f t="shared" si="86"/>
        <v>1078.4120274103673</v>
      </c>
      <c r="AA95" s="41">
        <f t="shared" si="86"/>
        <v>1186.2532301514038</v>
      </c>
      <c r="AB95" s="41">
        <f t="shared" si="86"/>
        <v>1304.8785531665444</v>
      </c>
      <c r="AC95" s="41">
        <f t="shared" si="86"/>
        <v>1435.3664084831989</v>
      </c>
      <c r="AD95" s="41">
        <f t="shared" si="86"/>
        <v>1578.903049331519</v>
      </c>
      <c r="AE95" s="41">
        <f t="shared" si="86"/>
        <v>1736.7933542646708</v>
      </c>
      <c r="AF95" s="41">
        <f t="shared" si="86"/>
        <v>1910.4726896911379</v>
      </c>
      <c r="AG95" s="41">
        <f t="shared" si="86"/>
        <v>2197.0435931448087</v>
      </c>
      <c r="AH95" s="41">
        <f t="shared" si="86"/>
        <v>2416.7479524592895</v>
      </c>
      <c r="AI95" s="41">
        <f t="shared" si="86"/>
        <v>2658.4227477052186</v>
      </c>
      <c r="AJ95" s="41">
        <f t="shared" si="86"/>
        <v>2924.2650224757404</v>
      </c>
      <c r="AK95" s="41">
        <f t="shared" si="86"/>
        <v>3216.6915247233142</v>
      </c>
      <c r="AL95" s="41">
        <f t="shared" si="86"/>
        <v>3538.3606771956456</v>
      </c>
      <c r="AM95" s="41">
        <f t="shared" si="86"/>
        <v>3892.1967449152107</v>
      </c>
      <c r="AN95" s="41">
        <f t="shared" si="86"/>
        <v>4281.4164194067316</v>
      </c>
      <c r="AO95" s="41">
        <f t="shared" si="86"/>
        <v>4709.5580613474049</v>
      </c>
      <c r="AP95" s="41">
        <f t="shared" si="86"/>
        <v>5180.5138674821455</v>
      </c>
      <c r="AQ95" s="41">
        <f t="shared" si="86"/>
        <v>5698.5652542303596</v>
      </c>
      <c r="AR95" s="41">
        <f t="shared" si="86"/>
        <v>6268.4217796533958</v>
      </c>
      <c r="AS95" s="41">
        <f t="shared" si="86"/>
        <v>6895.2639576187357</v>
      </c>
      <c r="AT95" s="41">
        <f t="shared" si="86"/>
        <v>7584.7903533806093</v>
      </c>
      <c r="AU95" s="41">
        <f t="shared" si="86"/>
        <v>8343.2693887186688</v>
      </c>
      <c r="AV95" s="41">
        <f t="shared" si="86"/>
        <v>9177.596327590536</v>
      </c>
      <c r="AW95" s="41">
        <f t="shared" si="86"/>
        <v>10095.355960349591</v>
      </c>
      <c r="AX95" s="41">
        <f t="shared" si="86"/>
        <v>11104.891556384549</v>
      </c>
      <c r="AY95" s="41">
        <f t="shared" si="86"/>
        <v>12215.380712023005</v>
      </c>
      <c r="AZ95" s="41">
        <f t="shared" si="86"/>
        <v>13436.918783225305</v>
      </c>
      <c r="BA95" s="41">
        <f t="shared" si="86"/>
        <v>14780.610661547837</v>
      </c>
      <c r="BB95" s="41">
        <f t="shared" si="86"/>
        <v>16258.67172770262</v>
      </c>
      <c r="BC95" s="41">
        <f t="shared" si="86"/>
        <v>17884.538900472882</v>
      </c>
      <c r="BD95" s="41">
        <f t="shared" si="86"/>
        <v>19672.992790520169</v>
      </c>
      <c r="BE95" s="41">
        <f t="shared" si="86"/>
        <v>21640.292069572188</v>
      </c>
      <c r="BF95" s="41">
        <f t="shared" si="86"/>
        <v>23804.321276529405</v>
      </c>
      <c r="BG95" s="41">
        <f t="shared" si="86"/>
        <v>26184.753404182342</v>
      </c>
      <c r="BH95" s="41">
        <f t="shared" si="86"/>
        <v>28803.228744600576</v>
      </c>
      <c r="BI95" s="41">
        <f t="shared" si="86"/>
        <v>31683.551619060636</v>
      </c>
      <c r="BJ95" s="41">
        <f t="shared" si="86"/>
        <v>34851.906780966703</v>
      </c>
      <c r="BK95" s="41">
        <f t="shared" si="86"/>
        <v>38337.09745906337</v>
      </c>
      <c r="BL95" s="41">
        <f t="shared" si="86"/>
        <v>42170.807204969708</v>
      </c>
      <c r="BM95" s="41">
        <f t="shared" si="86"/>
        <v>46387.887925466683</v>
      </c>
      <c r="BN95" s="41">
        <f t="shared" si="86"/>
        <v>51026.676718013347</v>
      </c>
      <c r="BO95" s="41">
        <f t="shared" si="86"/>
        <v>56129.34438981468</v>
      </c>
      <c r="BP95" s="41">
        <f t="shared" si="86"/>
        <v>61742.278828796145</v>
      </c>
      <c r="BQ95" s="41"/>
      <c r="BR95" s="41">
        <f t="shared" si="70"/>
        <v>4364.1395443285719</v>
      </c>
      <c r="BS95" s="41">
        <f t="shared" si="71"/>
        <v>13649.500335114451</v>
      </c>
      <c r="BT95" s="41">
        <f t="shared" si="72"/>
        <v>46982.20364473926</v>
      </c>
      <c r="BU95" s="41">
        <f t="shared" si="73"/>
        <v>147450.28111953451</v>
      </c>
      <c r="BV95" s="41">
        <f t="shared" si="74"/>
        <v>462762.14642103575</v>
      </c>
      <c r="BW95" s="32"/>
    </row>
    <row r="96" spans="1:75" ht="15.75" customHeight="1" outlineLevel="1">
      <c r="A96" s="26"/>
      <c r="B96" s="26"/>
      <c r="C96" s="29"/>
      <c r="D96" s="29"/>
      <c r="E96" s="53" t="str">
        <f t="shared" si="68"/>
        <v># de clientes publicidade Produto/Serviço 2</v>
      </c>
      <c r="F96" s="29"/>
      <c r="G96" s="29"/>
      <c r="H96" s="58">
        <f>'1.Premissas Receitas'!D57</f>
        <v>0</v>
      </c>
      <c r="I96" s="41">
        <f t="shared" ref="I96:BP96" si="87">$H$96*I23</f>
        <v>0</v>
      </c>
      <c r="J96" s="41">
        <f t="shared" si="87"/>
        <v>0</v>
      </c>
      <c r="K96" s="41">
        <f t="shared" si="87"/>
        <v>0</v>
      </c>
      <c r="L96" s="41">
        <f t="shared" si="87"/>
        <v>0</v>
      </c>
      <c r="M96" s="41">
        <f t="shared" si="87"/>
        <v>0</v>
      </c>
      <c r="N96" s="41">
        <f t="shared" si="87"/>
        <v>0</v>
      </c>
      <c r="O96" s="41">
        <f t="shared" si="87"/>
        <v>0</v>
      </c>
      <c r="P96" s="41">
        <f t="shared" si="87"/>
        <v>0</v>
      </c>
      <c r="Q96" s="41">
        <f t="shared" si="87"/>
        <v>0</v>
      </c>
      <c r="R96" s="41">
        <f t="shared" si="87"/>
        <v>0</v>
      </c>
      <c r="S96" s="41">
        <f t="shared" si="87"/>
        <v>0</v>
      </c>
      <c r="T96" s="41">
        <f t="shared" si="87"/>
        <v>0</v>
      </c>
      <c r="U96" s="41">
        <f t="shared" si="87"/>
        <v>0</v>
      </c>
      <c r="V96" s="41">
        <f t="shared" si="87"/>
        <v>0</v>
      </c>
      <c r="W96" s="41">
        <f t="shared" si="87"/>
        <v>0</v>
      </c>
      <c r="X96" s="41">
        <f t="shared" si="87"/>
        <v>0</v>
      </c>
      <c r="Y96" s="41">
        <f t="shared" si="87"/>
        <v>0</v>
      </c>
      <c r="Z96" s="41">
        <f t="shared" si="87"/>
        <v>0</v>
      </c>
      <c r="AA96" s="41">
        <f t="shared" si="87"/>
        <v>0</v>
      </c>
      <c r="AB96" s="41">
        <f t="shared" si="87"/>
        <v>0</v>
      </c>
      <c r="AC96" s="41">
        <f t="shared" si="87"/>
        <v>0</v>
      </c>
      <c r="AD96" s="41">
        <f t="shared" si="87"/>
        <v>0</v>
      </c>
      <c r="AE96" s="41">
        <f t="shared" si="87"/>
        <v>0</v>
      </c>
      <c r="AF96" s="41">
        <f t="shared" si="87"/>
        <v>0</v>
      </c>
      <c r="AG96" s="41">
        <f t="shared" si="87"/>
        <v>0</v>
      </c>
      <c r="AH96" s="41">
        <f t="shared" si="87"/>
        <v>0</v>
      </c>
      <c r="AI96" s="41">
        <f t="shared" si="87"/>
        <v>0</v>
      </c>
      <c r="AJ96" s="41">
        <f t="shared" si="87"/>
        <v>0</v>
      </c>
      <c r="AK96" s="41">
        <f t="shared" si="87"/>
        <v>0</v>
      </c>
      <c r="AL96" s="41">
        <f t="shared" si="87"/>
        <v>0</v>
      </c>
      <c r="AM96" s="41">
        <f t="shared" si="87"/>
        <v>0</v>
      </c>
      <c r="AN96" s="41">
        <f t="shared" si="87"/>
        <v>0</v>
      </c>
      <c r="AO96" s="41">
        <f t="shared" si="87"/>
        <v>0</v>
      </c>
      <c r="AP96" s="41">
        <f t="shared" si="87"/>
        <v>0</v>
      </c>
      <c r="AQ96" s="41">
        <f t="shared" si="87"/>
        <v>0</v>
      </c>
      <c r="AR96" s="41">
        <f t="shared" si="87"/>
        <v>0</v>
      </c>
      <c r="AS96" s="41">
        <f t="shared" si="87"/>
        <v>0</v>
      </c>
      <c r="AT96" s="41">
        <f t="shared" si="87"/>
        <v>0</v>
      </c>
      <c r="AU96" s="41">
        <f t="shared" si="87"/>
        <v>0</v>
      </c>
      <c r="AV96" s="41">
        <f t="shared" si="87"/>
        <v>0</v>
      </c>
      <c r="AW96" s="41">
        <f t="shared" si="87"/>
        <v>0</v>
      </c>
      <c r="AX96" s="41">
        <f t="shared" si="87"/>
        <v>0</v>
      </c>
      <c r="AY96" s="41">
        <f t="shared" si="87"/>
        <v>0</v>
      </c>
      <c r="AZ96" s="41">
        <f t="shared" si="87"/>
        <v>0</v>
      </c>
      <c r="BA96" s="41">
        <f t="shared" si="87"/>
        <v>0</v>
      </c>
      <c r="BB96" s="41">
        <f t="shared" si="87"/>
        <v>0</v>
      </c>
      <c r="BC96" s="41">
        <f t="shared" si="87"/>
        <v>0</v>
      </c>
      <c r="BD96" s="41">
        <f t="shared" si="87"/>
        <v>0</v>
      </c>
      <c r="BE96" s="41">
        <f t="shared" si="87"/>
        <v>0</v>
      </c>
      <c r="BF96" s="41">
        <f t="shared" si="87"/>
        <v>0</v>
      </c>
      <c r="BG96" s="41">
        <f t="shared" si="87"/>
        <v>0</v>
      </c>
      <c r="BH96" s="41">
        <f t="shared" si="87"/>
        <v>0</v>
      </c>
      <c r="BI96" s="41">
        <f t="shared" si="87"/>
        <v>0</v>
      </c>
      <c r="BJ96" s="41">
        <f t="shared" si="87"/>
        <v>0</v>
      </c>
      <c r="BK96" s="41">
        <f t="shared" si="87"/>
        <v>0</v>
      </c>
      <c r="BL96" s="41">
        <f t="shared" si="87"/>
        <v>0</v>
      </c>
      <c r="BM96" s="41">
        <f t="shared" si="87"/>
        <v>0</v>
      </c>
      <c r="BN96" s="41">
        <f t="shared" si="87"/>
        <v>0</v>
      </c>
      <c r="BO96" s="41">
        <f t="shared" si="87"/>
        <v>0</v>
      </c>
      <c r="BP96" s="41">
        <f t="shared" si="87"/>
        <v>0</v>
      </c>
      <c r="BQ96" s="41"/>
      <c r="BR96" s="41">
        <f t="shared" si="70"/>
        <v>0</v>
      </c>
      <c r="BS96" s="41">
        <f t="shared" si="71"/>
        <v>0</v>
      </c>
      <c r="BT96" s="41">
        <f t="shared" si="72"/>
        <v>0</v>
      </c>
      <c r="BU96" s="41">
        <f t="shared" si="73"/>
        <v>0</v>
      </c>
      <c r="BV96" s="41">
        <f t="shared" si="74"/>
        <v>0</v>
      </c>
      <c r="BW96" s="32"/>
    </row>
    <row r="97" spans="1:75" ht="15.75" customHeight="1" outlineLevel="1">
      <c r="A97" s="26"/>
      <c r="B97" s="26"/>
      <c r="C97" s="29"/>
      <c r="D97" s="29"/>
      <c r="E97" s="53" t="str">
        <f t="shared" si="68"/>
        <v># de clientes publicidade Produto/Serviço 3</v>
      </c>
      <c r="F97" s="29"/>
      <c r="G97" s="29"/>
      <c r="H97" s="58">
        <f>'1.Premissas Receitas'!D58</f>
        <v>0</v>
      </c>
      <c r="I97" s="41">
        <f t="shared" ref="I97:BP97" si="88">$H$97*I24</f>
        <v>0</v>
      </c>
      <c r="J97" s="41">
        <f t="shared" si="88"/>
        <v>0</v>
      </c>
      <c r="K97" s="41">
        <f t="shared" si="88"/>
        <v>0</v>
      </c>
      <c r="L97" s="41">
        <f t="shared" si="88"/>
        <v>0</v>
      </c>
      <c r="M97" s="41">
        <f t="shared" si="88"/>
        <v>0</v>
      </c>
      <c r="N97" s="41">
        <f t="shared" si="88"/>
        <v>0</v>
      </c>
      <c r="O97" s="41">
        <f t="shared" si="88"/>
        <v>0</v>
      </c>
      <c r="P97" s="41">
        <f t="shared" si="88"/>
        <v>0</v>
      </c>
      <c r="Q97" s="41">
        <f t="shared" si="88"/>
        <v>0</v>
      </c>
      <c r="R97" s="41">
        <f t="shared" si="88"/>
        <v>0</v>
      </c>
      <c r="S97" s="41">
        <f t="shared" si="88"/>
        <v>0</v>
      </c>
      <c r="T97" s="41">
        <f t="shared" si="88"/>
        <v>0</v>
      </c>
      <c r="U97" s="41">
        <f t="shared" si="88"/>
        <v>0</v>
      </c>
      <c r="V97" s="41">
        <f t="shared" si="88"/>
        <v>0</v>
      </c>
      <c r="W97" s="41">
        <f t="shared" si="88"/>
        <v>0</v>
      </c>
      <c r="X97" s="41">
        <f t="shared" si="88"/>
        <v>0</v>
      </c>
      <c r="Y97" s="41">
        <f t="shared" si="88"/>
        <v>0</v>
      </c>
      <c r="Z97" s="41">
        <f t="shared" si="88"/>
        <v>0</v>
      </c>
      <c r="AA97" s="41">
        <f t="shared" si="88"/>
        <v>0</v>
      </c>
      <c r="AB97" s="41">
        <f t="shared" si="88"/>
        <v>0</v>
      </c>
      <c r="AC97" s="41">
        <f t="shared" si="88"/>
        <v>0</v>
      </c>
      <c r="AD97" s="41">
        <f t="shared" si="88"/>
        <v>0</v>
      </c>
      <c r="AE97" s="41">
        <f t="shared" si="88"/>
        <v>0</v>
      </c>
      <c r="AF97" s="41">
        <f t="shared" si="88"/>
        <v>0</v>
      </c>
      <c r="AG97" s="41">
        <f t="shared" si="88"/>
        <v>0</v>
      </c>
      <c r="AH97" s="41">
        <f t="shared" si="88"/>
        <v>0</v>
      </c>
      <c r="AI97" s="41">
        <f t="shared" si="88"/>
        <v>0</v>
      </c>
      <c r="AJ97" s="41">
        <f t="shared" si="88"/>
        <v>0</v>
      </c>
      <c r="AK97" s="41">
        <f t="shared" si="88"/>
        <v>0</v>
      </c>
      <c r="AL97" s="41">
        <f t="shared" si="88"/>
        <v>0</v>
      </c>
      <c r="AM97" s="41">
        <f t="shared" si="88"/>
        <v>0</v>
      </c>
      <c r="AN97" s="41">
        <f t="shared" si="88"/>
        <v>0</v>
      </c>
      <c r="AO97" s="41">
        <f t="shared" si="88"/>
        <v>0</v>
      </c>
      <c r="AP97" s="41">
        <f t="shared" si="88"/>
        <v>0</v>
      </c>
      <c r="AQ97" s="41">
        <f t="shared" si="88"/>
        <v>0</v>
      </c>
      <c r="AR97" s="41">
        <f t="shared" si="88"/>
        <v>0</v>
      </c>
      <c r="AS97" s="41">
        <f t="shared" si="88"/>
        <v>0</v>
      </c>
      <c r="AT97" s="41">
        <f t="shared" si="88"/>
        <v>0</v>
      </c>
      <c r="AU97" s="41">
        <f t="shared" si="88"/>
        <v>0</v>
      </c>
      <c r="AV97" s="41">
        <f t="shared" si="88"/>
        <v>0</v>
      </c>
      <c r="AW97" s="41">
        <f t="shared" si="88"/>
        <v>0</v>
      </c>
      <c r="AX97" s="41">
        <f t="shared" si="88"/>
        <v>0</v>
      </c>
      <c r="AY97" s="41">
        <f t="shared" si="88"/>
        <v>0</v>
      </c>
      <c r="AZ97" s="41">
        <f t="shared" si="88"/>
        <v>0</v>
      </c>
      <c r="BA97" s="41">
        <f t="shared" si="88"/>
        <v>0</v>
      </c>
      <c r="BB97" s="41">
        <f t="shared" si="88"/>
        <v>0</v>
      </c>
      <c r="BC97" s="41">
        <f t="shared" si="88"/>
        <v>0</v>
      </c>
      <c r="BD97" s="41">
        <f t="shared" si="88"/>
        <v>0</v>
      </c>
      <c r="BE97" s="41">
        <f t="shared" si="88"/>
        <v>0</v>
      </c>
      <c r="BF97" s="41">
        <f t="shared" si="88"/>
        <v>0</v>
      </c>
      <c r="BG97" s="41">
        <f t="shared" si="88"/>
        <v>0</v>
      </c>
      <c r="BH97" s="41">
        <f t="shared" si="88"/>
        <v>0</v>
      </c>
      <c r="BI97" s="41">
        <f t="shared" si="88"/>
        <v>0</v>
      </c>
      <c r="BJ97" s="41">
        <f t="shared" si="88"/>
        <v>0</v>
      </c>
      <c r="BK97" s="41">
        <f t="shared" si="88"/>
        <v>0</v>
      </c>
      <c r="BL97" s="41">
        <f t="shared" si="88"/>
        <v>0</v>
      </c>
      <c r="BM97" s="41">
        <f t="shared" si="88"/>
        <v>0</v>
      </c>
      <c r="BN97" s="41">
        <f t="shared" si="88"/>
        <v>0</v>
      </c>
      <c r="BO97" s="41">
        <f t="shared" si="88"/>
        <v>0</v>
      </c>
      <c r="BP97" s="41">
        <f t="shared" si="88"/>
        <v>0</v>
      </c>
      <c r="BQ97" s="41"/>
      <c r="BR97" s="41">
        <f t="shared" si="70"/>
        <v>0</v>
      </c>
      <c r="BS97" s="41">
        <f t="shared" si="71"/>
        <v>0</v>
      </c>
      <c r="BT97" s="41">
        <f t="shared" si="72"/>
        <v>0</v>
      </c>
      <c r="BU97" s="41">
        <f t="shared" si="73"/>
        <v>0</v>
      </c>
      <c r="BV97" s="41">
        <f t="shared" si="74"/>
        <v>0</v>
      </c>
      <c r="BW97" s="32"/>
    </row>
    <row r="98" spans="1:75" ht="15.75" customHeight="1" outlineLevel="1">
      <c r="A98" s="26"/>
      <c r="B98" s="26"/>
      <c r="C98" s="29"/>
      <c r="D98" s="29"/>
      <c r="E98" s="53" t="str">
        <f t="shared" si="68"/>
        <v># Pay-per-use Produto/Serviço 1</v>
      </c>
      <c r="F98" s="29"/>
      <c r="G98" s="29"/>
      <c r="H98" s="58">
        <f>'1.Premissas Receitas'!D63</f>
        <v>70</v>
      </c>
      <c r="I98" s="41">
        <f t="shared" ref="I98:BP98" si="89">$H$98*I25</f>
        <v>95.238095238095255</v>
      </c>
      <c r="J98" s="41">
        <f t="shared" si="89"/>
        <v>104.76190476190477</v>
      </c>
      <c r="K98" s="41">
        <f t="shared" si="89"/>
        <v>115.23809523809524</v>
      </c>
      <c r="L98" s="41">
        <f t="shared" si="89"/>
        <v>126.76190476190477</v>
      </c>
      <c r="M98" s="41">
        <f t="shared" si="89"/>
        <v>139.43809523809526</v>
      </c>
      <c r="N98" s="41">
        <f t="shared" si="89"/>
        <v>153.38190476190476</v>
      </c>
      <c r="O98" s="41">
        <f t="shared" si="89"/>
        <v>168.72009523809527</v>
      </c>
      <c r="P98" s="41">
        <f t="shared" si="89"/>
        <v>185.59210476190478</v>
      </c>
      <c r="Q98" s="41">
        <f t="shared" si="89"/>
        <v>204.15131523809524</v>
      </c>
      <c r="R98" s="41">
        <f t="shared" si="89"/>
        <v>224.56644676190476</v>
      </c>
      <c r="S98" s="41">
        <f t="shared" si="89"/>
        <v>247.02309143809524</v>
      </c>
      <c r="T98" s="41">
        <f t="shared" si="89"/>
        <v>271.72540058190475</v>
      </c>
      <c r="U98" s="41">
        <f t="shared" si="89"/>
        <v>312.48421066919047</v>
      </c>
      <c r="V98" s="41">
        <f t="shared" si="89"/>
        <v>343.73263173610957</v>
      </c>
      <c r="W98" s="41">
        <f t="shared" si="89"/>
        <v>378.10589490972052</v>
      </c>
      <c r="X98" s="41">
        <f t="shared" si="89"/>
        <v>415.91648440069258</v>
      </c>
      <c r="Y98" s="41">
        <f t="shared" si="89"/>
        <v>457.50813284076185</v>
      </c>
      <c r="Z98" s="41">
        <f t="shared" si="89"/>
        <v>503.25894612483802</v>
      </c>
      <c r="AA98" s="41">
        <f t="shared" si="89"/>
        <v>553.58484073732188</v>
      </c>
      <c r="AB98" s="41">
        <f t="shared" si="89"/>
        <v>608.94332481105403</v>
      </c>
      <c r="AC98" s="41">
        <f t="shared" si="89"/>
        <v>669.83765729215952</v>
      </c>
      <c r="AD98" s="41">
        <f t="shared" si="89"/>
        <v>736.82142302137549</v>
      </c>
      <c r="AE98" s="41">
        <f t="shared" si="89"/>
        <v>810.50356532351304</v>
      </c>
      <c r="AF98" s="41">
        <f t="shared" si="89"/>
        <v>891.55392185586436</v>
      </c>
      <c r="AG98" s="41">
        <f t="shared" si="89"/>
        <v>1025.2870101342439</v>
      </c>
      <c r="AH98" s="41">
        <f t="shared" si="89"/>
        <v>1127.8157111476685</v>
      </c>
      <c r="AI98" s="41">
        <f t="shared" si="89"/>
        <v>1240.5972822624353</v>
      </c>
      <c r="AJ98" s="41">
        <f t="shared" si="89"/>
        <v>1364.6570104886789</v>
      </c>
      <c r="AK98" s="41">
        <f t="shared" si="89"/>
        <v>1501.1227115375466</v>
      </c>
      <c r="AL98" s="41">
        <f t="shared" si="89"/>
        <v>1651.2349826913014</v>
      </c>
      <c r="AM98" s="41">
        <f t="shared" si="89"/>
        <v>1816.3584809604317</v>
      </c>
      <c r="AN98" s="41">
        <f t="shared" si="89"/>
        <v>1997.9943290564747</v>
      </c>
      <c r="AO98" s="41">
        <f t="shared" si="89"/>
        <v>2197.7937619621221</v>
      </c>
      <c r="AP98" s="41">
        <f t="shared" si="89"/>
        <v>2417.5731381583346</v>
      </c>
      <c r="AQ98" s="41">
        <f t="shared" si="89"/>
        <v>2659.3304519741678</v>
      </c>
      <c r="AR98" s="41">
        <f t="shared" si="89"/>
        <v>2925.2634971715847</v>
      </c>
      <c r="AS98" s="41">
        <f t="shared" si="89"/>
        <v>3217.7898468887433</v>
      </c>
      <c r="AT98" s="41">
        <f t="shared" si="89"/>
        <v>3539.5688315776174</v>
      </c>
      <c r="AU98" s="41">
        <f t="shared" si="89"/>
        <v>3893.5257147353791</v>
      </c>
      <c r="AV98" s="41">
        <f t="shared" si="89"/>
        <v>4282.8782862089165</v>
      </c>
      <c r="AW98" s="41">
        <f t="shared" si="89"/>
        <v>4711.166114829809</v>
      </c>
      <c r="AX98" s="41">
        <f t="shared" si="89"/>
        <v>5182.2827263127892</v>
      </c>
      <c r="AY98" s="41">
        <f t="shared" si="89"/>
        <v>5700.5109989440689</v>
      </c>
      <c r="AZ98" s="41">
        <f t="shared" si="89"/>
        <v>6270.5620988384762</v>
      </c>
      <c r="BA98" s="41">
        <f t="shared" si="89"/>
        <v>6897.6183087223235</v>
      </c>
      <c r="BB98" s="41">
        <f t="shared" si="89"/>
        <v>7587.3801395945566</v>
      </c>
      <c r="BC98" s="41">
        <f t="shared" si="89"/>
        <v>8346.1181535540127</v>
      </c>
      <c r="BD98" s="41">
        <f t="shared" si="89"/>
        <v>9180.7299689094125</v>
      </c>
      <c r="BE98" s="41">
        <f t="shared" si="89"/>
        <v>10098.802965800354</v>
      </c>
      <c r="BF98" s="41">
        <f t="shared" si="89"/>
        <v>11108.683262380388</v>
      </c>
      <c r="BG98" s="41">
        <f t="shared" si="89"/>
        <v>12219.551588618428</v>
      </c>
      <c r="BH98" s="41">
        <f t="shared" si="89"/>
        <v>13441.506747480269</v>
      </c>
      <c r="BI98" s="41">
        <f t="shared" si="89"/>
        <v>14785.657422228298</v>
      </c>
      <c r="BJ98" s="41">
        <f t="shared" si="89"/>
        <v>16264.223164451127</v>
      </c>
      <c r="BK98" s="41">
        <f t="shared" si="89"/>
        <v>17890.645480896241</v>
      </c>
      <c r="BL98" s="41">
        <f t="shared" si="89"/>
        <v>19679.710028985864</v>
      </c>
      <c r="BM98" s="41">
        <f t="shared" si="89"/>
        <v>21647.681031884451</v>
      </c>
      <c r="BN98" s="41">
        <f t="shared" si="89"/>
        <v>23812.449135072897</v>
      </c>
      <c r="BO98" s="41">
        <f t="shared" si="89"/>
        <v>26193.694048580182</v>
      </c>
      <c r="BP98" s="41">
        <f t="shared" si="89"/>
        <v>28813.063453438201</v>
      </c>
      <c r="BQ98" s="41"/>
      <c r="BR98" s="41">
        <f t="shared" si="70"/>
        <v>2036.5984540200002</v>
      </c>
      <c r="BS98" s="41">
        <f t="shared" si="71"/>
        <v>6369.76682305341</v>
      </c>
      <c r="BT98" s="41">
        <f t="shared" si="72"/>
        <v>21925.028367544994</v>
      </c>
      <c r="BU98" s="41">
        <f t="shared" si="73"/>
        <v>68810.131189116102</v>
      </c>
      <c r="BV98" s="41">
        <f t="shared" si="74"/>
        <v>215955.66832981672</v>
      </c>
      <c r="BW98" s="32"/>
    </row>
    <row r="99" spans="1:75" ht="15.75" customHeight="1" outlineLevel="1">
      <c r="A99" s="26"/>
      <c r="B99" s="26"/>
      <c r="C99" s="29"/>
      <c r="D99" s="29"/>
      <c r="E99" s="53" t="str">
        <f t="shared" si="68"/>
        <v># Pay-per-use Produto/Serviço 2</v>
      </c>
      <c r="F99" s="29"/>
      <c r="G99" s="29"/>
      <c r="H99" s="58">
        <f>'1.Premissas Receitas'!D64</f>
        <v>0</v>
      </c>
      <c r="I99" s="41">
        <f t="shared" ref="I99:BP99" si="90">$H$99*I26</f>
        <v>0</v>
      </c>
      <c r="J99" s="41">
        <f t="shared" si="90"/>
        <v>0</v>
      </c>
      <c r="K99" s="41">
        <f t="shared" si="90"/>
        <v>0</v>
      </c>
      <c r="L99" s="41">
        <f t="shared" si="90"/>
        <v>0</v>
      </c>
      <c r="M99" s="41">
        <f t="shared" si="90"/>
        <v>0</v>
      </c>
      <c r="N99" s="41">
        <f t="shared" si="90"/>
        <v>0</v>
      </c>
      <c r="O99" s="41">
        <f t="shared" si="90"/>
        <v>0</v>
      </c>
      <c r="P99" s="41">
        <f t="shared" si="90"/>
        <v>0</v>
      </c>
      <c r="Q99" s="41">
        <f t="shared" si="90"/>
        <v>0</v>
      </c>
      <c r="R99" s="41">
        <f t="shared" si="90"/>
        <v>0</v>
      </c>
      <c r="S99" s="41">
        <f t="shared" si="90"/>
        <v>0</v>
      </c>
      <c r="T99" s="41">
        <f t="shared" si="90"/>
        <v>0</v>
      </c>
      <c r="U99" s="41">
        <f t="shared" si="90"/>
        <v>0</v>
      </c>
      <c r="V99" s="41">
        <f t="shared" si="90"/>
        <v>0</v>
      </c>
      <c r="W99" s="41">
        <f t="shared" si="90"/>
        <v>0</v>
      </c>
      <c r="X99" s="41">
        <f t="shared" si="90"/>
        <v>0</v>
      </c>
      <c r="Y99" s="41">
        <f t="shared" si="90"/>
        <v>0</v>
      </c>
      <c r="Z99" s="41">
        <f t="shared" si="90"/>
        <v>0</v>
      </c>
      <c r="AA99" s="41">
        <f t="shared" si="90"/>
        <v>0</v>
      </c>
      <c r="AB99" s="41">
        <f t="shared" si="90"/>
        <v>0</v>
      </c>
      <c r="AC99" s="41">
        <f t="shared" si="90"/>
        <v>0</v>
      </c>
      <c r="AD99" s="41">
        <f t="shared" si="90"/>
        <v>0</v>
      </c>
      <c r="AE99" s="41">
        <f t="shared" si="90"/>
        <v>0</v>
      </c>
      <c r="AF99" s="41">
        <f t="shared" si="90"/>
        <v>0</v>
      </c>
      <c r="AG99" s="41">
        <f t="shared" si="90"/>
        <v>0</v>
      </c>
      <c r="AH99" s="41">
        <f t="shared" si="90"/>
        <v>0</v>
      </c>
      <c r="AI99" s="41">
        <f t="shared" si="90"/>
        <v>0</v>
      </c>
      <c r="AJ99" s="41">
        <f t="shared" si="90"/>
        <v>0</v>
      </c>
      <c r="AK99" s="41">
        <f t="shared" si="90"/>
        <v>0</v>
      </c>
      <c r="AL99" s="41">
        <f t="shared" si="90"/>
        <v>0</v>
      </c>
      <c r="AM99" s="41">
        <f t="shared" si="90"/>
        <v>0</v>
      </c>
      <c r="AN99" s="41">
        <f t="shared" si="90"/>
        <v>0</v>
      </c>
      <c r="AO99" s="41">
        <f t="shared" si="90"/>
        <v>0</v>
      </c>
      <c r="AP99" s="41">
        <f t="shared" si="90"/>
        <v>0</v>
      </c>
      <c r="AQ99" s="41">
        <f t="shared" si="90"/>
        <v>0</v>
      </c>
      <c r="AR99" s="41">
        <f t="shared" si="90"/>
        <v>0</v>
      </c>
      <c r="AS99" s="41">
        <f t="shared" si="90"/>
        <v>0</v>
      </c>
      <c r="AT99" s="41">
        <f t="shared" si="90"/>
        <v>0</v>
      </c>
      <c r="AU99" s="41">
        <f t="shared" si="90"/>
        <v>0</v>
      </c>
      <c r="AV99" s="41">
        <f t="shared" si="90"/>
        <v>0</v>
      </c>
      <c r="AW99" s="41">
        <f t="shared" si="90"/>
        <v>0</v>
      </c>
      <c r="AX99" s="41">
        <f t="shared" si="90"/>
        <v>0</v>
      </c>
      <c r="AY99" s="41">
        <f t="shared" si="90"/>
        <v>0</v>
      </c>
      <c r="AZ99" s="41">
        <f t="shared" si="90"/>
        <v>0</v>
      </c>
      <c r="BA99" s="41">
        <f t="shared" si="90"/>
        <v>0</v>
      </c>
      <c r="BB99" s="41">
        <f t="shared" si="90"/>
        <v>0</v>
      </c>
      <c r="BC99" s="41">
        <f t="shared" si="90"/>
        <v>0</v>
      </c>
      <c r="BD99" s="41">
        <f t="shared" si="90"/>
        <v>0</v>
      </c>
      <c r="BE99" s="41">
        <f t="shared" si="90"/>
        <v>0</v>
      </c>
      <c r="BF99" s="41">
        <f t="shared" si="90"/>
        <v>0</v>
      </c>
      <c r="BG99" s="41">
        <f t="shared" si="90"/>
        <v>0</v>
      </c>
      <c r="BH99" s="41">
        <f t="shared" si="90"/>
        <v>0</v>
      </c>
      <c r="BI99" s="41">
        <f t="shared" si="90"/>
        <v>0</v>
      </c>
      <c r="BJ99" s="41">
        <f t="shared" si="90"/>
        <v>0</v>
      </c>
      <c r="BK99" s="41">
        <f t="shared" si="90"/>
        <v>0</v>
      </c>
      <c r="BL99" s="41">
        <f t="shared" si="90"/>
        <v>0</v>
      </c>
      <c r="BM99" s="41">
        <f t="shared" si="90"/>
        <v>0</v>
      </c>
      <c r="BN99" s="41">
        <f t="shared" si="90"/>
        <v>0</v>
      </c>
      <c r="BO99" s="41">
        <f t="shared" si="90"/>
        <v>0</v>
      </c>
      <c r="BP99" s="41">
        <f t="shared" si="90"/>
        <v>0</v>
      </c>
      <c r="BQ99" s="41"/>
      <c r="BR99" s="41">
        <f t="shared" si="70"/>
        <v>0</v>
      </c>
      <c r="BS99" s="41">
        <f t="shared" si="71"/>
        <v>0</v>
      </c>
      <c r="BT99" s="41">
        <f t="shared" si="72"/>
        <v>0</v>
      </c>
      <c r="BU99" s="41">
        <f t="shared" si="73"/>
        <v>0</v>
      </c>
      <c r="BV99" s="41">
        <f t="shared" si="74"/>
        <v>0</v>
      </c>
      <c r="BW99" s="32"/>
    </row>
    <row r="100" spans="1:75" ht="15.75" customHeight="1" outlineLevel="1">
      <c r="A100" s="26"/>
      <c r="B100" s="26"/>
      <c r="C100" s="29"/>
      <c r="D100" s="29"/>
      <c r="E100" s="53" t="str">
        <f t="shared" si="68"/>
        <v># Pay-per-use Produto/Serviço 3</v>
      </c>
      <c r="F100" s="29"/>
      <c r="G100" s="29"/>
      <c r="H100" s="58">
        <f>'1.Premissas Receitas'!D65</f>
        <v>0</v>
      </c>
      <c r="I100" s="41">
        <f t="shared" ref="I100:BP100" si="91">$H$100*I27</f>
        <v>0</v>
      </c>
      <c r="J100" s="41">
        <f t="shared" si="91"/>
        <v>0</v>
      </c>
      <c r="K100" s="41">
        <f t="shared" si="91"/>
        <v>0</v>
      </c>
      <c r="L100" s="41">
        <f t="shared" si="91"/>
        <v>0</v>
      </c>
      <c r="M100" s="41">
        <f t="shared" si="91"/>
        <v>0</v>
      </c>
      <c r="N100" s="41">
        <f t="shared" si="91"/>
        <v>0</v>
      </c>
      <c r="O100" s="41">
        <f t="shared" si="91"/>
        <v>0</v>
      </c>
      <c r="P100" s="41">
        <f t="shared" si="91"/>
        <v>0</v>
      </c>
      <c r="Q100" s="41">
        <f t="shared" si="91"/>
        <v>0</v>
      </c>
      <c r="R100" s="41">
        <f t="shared" si="91"/>
        <v>0</v>
      </c>
      <c r="S100" s="41">
        <f t="shared" si="91"/>
        <v>0</v>
      </c>
      <c r="T100" s="41">
        <f t="shared" si="91"/>
        <v>0</v>
      </c>
      <c r="U100" s="41">
        <f t="shared" si="91"/>
        <v>0</v>
      </c>
      <c r="V100" s="41">
        <f t="shared" si="91"/>
        <v>0</v>
      </c>
      <c r="W100" s="41">
        <f t="shared" si="91"/>
        <v>0</v>
      </c>
      <c r="X100" s="41">
        <f t="shared" si="91"/>
        <v>0</v>
      </c>
      <c r="Y100" s="41">
        <f t="shared" si="91"/>
        <v>0</v>
      </c>
      <c r="Z100" s="41">
        <f t="shared" si="91"/>
        <v>0</v>
      </c>
      <c r="AA100" s="41">
        <f t="shared" si="91"/>
        <v>0</v>
      </c>
      <c r="AB100" s="41">
        <f t="shared" si="91"/>
        <v>0</v>
      </c>
      <c r="AC100" s="41">
        <f t="shared" si="91"/>
        <v>0</v>
      </c>
      <c r="AD100" s="41">
        <f t="shared" si="91"/>
        <v>0</v>
      </c>
      <c r="AE100" s="41">
        <f t="shared" si="91"/>
        <v>0</v>
      </c>
      <c r="AF100" s="41">
        <f t="shared" si="91"/>
        <v>0</v>
      </c>
      <c r="AG100" s="41">
        <f t="shared" si="91"/>
        <v>0</v>
      </c>
      <c r="AH100" s="41">
        <f t="shared" si="91"/>
        <v>0</v>
      </c>
      <c r="AI100" s="41">
        <f t="shared" si="91"/>
        <v>0</v>
      </c>
      <c r="AJ100" s="41">
        <f t="shared" si="91"/>
        <v>0</v>
      </c>
      <c r="AK100" s="41">
        <f t="shared" si="91"/>
        <v>0</v>
      </c>
      <c r="AL100" s="41">
        <f t="shared" si="91"/>
        <v>0</v>
      </c>
      <c r="AM100" s="41">
        <f t="shared" si="91"/>
        <v>0</v>
      </c>
      <c r="AN100" s="41">
        <f t="shared" si="91"/>
        <v>0</v>
      </c>
      <c r="AO100" s="41">
        <f t="shared" si="91"/>
        <v>0</v>
      </c>
      <c r="AP100" s="41">
        <f t="shared" si="91"/>
        <v>0</v>
      </c>
      <c r="AQ100" s="41">
        <f t="shared" si="91"/>
        <v>0</v>
      </c>
      <c r="AR100" s="41">
        <f t="shared" si="91"/>
        <v>0</v>
      </c>
      <c r="AS100" s="41">
        <f t="shared" si="91"/>
        <v>0</v>
      </c>
      <c r="AT100" s="41">
        <f t="shared" si="91"/>
        <v>0</v>
      </c>
      <c r="AU100" s="41">
        <f t="shared" si="91"/>
        <v>0</v>
      </c>
      <c r="AV100" s="41">
        <f t="shared" si="91"/>
        <v>0</v>
      </c>
      <c r="AW100" s="41">
        <f t="shared" si="91"/>
        <v>0</v>
      </c>
      <c r="AX100" s="41">
        <f t="shared" si="91"/>
        <v>0</v>
      </c>
      <c r="AY100" s="41">
        <f t="shared" si="91"/>
        <v>0</v>
      </c>
      <c r="AZ100" s="41">
        <f t="shared" si="91"/>
        <v>0</v>
      </c>
      <c r="BA100" s="41">
        <f t="shared" si="91"/>
        <v>0</v>
      </c>
      <c r="BB100" s="41">
        <f t="shared" si="91"/>
        <v>0</v>
      </c>
      <c r="BC100" s="41">
        <f t="shared" si="91"/>
        <v>0</v>
      </c>
      <c r="BD100" s="41">
        <f t="shared" si="91"/>
        <v>0</v>
      </c>
      <c r="BE100" s="41">
        <f t="shared" si="91"/>
        <v>0</v>
      </c>
      <c r="BF100" s="41">
        <f t="shared" si="91"/>
        <v>0</v>
      </c>
      <c r="BG100" s="41">
        <f t="shared" si="91"/>
        <v>0</v>
      </c>
      <c r="BH100" s="41">
        <f t="shared" si="91"/>
        <v>0</v>
      </c>
      <c r="BI100" s="41">
        <f t="shared" si="91"/>
        <v>0</v>
      </c>
      <c r="BJ100" s="41">
        <f t="shared" si="91"/>
        <v>0</v>
      </c>
      <c r="BK100" s="41">
        <f t="shared" si="91"/>
        <v>0</v>
      </c>
      <c r="BL100" s="41">
        <f t="shared" si="91"/>
        <v>0</v>
      </c>
      <c r="BM100" s="41">
        <f t="shared" si="91"/>
        <v>0</v>
      </c>
      <c r="BN100" s="41">
        <f t="shared" si="91"/>
        <v>0</v>
      </c>
      <c r="BO100" s="41">
        <f t="shared" si="91"/>
        <v>0</v>
      </c>
      <c r="BP100" s="41">
        <f t="shared" si="91"/>
        <v>0</v>
      </c>
      <c r="BQ100" s="41"/>
      <c r="BR100" s="41">
        <f t="shared" si="70"/>
        <v>0</v>
      </c>
      <c r="BS100" s="41">
        <f t="shared" si="71"/>
        <v>0</v>
      </c>
      <c r="BT100" s="41">
        <f t="shared" si="72"/>
        <v>0</v>
      </c>
      <c r="BU100" s="41">
        <f t="shared" si="73"/>
        <v>0</v>
      </c>
      <c r="BV100" s="41">
        <f t="shared" si="74"/>
        <v>0</v>
      </c>
      <c r="BW100" s="32"/>
    </row>
    <row r="101" spans="1:75" ht="15.75" customHeight="1">
      <c r="A101" s="26"/>
      <c r="B101" s="26"/>
      <c r="C101" s="37" t="s">
        <v>175</v>
      </c>
      <c r="D101" s="37"/>
      <c r="E101" s="37"/>
      <c r="F101" s="37"/>
      <c r="G101" s="37"/>
      <c r="H101" s="42"/>
      <c r="I101" s="42">
        <f t="shared" ref="I101:BP101" si="92">+SUM(I83:I100)</f>
        <v>16284.623809523813</v>
      </c>
      <c r="J101" s="42">
        <f t="shared" si="92"/>
        <v>17913.086190476195</v>
      </c>
      <c r="K101" s="42">
        <f t="shared" si="92"/>
        <v>19704.394809523808</v>
      </c>
      <c r="L101" s="42">
        <f t="shared" si="92"/>
        <v>21674.834290476192</v>
      </c>
      <c r="M101" s="42">
        <f t="shared" si="92"/>
        <v>23842.317719523813</v>
      </c>
      <c r="N101" s="42">
        <f t="shared" si="92"/>
        <v>26226.549491476191</v>
      </c>
      <c r="O101" s="42">
        <f t="shared" si="92"/>
        <v>28849.204440623813</v>
      </c>
      <c r="P101" s="42">
        <f t="shared" si="92"/>
        <v>31734.124884686196</v>
      </c>
      <c r="Q101" s="42">
        <f t="shared" si="92"/>
        <v>34907.53737315481</v>
      </c>
      <c r="R101" s="42">
        <f t="shared" si="92"/>
        <v>38398.291110470294</v>
      </c>
      <c r="S101" s="42">
        <f t="shared" si="92"/>
        <v>42238.120221517318</v>
      </c>
      <c r="T101" s="42">
        <f t="shared" si="92"/>
        <v>46461.932243669049</v>
      </c>
      <c r="U101" s="42">
        <f t="shared" si="92"/>
        <v>53431.222080219421</v>
      </c>
      <c r="V101" s="42">
        <f t="shared" si="92"/>
        <v>58774.344288241358</v>
      </c>
      <c r="W101" s="42">
        <f t="shared" si="92"/>
        <v>64651.778717065492</v>
      </c>
      <c r="X101" s="42">
        <f t="shared" si="92"/>
        <v>71116.956588772038</v>
      </c>
      <c r="Y101" s="42">
        <f t="shared" si="92"/>
        <v>78228.652247649268</v>
      </c>
      <c r="Z101" s="42">
        <f t="shared" si="92"/>
        <v>86051.517472414183</v>
      </c>
      <c r="AA101" s="42">
        <f t="shared" si="92"/>
        <v>94656.669219655581</v>
      </c>
      <c r="AB101" s="42">
        <f t="shared" si="92"/>
        <v>104122.33614162118</v>
      </c>
      <c r="AC101" s="42">
        <f t="shared" si="92"/>
        <v>114534.56975578328</v>
      </c>
      <c r="AD101" s="42">
        <f t="shared" si="92"/>
        <v>125988.02673136164</v>
      </c>
      <c r="AE101" s="42">
        <f t="shared" si="92"/>
        <v>138586.82940449775</v>
      </c>
      <c r="AF101" s="42">
        <f t="shared" si="92"/>
        <v>152445.51234494755</v>
      </c>
      <c r="AG101" s="42">
        <f t="shared" si="92"/>
        <v>175312.33919668969</v>
      </c>
      <c r="AH101" s="42">
        <f t="shared" si="92"/>
        <v>192843.57311635866</v>
      </c>
      <c r="AI101" s="42">
        <f t="shared" si="92"/>
        <v>212127.93042799455</v>
      </c>
      <c r="AJ101" s="42">
        <f t="shared" si="92"/>
        <v>233340.72347079398</v>
      </c>
      <c r="AK101" s="42">
        <f t="shared" si="92"/>
        <v>256674.79581787338</v>
      </c>
      <c r="AL101" s="42">
        <f t="shared" si="92"/>
        <v>282342.27539966069</v>
      </c>
      <c r="AM101" s="42">
        <f t="shared" si="92"/>
        <v>310576.50293962675</v>
      </c>
      <c r="AN101" s="42">
        <f t="shared" si="92"/>
        <v>341634.15323358949</v>
      </c>
      <c r="AO101" s="42">
        <f t="shared" si="92"/>
        <v>375797.56855694839</v>
      </c>
      <c r="AP101" s="42">
        <f t="shared" si="92"/>
        <v>413377.32541264332</v>
      </c>
      <c r="AQ101" s="42">
        <f t="shared" si="92"/>
        <v>454715.05795390764</v>
      </c>
      <c r="AR101" s="42">
        <f t="shared" si="92"/>
        <v>500186.56374929834</v>
      </c>
      <c r="AS101" s="42">
        <f t="shared" si="92"/>
        <v>550205.22012422828</v>
      </c>
      <c r="AT101" s="42">
        <f t="shared" si="92"/>
        <v>605225.74213665107</v>
      </c>
      <c r="AU101" s="42">
        <f t="shared" si="92"/>
        <v>665748.31635031605</v>
      </c>
      <c r="AV101" s="42">
        <f t="shared" si="92"/>
        <v>732323.14798534766</v>
      </c>
      <c r="AW101" s="42">
        <f t="shared" si="92"/>
        <v>805555.46278388251</v>
      </c>
      <c r="AX101" s="42">
        <f t="shared" si="92"/>
        <v>886111.00906227063</v>
      </c>
      <c r="AY101" s="42">
        <f t="shared" si="92"/>
        <v>974722.10996849788</v>
      </c>
      <c r="AZ101" s="42">
        <f t="shared" si="92"/>
        <v>1072194.3209653478</v>
      </c>
      <c r="BA101" s="42">
        <f t="shared" si="92"/>
        <v>1179413.7530618825</v>
      </c>
      <c r="BB101" s="42">
        <f t="shared" si="92"/>
        <v>1297355.128368071</v>
      </c>
      <c r="BC101" s="42">
        <f t="shared" si="92"/>
        <v>1427090.6412048778</v>
      </c>
      <c r="BD101" s="42">
        <f t="shared" si="92"/>
        <v>1569799.7053253655</v>
      </c>
      <c r="BE101" s="42">
        <f t="shared" si="92"/>
        <v>1726779.675857902</v>
      </c>
      <c r="BF101" s="42">
        <f t="shared" si="92"/>
        <v>1899457.643443692</v>
      </c>
      <c r="BG101" s="42">
        <f t="shared" si="92"/>
        <v>2089403.4077880615</v>
      </c>
      <c r="BH101" s="42">
        <f t="shared" si="92"/>
        <v>2298343.7485668673</v>
      </c>
      <c r="BI101" s="42">
        <f t="shared" si="92"/>
        <v>2528178.1234235545</v>
      </c>
      <c r="BJ101" s="42">
        <f t="shared" si="92"/>
        <v>2780995.9357659095</v>
      </c>
      <c r="BK101" s="42">
        <f t="shared" si="92"/>
        <v>3059095.529342501</v>
      </c>
      <c r="BL101" s="42">
        <f t="shared" si="92"/>
        <v>3365005.0822767513</v>
      </c>
      <c r="BM101" s="42">
        <f t="shared" si="92"/>
        <v>3701505.5905044265</v>
      </c>
      <c r="BN101" s="42">
        <f t="shared" si="92"/>
        <v>4071656.1495548692</v>
      </c>
      <c r="BO101" s="42">
        <f t="shared" si="92"/>
        <v>4478821.764510355</v>
      </c>
      <c r="BP101" s="42">
        <f t="shared" si="92"/>
        <v>4926703.9409613907</v>
      </c>
      <c r="BQ101" s="41"/>
      <c r="BR101" s="42">
        <f t="shared" ref="BR101:BV101" si="93">+SUM(BR83:BR100)</f>
        <v>348235.0165851214</v>
      </c>
      <c r="BS101" s="42">
        <f t="shared" si="93"/>
        <v>1089157.1929120093</v>
      </c>
      <c r="BT101" s="42">
        <f t="shared" si="93"/>
        <v>3748928.8092753855</v>
      </c>
      <c r="BU101" s="42">
        <f t="shared" si="93"/>
        <v>11765744.557336736</v>
      </c>
      <c r="BV101" s="42">
        <f t="shared" si="93"/>
        <v>36925946.59199629</v>
      </c>
      <c r="BW101" s="32"/>
    </row>
    <row r="102" spans="1:75" ht="15.75" customHeight="1">
      <c r="A102" s="33"/>
      <c r="B102" s="33"/>
      <c r="C102" s="59"/>
      <c r="D102" s="59"/>
      <c r="E102" s="59"/>
      <c r="F102" s="59"/>
      <c r="G102" s="59"/>
      <c r="H102" s="60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57"/>
      <c r="BR102" s="57"/>
      <c r="BS102" s="57"/>
      <c r="BT102" s="57"/>
      <c r="BU102" s="57"/>
      <c r="BV102" s="57"/>
      <c r="BW102" s="34"/>
    </row>
    <row r="103" spans="1:75" ht="15.75" customHeight="1">
      <c r="A103" s="26"/>
      <c r="B103" s="26"/>
      <c r="C103" s="106" t="s">
        <v>176</v>
      </c>
      <c r="D103" s="106"/>
      <c r="E103" s="106"/>
      <c r="F103" s="106"/>
      <c r="G103" s="106"/>
      <c r="H103" s="107"/>
      <c r="I103" s="107">
        <f t="shared" ref="I103:BP103" si="94">+I74-I101-I78</f>
        <v>23531.310884353737</v>
      </c>
      <c r="J103" s="107">
        <f t="shared" si="94"/>
        <v>60886.852857142861</v>
      </c>
      <c r="K103" s="107">
        <f t="shared" si="94"/>
        <v>104736.30548979594</v>
      </c>
      <c r="L103" s="107">
        <f t="shared" si="94"/>
        <v>152970.70338571433</v>
      </c>
      <c r="M103" s="107">
        <f t="shared" si="94"/>
        <v>206028.54107122449</v>
      </c>
      <c r="N103" s="107">
        <f t="shared" si="94"/>
        <v>264392.16252528568</v>
      </c>
      <c r="O103" s="107">
        <f t="shared" si="94"/>
        <v>328592.14612475305</v>
      </c>
      <c r="P103" s="107">
        <f t="shared" si="94"/>
        <v>399212.12808416714</v>
      </c>
      <c r="Q103" s="107">
        <f t="shared" si="94"/>
        <v>476894.10823952267</v>
      </c>
      <c r="R103" s="107">
        <f t="shared" si="94"/>
        <v>562344.2864104138</v>
      </c>
      <c r="S103" s="107">
        <f t="shared" si="94"/>
        <v>656339.48239839403</v>
      </c>
      <c r="T103" s="107">
        <f t="shared" si="94"/>
        <v>759734.19798517227</v>
      </c>
      <c r="U103" s="107">
        <f t="shared" si="94"/>
        <v>876526.31786581513</v>
      </c>
      <c r="V103" s="107">
        <f t="shared" si="94"/>
        <v>1007319.5004469266</v>
      </c>
      <c r="W103" s="107">
        <f t="shared" si="94"/>
        <v>1151193.2471859285</v>
      </c>
      <c r="X103" s="107">
        <f t="shared" si="94"/>
        <v>1309454.3685988304</v>
      </c>
      <c r="Y103" s="107">
        <f t="shared" si="94"/>
        <v>1483541.6021530228</v>
      </c>
      <c r="Z103" s="107">
        <f t="shared" si="94"/>
        <v>1675037.5590626344</v>
      </c>
      <c r="AA103" s="107">
        <f t="shared" si="94"/>
        <v>1885683.1116632069</v>
      </c>
      <c r="AB103" s="107">
        <f t="shared" si="94"/>
        <v>2117393.2195238369</v>
      </c>
      <c r="AC103" s="107">
        <f t="shared" si="94"/>
        <v>2372274.3381705303</v>
      </c>
      <c r="AD103" s="107">
        <f t="shared" si="94"/>
        <v>2652643.5686818925</v>
      </c>
      <c r="AE103" s="107">
        <f t="shared" si="94"/>
        <v>2961049.7222443908</v>
      </c>
      <c r="AF103" s="107">
        <f t="shared" si="94"/>
        <v>3300296.4911631383</v>
      </c>
      <c r="AG103" s="107">
        <f t="shared" si="94"/>
        <v>3683501.2717926223</v>
      </c>
      <c r="AH103" s="107">
        <f t="shared" si="94"/>
        <v>4112644.7182002068</v>
      </c>
      <c r="AI103" s="107">
        <f t="shared" si="94"/>
        <v>4584706.5971506443</v>
      </c>
      <c r="AJ103" s="107">
        <f t="shared" si="94"/>
        <v>5103974.6639961246</v>
      </c>
      <c r="AK103" s="107">
        <f t="shared" si="94"/>
        <v>5675169.537526154</v>
      </c>
      <c r="AL103" s="107">
        <f t="shared" si="94"/>
        <v>6303483.8984091878</v>
      </c>
      <c r="AM103" s="107">
        <f t="shared" si="94"/>
        <v>6994629.6953805238</v>
      </c>
      <c r="AN103" s="107">
        <f t="shared" si="94"/>
        <v>7754890.0720489938</v>
      </c>
      <c r="AO103" s="107">
        <f t="shared" si="94"/>
        <v>8591176.4863843098</v>
      </c>
      <c r="AP103" s="107">
        <f t="shared" si="94"/>
        <v>9511091.5421531592</v>
      </c>
      <c r="AQ103" s="107">
        <f t="shared" si="94"/>
        <v>10522998.103498893</v>
      </c>
      <c r="AR103" s="107">
        <f t="shared" si="94"/>
        <v>11636095.3209792</v>
      </c>
      <c r="AS103" s="107">
        <f t="shared" si="94"/>
        <v>12860502.260207538</v>
      </c>
      <c r="AT103" s="107">
        <f t="shared" si="94"/>
        <v>14207349.893358709</v>
      </c>
      <c r="AU103" s="107">
        <f t="shared" si="94"/>
        <v>15688882.289825</v>
      </c>
      <c r="AV103" s="107">
        <f t="shared" si="94"/>
        <v>17318567.925937913</v>
      </c>
      <c r="AW103" s="107">
        <f t="shared" si="94"/>
        <v>19111222.125662118</v>
      </c>
      <c r="AX103" s="107">
        <f t="shared" si="94"/>
        <v>23881574.417567652</v>
      </c>
      <c r="AY103" s="107">
        <f t="shared" si="94"/>
        <v>29128961.938663736</v>
      </c>
      <c r="AZ103" s="107">
        <f t="shared" si="94"/>
        <v>34901088.211869426</v>
      </c>
      <c r="BA103" s="107">
        <f t="shared" si="94"/>
        <v>41250427.112395719</v>
      </c>
      <c r="BB103" s="107">
        <f t="shared" si="94"/>
        <v>48234699.90297462</v>
      </c>
      <c r="BC103" s="107">
        <f t="shared" si="94"/>
        <v>55917399.972611405</v>
      </c>
      <c r="BD103" s="107">
        <f t="shared" si="94"/>
        <v>64368370.04921186</v>
      </c>
      <c r="BE103" s="107">
        <f t="shared" si="94"/>
        <v>73664437.133472398</v>
      </c>
      <c r="BF103" s="107">
        <f t="shared" si="94"/>
        <v>83890110.92615895</v>
      </c>
      <c r="BG103" s="107">
        <f t="shared" si="94"/>
        <v>95138352.098114163</v>
      </c>
      <c r="BH103" s="107">
        <f t="shared" si="94"/>
        <v>107511417.38726491</v>
      </c>
      <c r="BI103" s="107">
        <f t="shared" si="94"/>
        <v>121121789.20533073</v>
      </c>
      <c r="BJ103" s="107">
        <f t="shared" si="94"/>
        <v>136093198.20520312</v>
      </c>
      <c r="BK103" s="107">
        <f t="shared" si="94"/>
        <v>152561748.10506275</v>
      </c>
      <c r="BL103" s="107">
        <f t="shared" si="94"/>
        <v>170677152.99490839</v>
      </c>
      <c r="BM103" s="107">
        <f t="shared" si="94"/>
        <v>190604098.37373853</v>
      </c>
      <c r="BN103" s="107">
        <f t="shared" si="94"/>
        <v>212523738.29045165</v>
      </c>
      <c r="BO103" s="107">
        <f t="shared" si="94"/>
        <v>236635342.19883621</v>
      </c>
      <c r="BP103" s="107">
        <f t="shared" si="94"/>
        <v>263160508.53464258</v>
      </c>
      <c r="BQ103" s="41"/>
      <c r="BR103" s="107">
        <f t="shared" ref="BR103:BV103" si="95">+BR74-BR101-BR78</f>
        <v>1501218.7253778509</v>
      </c>
      <c r="BS103" s="107">
        <f t="shared" si="95"/>
        <v>6722442.2264030883</v>
      </c>
      <c r="BT103" s="107">
        <f t="shared" si="95"/>
        <v>24584626.45764102</v>
      </c>
      <c r="BU103" s="107">
        <f t="shared" si="95"/>
        <v>80974642.409406289</v>
      </c>
      <c r="BV103" s="107">
        <f t="shared" si="95"/>
        <v>257953037.21451381</v>
      </c>
      <c r="BW103" s="32"/>
    </row>
    <row r="104" spans="1:75" ht="15.75" customHeight="1">
      <c r="A104" s="26"/>
      <c r="B104" s="26"/>
      <c r="C104" s="32"/>
      <c r="D104" s="44" t="s">
        <v>177</v>
      </c>
      <c r="E104" s="32"/>
      <c r="F104" s="32"/>
      <c r="G104" s="32"/>
      <c r="H104" s="32"/>
      <c r="I104" s="62">
        <f t="shared" ref="I104:BP104" si="96">+IFERROR(I74/I101,"-")</f>
        <v>2.5736861160753577</v>
      </c>
      <c r="J104" s="62">
        <f t="shared" si="96"/>
        <v>4.8878488776458546</v>
      </c>
      <c r="K104" s="62">
        <f t="shared" si="96"/>
        <v>7.0171407726187658</v>
      </c>
      <c r="L104" s="62">
        <f t="shared" si="96"/>
        <v>8.9528606771395918</v>
      </c>
      <c r="M104" s="62">
        <f t="shared" si="96"/>
        <v>10.712606044885796</v>
      </c>
      <c r="N104" s="62">
        <f t="shared" si="96"/>
        <v>12.312374561018711</v>
      </c>
      <c r="O104" s="62">
        <f t="shared" si="96"/>
        <v>13.766709575684995</v>
      </c>
      <c r="P104" s="62">
        <f t="shared" si="96"/>
        <v>15.088832316290709</v>
      </c>
      <c r="Q104" s="62">
        <f t="shared" si="96"/>
        <v>16.290762080477723</v>
      </c>
      <c r="R104" s="62">
        <f t="shared" si="96"/>
        <v>17.383425502465919</v>
      </c>
      <c r="S104" s="62">
        <f t="shared" si="96"/>
        <v>18.376755886091551</v>
      </c>
      <c r="T104" s="62">
        <f t="shared" si="96"/>
        <v>19.279783507569402</v>
      </c>
      <c r="U104" s="62">
        <f t="shared" si="96"/>
        <v>19.338672857050391</v>
      </c>
      <c r="V104" s="62">
        <f t="shared" si="96"/>
        <v>20.154234210240244</v>
      </c>
      <c r="W104" s="62">
        <f t="shared" si="96"/>
        <v>20.895672893159119</v>
      </c>
      <c r="X104" s="62">
        <f t="shared" si="96"/>
        <v>21.569708059449002</v>
      </c>
      <c r="Y104" s="62">
        <f t="shared" si="96"/>
        <v>22.182467301530711</v>
      </c>
      <c r="Z104" s="62">
        <f t="shared" si="96"/>
        <v>22.739521157968635</v>
      </c>
      <c r="AA104" s="62">
        <f t="shared" si="96"/>
        <v>23.245933754730391</v>
      </c>
      <c r="AB104" s="62">
        <f t="shared" si="96"/>
        <v>23.706308842695609</v>
      </c>
      <c r="AC104" s="62">
        <f t="shared" si="96"/>
        <v>24.124831649936731</v>
      </c>
      <c r="AD104" s="62">
        <f t="shared" si="96"/>
        <v>24.505306929246828</v>
      </c>
      <c r="AE104" s="62">
        <f t="shared" si="96"/>
        <v>24.851193546801472</v>
      </c>
      <c r="AF104" s="62">
        <f t="shared" si="96"/>
        <v>25.165635926396593</v>
      </c>
      <c r="AG104" s="62">
        <f t="shared" si="96"/>
        <v>24.456805395160995</v>
      </c>
      <c r="AH104" s="62">
        <f t="shared" si="96"/>
        <v>24.807081972158972</v>
      </c>
      <c r="AI104" s="62">
        <f t="shared" si="96"/>
        <v>25.125534494903409</v>
      </c>
      <c r="AJ104" s="62">
        <f t="shared" si="96"/>
        <v>25.415036788307447</v>
      </c>
      <c r="AK104" s="62">
        <f t="shared" si="96"/>
        <v>25.678220691402025</v>
      </c>
      <c r="AL104" s="62">
        <f t="shared" si="96"/>
        <v>25.917478785124381</v>
      </c>
      <c r="AM104" s="62">
        <f t="shared" si="96"/>
        <v>26.134986143053784</v>
      </c>
      <c r="AN104" s="62">
        <f t="shared" si="96"/>
        <v>26.332720104807784</v>
      </c>
      <c r="AO104" s="62">
        <f t="shared" si="96"/>
        <v>26.512478251856884</v>
      </c>
      <c r="AP104" s="62">
        <f t="shared" si="96"/>
        <v>26.67589474917424</v>
      </c>
      <c r="AQ104" s="62">
        <f t="shared" si="96"/>
        <v>26.82445520128093</v>
      </c>
      <c r="AR104" s="62">
        <f t="shared" si="96"/>
        <v>26.959510157741565</v>
      </c>
      <c r="AS104" s="62">
        <f t="shared" si="96"/>
        <v>27.082287390887586</v>
      </c>
      <c r="AT104" s="62">
        <f t="shared" si="96"/>
        <v>27.193903057383977</v>
      </c>
      <c r="AU104" s="62">
        <f t="shared" si="96"/>
        <v>27.295371845107969</v>
      </c>
      <c r="AV104" s="62">
        <f t="shared" si="96"/>
        <v>27.387616197584318</v>
      </c>
      <c r="AW104" s="62">
        <f t="shared" si="96"/>
        <v>27.471474699835547</v>
      </c>
      <c r="AX104" s="62">
        <f t="shared" si="96"/>
        <v>31.056716591524726</v>
      </c>
      <c r="AY104" s="62">
        <f t="shared" si="96"/>
        <v>34.316027402151242</v>
      </c>
      <c r="AZ104" s="62">
        <f t="shared" si="96"/>
        <v>37.279037229993534</v>
      </c>
      <c r="BA104" s="62">
        <f t="shared" si="96"/>
        <v>39.972682528032017</v>
      </c>
      <c r="BB104" s="62">
        <f t="shared" si="96"/>
        <v>42.421450980794241</v>
      </c>
      <c r="BC104" s="62">
        <f t="shared" si="96"/>
        <v>44.647604119669012</v>
      </c>
      <c r="BD104" s="62">
        <f t="shared" si="96"/>
        <v>46.671379700464229</v>
      </c>
      <c r="BE104" s="62">
        <f t="shared" si="96"/>
        <v>48.511175683005376</v>
      </c>
      <c r="BF104" s="62">
        <f t="shared" si="96"/>
        <v>50.183717485315483</v>
      </c>
      <c r="BG104" s="62">
        <f t="shared" si="96"/>
        <v>51.704210032870122</v>
      </c>
      <c r="BH104" s="62">
        <f t="shared" si="96"/>
        <v>53.086475985192529</v>
      </c>
      <c r="BI104" s="62">
        <f t="shared" si="96"/>
        <v>54.343081396394709</v>
      </c>
      <c r="BJ104" s="62">
        <f t="shared" si="96"/>
        <v>55.485449952033072</v>
      </c>
      <c r="BK104" s="62">
        <f t="shared" si="96"/>
        <v>56.523966820795195</v>
      </c>
      <c r="BL104" s="62">
        <f t="shared" si="96"/>
        <v>57.468073065124429</v>
      </c>
      <c r="BM104" s="62">
        <f t="shared" si="96"/>
        <v>58.326351469060064</v>
      </c>
      <c r="BN104" s="62">
        <f t="shared" si="96"/>
        <v>59.106604563547002</v>
      </c>
      <c r="BO104" s="62">
        <f t="shared" si="96"/>
        <v>59.81592555853517</v>
      </c>
      <c r="BP104" s="62">
        <f t="shared" si="96"/>
        <v>60.461250381187291</v>
      </c>
      <c r="BQ104" s="32"/>
      <c r="BR104" s="62">
        <f t="shared" ref="BR104:BV104" si="97">+IFERROR(BR74/BR101,"-")</f>
        <v>5.9010902143673336</v>
      </c>
      <c r="BS104" s="62">
        <f t="shared" si="97"/>
        <v>7.9691093870131278</v>
      </c>
      <c r="BT104" s="62">
        <f t="shared" si="97"/>
        <v>8.3975792990226665</v>
      </c>
      <c r="BU104" s="62">
        <f t="shared" si="97"/>
        <v>8.7580942602097451</v>
      </c>
      <c r="BV104" s="62">
        <f t="shared" si="97"/>
        <v>8.8730295811009565</v>
      </c>
      <c r="BW104" s="32"/>
    </row>
    <row r="105" spans="1:75" ht="15.75" customHeight="1">
      <c r="A105" s="33"/>
      <c r="B105" s="33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34"/>
      <c r="BR105" s="34"/>
      <c r="BS105" s="34"/>
      <c r="BT105" s="34"/>
      <c r="BU105" s="34"/>
      <c r="BV105" s="34"/>
      <c r="BW105" s="34"/>
    </row>
    <row r="106" spans="1:75" ht="15.75" customHeight="1">
      <c r="A106" s="26"/>
      <c r="B106" s="26"/>
      <c r="C106" s="63" t="s">
        <v>178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32"/>
      <c r="BR106" s="63"/>
      <c r="BS106" s="63"/>
      <c r="BT106" s="63"/>
      <c r="BU106" s="63"/>
      <c r="BV106" s="63"/>
      <c r="BW106" s="32"/>
    </row>
    <row r="107" spans="1:75" ht="15.75" customHeight="1" outlineLevel="1">
      <c r="A107" s="26"/>
      <c r="B107" s="26"/>
      <c r="C107" s="32"/>
      <c r="D107" s="29" t="s">
        <v>121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</row>
    <row r="108" spans="1:75" ht="15.75" customHeight="1" outlineLevel="1">
      <c r="A108" s="26"/>
      <c r="B108" s="26"/>
      <c r="C108" s="32"/>
      <c r="D108" s="32"/>
      <c r="E108" s="32" t="s">
        <v>179</v>
      </c>
      <c r="F108" s="32"/>
      <c r="G108" s="32"/>
      <c r="H108" s="64">
        <f>'3.Premissas de Despesas'!B4</f>
        <v>30000</v>
      </c>
      <c r="I108" s="41">
        <f t="shared" ref="I108:T108" si="98">$H108</f>
        <v>30000</v>
      </c>
      <c r="J108" s="41">
        <f t="shared" si="98"/>
        <v>30000</v>
      </c>
      <c r="K108" s="41">
        <f t="shared" si="98"/>
        <v>30000</v>
      </c>
      <c r="L108" s="41">
        <f t="shared" si="98"/>
        <v>30000</v>
      </c>
      <c r="M108" s="41">
        <f t="shared" si="98"/>
        <v>30000</v>
      </c>
      <c r="N108" s="41">
        <f t="shared" si="98"/>
        <v>30000</v>
      </c>
      <c r="O108" s="41">
        <f t="shared" si="98"/>
        <v>30000</v>
      </c>
      <c r="P108" s="41">
        <f t="shared" si="98"/>
        <v>30000</v>
      </c>
      <c r="Q108" s="41">
        <f t="shared" si="98"/>
        <v>30000</v>
      </c>
      <c r="R108" s="41">
        <f t="shared" si="98"/>
        <v>30000</v>
      </c>
      <c r="S108" s="41">
        <f t="shared" si="98"/>
        <v>30000</v>
      </c>
      <c r="T108" s="41">
        <f t="shared" si="98"/>
        <v>30000</v>
      </c>
      <c r="U108" s="41">
        <f>$H108+(H108*'3.Premissas de Despesas'!$B$23)</f>
        <v>33000</v>
      </c>
      <c r="V108" s="41">
        <f t="shared" ref="V108:AF108" si="99">$U$108</f>
        <v>33000</v>
      </c>
      <c r="W108" s="41">
        <f t="shared" si="99"/>
        <v>33000</v>
      </c>
      <c r="X108" s="41">
        <f t="shared" si="99"/>
        <v>33000</v>
      </c>
      <c r="Y108" s="41">
        <f t="shared" si="99"/>
        <v>33000</v>
      </c>
      <c r="Z108" s="41">
        <f t="shared" si="99"/>
        <v>33000</v>
      </c>
      <c r="AA108" s="41">
        <f t="shared" si="99"/>
        <v>33000</v>
      </c>
      <c r="AB108" s="41">
        <f t="shared" si="99"/>
        <v>33000</v>
      </c>
      <c r="AC108" s="41">
        <f t="shared" si="99"/>
        <v>33000</v>
      </c>
      <c r="AD108" s="41">
        <f t="shared" si="99"/>
        <v>33000</v>
      </c>
      <c r="AE108" s="41">
        <f t="shared" si="99"/>
        <v>33000</v>
      </c>
      <c r="AF108" s="41">
        <f t="shared" si="99"/>
        <v>33000</v>
      </c>
      <c r="AG108" s="41">
        <f>$H108+(T108*'3.Premissas de Despesas'!$B$24)</f>
        <v>34500</v>
      </c>
      <c r="AH108" s="41">
        <f t="shared" ref="AH108:AR108" si="100">$AG$108</f>
        <v>34500</v>
      </c>
      <c r="AI108" s="41">
        <f t="shared" si="100"/>
        <v>34500</v>
      </c>
      <c r="AJ108" s="41">
        <f t="shared" si="100"/>
        <v>34500</v>
      </c>
      <c r="AK108" s="41">
        <f t="shared" si="100"/>
        <v>34500</v>
      </c>
      <c r="AL108" s="41">
        <f t="shared" si="100"/>
        <v>34500</v>
      </c>
      <c r="AM108" s="41">
        <f t="shared" si="100"/>
        <v>34500</v>
      </c>
      <c r="AN108" s="41">
        <f t="shared" si="100"/>
        <v>34500</v>
      </c>
      <c r="AO108" s="41">
        <f t="shared" si="100"/>
        <v>34500</v>
      </c>
      <c r="AP108" s="41">
        <f t="shared" si="100"/>
        <v>34500</v>
      </c>
      <c r="AQ108" s="41">
        <f t="shared" si="100"/>
        <v>34500</v>
      </c>
      <c r="AR108" s="41">
        <f t="shared" si="100"/>
        <v>34500</v>
      </c>
      <c r="AS108" s="41">
        <f>$H108+(AF108*'3.Premissas de Despesas'!$B$25)</f>
        <v>36600</v>
      </c>
      <c r="AT108" s="41">
        <f t="shared" ref="AT108:BD108" si="101">$AS$108</f>
        <v>36600</v>
      </c>
      <c r="AU108" s="41">
        <f t="shared" si="101"/>
        <v>36600</v>
      </c>
      <c r="AV108" s="41">
        <f t="shared" si="101"/>
        <v>36600</v>
      </c>
      <c r="AW108" s="41">
        <f t="shared" si="101"/>
        <v>36600</v>
      </c>
      <c r="AX108" s="41">
        <f t="shared" si="101"/>
        <v>36600</v>
      </c>
      <c r="AY108" s="41">
        <f t="shared" si="101"/>
        <v>36600</v>
      </c>
      <c r="AZ108" s="41">
        <f t="shared" si="101"/>
        <v>36600</v>
      </c>
      <c r="BA108" s="41">
        <f t="shared" si="101"/>
        <v>36600</v>
      </c>
      <c r="BB108" s="41">
        <f t="shared" si="101"/>
        <v>36600</v>
      </c>
      <c r="BC108" s="41">
        <f t="shared" si="101"/>
        <v>36600</v>
      </c>
      <c r="BD108" s="41">
        <f t="shared" si="101"/>
        <v>36600</v>
      </c>
      <c r="BE108" s="41">
        <f>$H108+(AR108*'3.Premissas de Despesas'!$B$26)</f>
        <v>38625</v>
      </c>
      <c r="BF108" s="41">
        <f t="shared" ref="BF108:BP108" si="102">$BE$108</f>
        <v>38625</v>
      </c>
      <c r="BG108" s="41">
        <f t="shared" si="102"/>
        <v>38625</v>
      </c>
      <c r="BH108" s="41">
        <f t="shared" si="102"/>
        <v>38625</v>
      </c>
      <c r="BI108" s="41">
        <f t="shared" si="102"/>
        <v>38625</v>
      </c>
      <c r="BJ108" s="41">
        <f t="shared" si="102"/>
        <v>38625</v>
      </c>
      <c r="BK108" s="41">
        <f t="shared" si="102"/>
        <v>38625</v>
      </c>
      <c r="BL108" s="41">
        <f t="shared" si="102"/>
        <v>38625</v>
      </c>
      <c r="BM108" s="41">
        <f t="shared" si="102"/>
        <v>38625</v>
      </c>
      <c r="BN108" s="41">
        <f t="shared" si="102"/>
        <v>38625</v>
      </c>
      <c r="BO108" s="41">
        <f t="shared" si="102"/>
        <v>38625</v>
      </c>
      <c r="BP108" s="41">
        <f t="shared" si="102"/>
        <v>38625</v>
      </c>
      <c r="BQ108" s="41"/>
      <c r="BR108" s="41">
        <f t="shared" ref="BR108:BR119" si="103">SUM(I108:T108)</f>
        <v>360000</v>
      </c>
      <c r="BS108" s="41">
        <f t="shared" ref="BS108:BS119" si="104">SUM(V108:AF108)</f>
        <v>363000</v>
      </c>
      <c r="BT108" s="41">
        <f t="shared" ref="BT108:BT119" si="105">SUM(AG108:AR108)</f>
        <v>414000</v>
      </c>
      <c r="BU108" s="41">
        <f t="shared" ref="BU108:BU119" si="106">SUM(AS108:BD108)</f>
        <v>439200</v>
      </c>
      <c r="BV108" s="41">
        <f t="shared" ref="BV108:BV119" si="107">SUM(BE108:BP108)</f>
        <v>463500</v>
      </c>
      <c r="BW108" s="41"/>
    </row>
    <row r="109" spans="1:75" ht="15.75" customHeight="1" outlineLevel="1">
      <c r="A109" s="26"/>
      <c r="B109" s="26"/>
      <c r="C109" s="32"/>
      <c r="D109" s="32"/>
      <c r="E109" s="32" t="s">
        <v>125</v>
      </c>
      <c r="F109" s="32"/>
      <c r="G109" s="32"/>
      <c r="H109" s="64">
        <f>'3.Premissas de Despesas'!B5</f>
        <v>12000</v>
      </c>
      <c r="I109" s="41">
        <f t="shared" ref="I109:T109" si="108">$H109</f>
        <v>12000</v>
      </c>
      <c r="J109" s="41">
        <f t="shared" si="108"/>
        <v>12000</v>
      </c>
      <c r="K109" s="41">
        <f t="shared" si="108"/>
        <v>12000</v>
      </c>
      <c r="L109" s="41">
        <f t="shared" si="108"/>
        <v>12000</v>
      </c>
      <c r="M109" s="41">
        <f t="shared" si="108"/>
        <v>12000</v>
      </c>
      <c r="N109" s="41">
        <f t="shared" si="108"/>
        <v>12000</v>
      </c>
      <c r="O109" s="41">
        <f t="shared" si="108"/>
        <v>12000</v>
      </c>
      <c r="P109" s="41">
        <f t="shared" si="108"/>
        <v>12000</v>
      </c>
      <c r="Q109" s="41">
        <f t="shared" si="108"/>
        <v>12000</v>
      </c>
      <c r="R109" s="41">
        <f t="shared" si="108"/>
        <v>12000</v>
      </c>
      <c r="S109" s="41">
        <f t="shared" si="108"/>
        <v>12000</v>
      </c>
      <c r="T109" s="41">
        <f t="shared" si="108"/>
        <v>12000</v>
      </c>
      <c r="U109" s="41">
        <f>$H109+(H109*'3.Premissas de Despesas'!$B$23)</f>
        <v>13200</v>
      </c>
      <c r="V109" s="41">
        <f t="shared" ref="V109:AF109" si="109">$U$109</f>
        <v>13200</v>
      </c>
      <c r="W109" s="41">
        <f t="shared" si="109"/>
        <v>13200</v>
      </c>
      <c r="X109" s="41">
        <f t="shared" si="109"/>
        <v>13200</v>
      </c>
      <c r="Y109" s="41">
        <f t="shared" si="109"/>
        <v>13200</v>
      </c>
      <c r="Z109" s="41">
        <f t="shared" si="109"/>
        <v>13200</v>
      </c>
      <c r="AA109" s="41">
        <f t="shared" si="109"/>
        <v>13200</v>
      </c>
      <c r="AB109" s="41">
        <f t="shared" si="109"/>
        <v>13200</v>
      </c>
      <c r="AC109" s="41">
        <f t="shared" si="109"/>
        <v>13200</v>
      </c>
      <c r="AD109" s="41">
        <f t="shared" si="109"/>
        <v>13200</v>
      </c>
      <c r="AE109" s="41">
        <f t="shared" si="109"/>
        <v>13200</v>
      </c>
      <c r="AF109" s="41">
        <f t="shared" si="109"/>
        <v>13200</v>
      </c>
      <c r="AG109" s="41">
        <f>$H109+(T109*'3.Premissas de Despesas'!$B$24)</f>
        <v>13800</v>
      </c>
      <c r="AH109" s="41">
        <f t="shared" ref="AH109:AR109" si="110">$AG$109</f>
        <v>13800</v>
      </c>
      <c r="AI109" s="41">
        <f t="shared" si="110"/>
        <v>13800</v>
      </c>
      <c r="AJ109" s="41">
        <f t="shared" si="110"/>
        <v>13800</v>
      </c>
      <c r="AK109" s="41">
        <f t="shared" si="110"/>
        <v>13800</v>
      </c>
      <c r="AL109" s="41">
        <f t="shared" si="110"/>
        <v>13800</v>
      </c>
      <c r="AM109" s="41">
        <f t="shared" si="110"/>
        <v>13800</v>
      </c>
      <c r="AN109" s="41">
        <f t="shared" si="110"/>
        <v>13800</v>
      </c>
      <c r="AO109" s="41">
        <f t="shared" si="110"/>
        <v>13800</v>
      </c>
      <c r="AP109" s="41">
        <f t="shared" si="110"/>
        <v>13800</v>
      </c>
      <c r="AQ109" s="41">
        <f t="shared" si="110"/>
        <v>13800</v>
      </c>
      <c r="AR109" s="41">
        <f t="shared" si="110"/>
        <v>13800</v>
      </c>
      <c r="AS109" s="41">
        <f>$H109+(AF109*'3.Premissas de Despesas'!$B$25)</f>
        <v>14640</v>
      </c>
      <c r="AT109" s="41">
        <f t="shared" ref="AT109:BD109" si="111">$AS$109</f>
        <v>14640</v>
      </c>
      <c r="AU109" s="41">
        <f t="shared" si="111"/>
        <v>14640</v>
      </c>
      <c r="AV109" s="41">
        <f t="shared" si="111"/>
        <v>14640</v>
      </c>
      <c r="AW109" s="41">
        <f t="shared" si="111"/>
        <v>14640</v>
      </c>
      <c r="AX109" s="41">
        <f t="shared" si="111"/>
        <v>14640</v>
      </c>
      <c r="AY109" s="41">
        <f t="shared" si="111"/>
        <v>14640</v>
      </c>
      <c r="AZ109" s="41">
        <f t="shared" si="111"/>
        <v>14640</v>
      </c>
      <c r="BA109" s="41">
        <f t="shared" si="111"/>
        <v>14640</v>
      </c>
      <c r="BB109" s="41">
        <f t="shared" si="111"/>
        <v>14640</v>
      </c>
      <c r="BC109" s="41">
        <f t="shared" si="111"/>
        <v>14640</v>
      </c>
      <c r="BD109" s="41">
        <f t="shared" si="111"/>
        <v>14640</v>
      </c>
      <c r="BE109" s="41">
        <f>$H109+(AR109*'3.Premissas de Despesas'!$B$26)</f>
        <v>15450</v>
      </c>
      <c r="BF109" s="41">
        <f t="shared" ref="BF109:BP109" si="112">$BE$109</f>
        <v>15450</v>
      </c>
      <c r="BG109" s="41">
        <f t="shared" si="112"/>
        <v>15450</v>
      </c>
      <c r="BH109" s="41">
        <f t="shared" si="112"/>
        <v>15450</v>
      </c>
      <c r="BI109" s="41">
        <f t="shared" si="112"/>
        <v>15450</v>
      </c>
      <c r="BJ109" s="41">
        <f t="shared" si="112"/>
        <v>15450</v>
      </c>
      <c r="BK109" s="41">
        <f t="shared" si="112"/>
        <v>15450</v>
      </c>
      <c r="BL109" s="41">
        <f t="shared" si="112"/>
        <v>15450</v>
      </c>
      <c r="BM109" s="41">
        <f t="shared" si="112"/>
        <v>15450</v>
      </c>
      <c r="BN109" s="41">
        <f t="shared" si="112"/>
        <v>15450</v>
      </c>
      <c r="BO109" s="41">
        <f t="shared" si="112"/>
        <v>15450</v>
      </c>
      <c r="BP109" s="41">
        <f t="shared" si="112"/>
        <v>15450</v>
      </c>
      <c r="BQ109" s="41"/>
      <c r="BR109" s="41">
        <f t="shared" si="103"/>
        <v>144000</v>
      </c>
      <c r="BS109" s="41">
        <f t="shared" si="104"/>
        <v>145200</v>
      </c>
      <c r="BT109" s="41">
        <f t="shared" si="105"/>
        <v>165600</v>
      </c>
      <c r="BU109" s="41">
        <f t="shared" si="106"/>
        <v>175680</v>
      </c>
      <c r="BV109" s="41">
        <f t="shared" si="107"/>
        <v>185400</v>
      </c>
      <c r="BW109" s="41"/>
    </row>
    <row r="110" spans="1:75" ht="15.75" customHeight="1" outlineLevel="1">
      <c r="A110" s="26"/>
      <c r="B110" s="26"/>
      <c r="C110" s="32"/>
      <c r="D110" s="32"/>
      <c r="E110" s="32"/>
      <c r="F110" s="32"/>
      <c r="G110" s="32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>
        <f>$H110+(H110*'3.Premissas de Despesas'!$B$23)</f>
        <v>0</v>
      </c>
      <c r="V110" s="41">
        <f t="shared" ref="V110:AF110" si="113">$U$110</f>
        <v>0</v>
      </c>
      <c r="W110" s="41">
        <f t="shared" si="113"/>
        <v>0</v>
      </c>
      <c r="X110" s="41">
        <f t="shared" si="113"/>
        <v>0</v>
      </c>
      <c r="Y110" s="41">
        <f t="shared" si="113"/>
        <v>0</v>
      </c>
      <c r="Z110" s="41">
        <f t="shared" si="113"/>
        <v>0</v>
      </c>
      <c r="AA110" s="41">
        <f t="shared" si="113"/>
        <v>0</v>
      </c>
      <c r="AB110" s="41">
        <f t="shared" si="113"/>
        <v>0</v>
      </c>
      <c r="AC110" s="41">
        <f t="shared" si="113"/>
        <v>0</v>
      </c>
      <c r="AD110" s="41">
        <f t="shared" si="113"/>
        <v>0</v>
      </c>
      <c r="AE110" s="41">
        <f t="shared" si="113"/>
        <v>0</v>
      </c>
      <c r="AF110" s="41">
        <f t="shared" si="113"/>
        <v>0</v>
      </c>
      <c r="AG110" s="41">
        <f>$H110+(T110*'3.Premissas de Despesas'!$B$24)</f>
        <v>0</v>
      </c>
      <c r="AH110" s="41">
        <f t="shared" ref="AH110:AR110" si="114">$AG$110</f>
        <v>0</v>
      </c>
      <c r="AI110" s="41">
        <f t="shared" si="114"/>
        <v>0</v>
      </c>
      <c r="AJ110" s="41">
        <f t="shared" si="114"/>
        <v>0</v>
      </c>
      <c r="AK110" s="41">
        <f t="shared" si="114"/>
        <v>0</v>
      </c>
      <c r="AL110" s="41">
        <f t="shared" si="114"/>
        <v>0</v>
      </c>
      <c r="AM110" s="41">
        <f t="shared" si="114"/>
        <v>0</v>
      </c>
      <c r="AN110" s="41">
        <f t="shared" si="114"/>
        <v>0</v>
      </c>
      <c r="AO110" s="41">
        <f t="shared" si="114"/>
        <v>0</v>
      </c>
      <c r="AP110" s="41">
        <f t="shared" si="114"/>
        <v>0</v>
      </c>
      <c r="AQ110" s="41">
        <f t="shared" si="114"/>
        <v>0</v>
      </c>
      <c r="AR110" s="41">
        <f t="shared" si="114"/>
        <v>0</v>
      </c>
      <c r="AS110" s="41">
        <f>$H110+(AF110*'3.Premissas de Despesas'!$B$25)</f>
        <v>0</v>
      </c>
      <c r="AT110" s="41">
        <f t="shared" ref="AT110:BD110" si="115">$AS$110</f>
        <v>0</v>
      </c>
      <c r="AU110" s="41">
        <f t="shared" si="115"/>
        <v>0</v>
      </c>
      <c r="AV110" s="41">
        <f t="shared" si="115"/>
        <v>0</v>
      </c>
      <c r="AW110" s="41">
        <f t="shared" si="115"/>
        <v>0</v>
      </c>
      <c r="AX110" s="41">
        <f t="shared" si="115"/>
        <v>0</v>
      </c>
      <c r="AY110" s="41">
        <f t="shared" si="115"/>
        <v>0</v>
      </c>
      <c r="AZ110" s="41">
        <f t="shared" si="115"/>
        <v>0</v>
      </c>
      <c r="BA110" s="41">
        <f t="shared" si="115"/>
        <v>0</v>
      </c>
      <c r="BB110" s="41">
        <f t="shared" si="115"/>
        <v>0</v>
      </c>
      <c r="BC110" s="41">
        <f t="shared" si="115"/>
        <v>0</v>
      </c>
      <c r="BD110" s="41">
        <f t="shared" si="115"/>
        <v>0</v>
      </c>
      <c r="BE110" s="41">
        <f>$H110+(AR110*'3.Premissas de Despesas'!$B$26)</f>
        <v>0</v>
      </c>
      <c r="BF110" s="41">
        <f t="shared" ref="BF110:BP110" si="116">$BE$110</f>
        <v>0</v>
      </c>
      <c r="BG110" s="41">
        <f t="shared" si="116"/>
        <v>0</v>
      </c>
      <c r="BH110" s="41">
        <f t="shared" si="116"/>
        <v>0</v>
      </c>
      <c r="BI110" s="41">
        <f t="shared" si="116"/>
        <v>0</v>
      </c>
      <c r="BJ110" s="41">
        <f t="shared" si="116"/>
        <v>0</v>
      </c>
      <c r="BK110" s="41">
        <f t="shared" si="116"/>
        <v>0</v>
      </c>
      <c r="BL110" s="41">
        <f t="shared" si="116"/>
        <v>0</v>
      </c>
      <c r="BM110" s="41">
        <f t="shared" si="116"/>
        <v>0</v>
      </c>
      <c r="BN110" s="41">
        <f t="shared" si="116"/>
        <v>0</v>
      </c>
      <c r="BO110" s="41">
        <f t="shared" si="116"/>
        <v>0</v>
      </c>
      <c r="BP110" s="41">
        <f t="shared" si="116"/>
        <v>0</v>
      </c>
      <c r="BQ110" s="41"/>
      <c r="BR110" s="41">
        <f t="shared" si="103"/>
        <v>0</v>
      </c>
      <c r="BS110" s="41">
        <f t="shared" si="104"/>
        <v>0</v>
      </c>
      <c r="BT110" s="41">
        <f t="shared" si="105"/>
        <v>0</v>
      </c>
      <c r="BU110" s="41">
        <f t="shared" si="106"/>
        <v>0</v>
      </c>
      <c r="BV110" s="41">
        <f t="shared" si="107"/>
        <v>0</v>
      </c>
      <c r="BW110" s="41"/>
    </row>
    <row r="111" spans="1:75" ht="15.75" customHeight="1" outlineLevel="1">
      <c r="A111" s="26"/>
      <c r="B111" s="26"/>
      <c r="C111" s="32"/>
      <c r="D111" s="29" t="s">
        <v>126</v>
      </c>
      <c r="E111" s="32"/>
      <c r="F111" s="32"/>
      <c r="G111" s="32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>
        <f>$H111+(H111*'3.Premissas de Despesas'!$B$23)</f>
        <v>0</v>
      </c>
      <c r="V111" s="41">
        <f t="shared" ref="V111:AF111" si="117">$U$111</f>
        <v>0</v>
      </c>
      <c r="W111" s="41">
        <f t="shared" si="117"/>
        <v>0</v>
      </c>
      <c r="X111" s="41">
        <f t="shared" si="117"/>
        <v>0</v>
      </c>
      <c r="Y111" s="41">
        <f t="shared" si="117"/>
        <v>0</v>
      </c>
      <c r="Z111" s="41">
        <f t="shared" si="117"/>
        <v>0</v>
      </c>
      <c r="AA111" s="41">
        <f t="shared" si="117"/>
        <v>0</v>
      </c>
      <c r="AB111" s="41">
        <f t="shared" si="117"/>
        <v>0</v>
      </c>
      <c r="AC111" s="41">
        <f t="shared" si="117"/>
        <v>0</v>
      </c>
      <c r="AD111" s="41">
        <f t="shared" si="117"/>
        <v>0</v>
      </c>
      <c r="AE111" s="41">
        <f t="shared" si="117"/>
        <v>0</v>
      </c>
      <c r="AF111" s="41">
        <f t="shared" si="117"/>
        <v>0</v>
      </c>
      <c r="AG111" s="41">
        <f>$H111+(T111*'3.Premissas de Despesas'!$B$24)</f>
        <v>0</v>
      </c>
      <c r="AH111" s="41">
        <f t="shared" ref="AH111:AR111" si="118">$AG$111</f>
        <v>0</v>
      </c>
      <c r="AI111" s="41">
        <f t="shared" si="118"/>
        <v>0</v>
      </c>
      <c r="AJ111" s="41">
        <f t="shared" si="118"/>
        <v>0</v>
      </c>
      <c r="AK111" s="41">
        <f t="shared" si="118"/>
        <v>0</v>
      </c>
      <c r="AL111" s="41">
        <f t="shared" si="118"/>
        <v>0</v>
      </c>
      <c r="AM111" s="41">
        <f t="shared" si="118"/>
        <v>0</v>
      </c>
      <c r="AN111" s="41">
        <f t="shared" si="118"/>
        <v>0</v>
      </c>
      <c r="AO111" s="41">
        <f t="shared" si="118"/>
        <v>0</v>
      </c>
      <c r="AP111" s="41">
        <f t="shared" si="118"/>
        <v>0</v>
      </c>
      <c r="AQ111" s="41">
        <f t="shared" si="118"/>
        <v>0</v>
      </c>
      <c r="AR111" s="41">
        <f t="shared" si="118"/>
        <v>0</v>
      </c>
      <c r="AS111" s="41">
        <f>$H111+(AF111*'3.Premissas de Despesas'!$B$25)</f>
        <v>0</v>
      </c>
      <c r="AT111" s="41">
        <f t="shared" ref="AT111:BD111" si="119">$AS$111</f>
        <v>0</v>
      </c>
      <c r="AU111" s="41">
        <f t="shared" si="119"/>
        <v>0</v>
      </c>
      <c r="AV111" s="41">
        <f t="shared" si="119"/>
        <v>0</v>
      </c>
      <c r="AW111" s="41">
        <f t="shared" si="119"/>
        <v>0</v>
      </c>
      <c r="AX111" s="41">
        <f t="shared" si="119"/>
        <v>0</v>
      </c>
      <c r="AY111" s="41">
        <f t="shared" si="119"/>
        <v>0</v>
      </c>
      <c r="AZ111" s="41">
        <f t="shared" si="119"/>
        <v>0</v>
      </c>
      <c r="BA111" s="41">
        <f t="shared" si="119"/>
        <v>0</v>
      </c>
      <c r="BB111" s="41">
        <f t="shared" si="119"/>
        <v>0</v>
      </c>
      <c r="BC111" s="41">
        <f t="shared" si="119"/>
        <v>0</v>
      </c>
      <c r="BD111" s="41">
        <f t="shared" si="119"/>
        <v>0</v>
      </c>
      <c r="BE111" s="41">
        <f>$H111+(AR111*'3.Premissas de Despesas'!$B$26)</f>
        <v>0</v>
      </c>
      <c r="BF111" s="41">
        <f t="shared" ref="BF111:BP111" si="120">$BE$111</f>
        <v>0</v>
      </c>
      <c r="BG111" s="41">
        <f t="shared" si="120"/>
        <v>0</v>
      </c>
      <c r="BH111" s="41">
        <f t="shared" si="120"/>
        <v>0</v>
      </c>
      <c r="BI111" s="41">
        <f t="shared" si="120"/>
        <v>0</v>
      </c>
      <c r="BJ111" s="41">
        <f t="shared" si="120"/>
        <v>0</v>
      </c>
      <c r="BK111" s="41">
        <f t="shared" si="120"/>
        <v>0</v>
      </c>
      <c r="BL111" s="41">
        <f t="shared" si="120"/>
        <v>0</v>
      </c>
      <c r="BM111" s="41">
        <f t="shared" si="120"/>
        <v>0</v>
      </c>
      <c r="BN111" s="41">
        <f t="shared" si="120"/>
        <v>0</v>
      </c>
      <c r="BO111" s="41">
        <f t="shared" si="120"/>
        <v>0</v>
      </c>
      <c r="BP111" s="41">
        <f t="shared" si="120"/>
        <v>0</v>
      </c>
      <c r="BQ111" s="41"/>
      <c r="BR111" s="41">
        <f t="shared" si="103"/>
        <v>0</v>
      </c>
      <c r="BS111" s="41">
        <f t="shared" si="104"/>
        <v>0</v>
      </c>
      <c r="BT111" s="41">
        <f t="shared" si="105"/>
        <v>0</v>
      </c>
      <c r="BU111" s="41">
        <f t="shared" si="106"/>
        <v>0</v>
      </c>
      <c r="BV111" s="41">
        <f t="shared" si="107"/>
        <v>0</v>
      </c>
      <c r="BW111" s="41"/>
    </row>
    <row r="112" spans="1:75" ht="15.75" customHeight="1" outlineLevel="1">
      <c r="A112" s="26"/>
      <c r="B112" s="26"/>
      <c r="C112" s="32"/>
      <c r="D112" s="32"/>
      <c r="E112" s="32" t="s">
        <v>180</v>
      </c>
      <c r="F112" s="32"/>
      <c r="G112" s="32"/>
      <c r="H112" s="64">
        <f>'3.Premissas de Despesas'!B8</f>
        <v>10000</v>
      </c>
      <c r="I112" s="41">
        <f t="shared" ref="I112:T112" si="121">$H112</f>
        <v>10000</v>
      </c>
      <c r="J112" s="41">
        <f t="shared" si="121"/>
        <v>10000</v>
      </c>
      <c r="K112" s="41">
        <f t="shared" si="121"/>
        <v>10000</v>
      </c>
      <c r="L112" s="41">
        <f t="shared" si="121"/>
        <v>10000</v>
      </c>
      <c r="M112" s="41">
        <f t="shared" si="121"/>
        <v>10000</v>
      </c>
      <c r="N112" s="41">
        <f t="shared" si="121"/>
        <v>10000</v>
      </c>
      <c r="O112" s="41">
        <f t="shared" si="121"/>
        <v>10000</v>
      </c>
      <c r="P112" s="41">
        <f t="shared" si="121"/>
        <v>10000</v>
      </c>
      <c r="Q112" s="41">
        <f t="shared" si="121"/>
        <v>10000</v>
      </c>
      <c r="R112" s="41">
        <f t="shared" si="121"/>
        <v>10000</v>
      </c>
      <c r="S112" s="41">
        <f t="shared" si="121"/>
        <v>10000</v>
      </c>
      <c r="T112" s="41">
        <f t="shared" si="121"/>
        <v>10000</v>
      </c>
      <c r="U112" s="41">
        <f>$H112+(H112*'3.Premissas de Despesas'!$B$23)</f>
        <v>11000</v>
      </c>
      <c r="V112" s="41">
        <f t="shared" ref="V112:AF112" si="122">$U$112</f>
        <v>11000</v>
      </c>
      <c r="W112" s="41">
        <f t="shared" si="122"/>
        <v>11000</v>
      </c>
      <c r="X112" s="41">
        <f t="shared" si="122"/>
        <v>11000</v>
      </c>
      <c r="Y112" s="41">
        <f t="shared" si="122"/>
        <v>11000</v>
      </c>
      <c r="Z112" s="41">
        <f t="shared" si="122"/>
        <v>11000</v>
      </c>
      <c r="AA112" s="41">
        <f t="shared" si="122"/>
        <v>11000</v>
      </c>
      <c r="AB112" s="41">
        <f t="shared" si="122"/>
        <v>11000</v>
      </c>
      <c r="AC112" s="41">
        <f t="shared" si="122"/>
        <v>11000</v>
      </c>
      <c r="AD112" s="41">
        <f t="shared" si="122"/>
        <v>11000</v>
      </c>
      <c r="AE112" s="41">
        <f t="shared" si="122"/>
        <v>11000</v>
      </c>
      <c r="AF112" s="41">
        <f t="shared" si="122"/>
        <v>11000</v>
      </c>
      <c r="AG112" s="41">
        <f>$H112+(T112*'3.Premissas de Despesas'!$B$24)</f>
        <v>11500</v>
      </c>
      <c r="AH112" s="41">
        <f t="shared" ref="AH112:AR112" si="123">$AG$112</f>
        <v>11500</v>
      </c>
      <c r="AI112" s="41">
        <f t="shared" si="123"/>
        <v>11500</v>
      </c>
      <c r="AJ112" s="41">
        <f t="shared" si="123"/>
        <v>11500</v>
      </c>
      <c r="AK112" s="41">
        <f t="shared" si="123"/>
        <v>11500</v>
      </c>
      <c r="AL112" s="41">
        <f t="shared" si="123"/>
        <v>11500</v>
      </c>
      <c r="AM112" s="41">
        <f t="shared" si="123"/>
        <v>11500</v>
      </c>
      <c r="AN112" s="41">
        <f t="shared" si="123"/>
        <v>11500</v>
      </c>
      <c r="AO112" s="41">
        <f t="shared" si="123"/>
        <v>11500</v>
      </c>
      <c r="AP112" s="41">
        <f t="shared" si="123"/>
        <v>11500</v>
      </c>
      <c r="AQ112" s="41">
        <f t="shared" si="123"/>
        <v>11500</v>
      </c>
      <c r="AR112" s="41">
        <f t="shared" si="123"/>
        <v>11500</v>
      </c>
      <c r="AS112" s="41">
        <f>$H112+(AF112*'3.Premissas de Despesas'!$B$25)</f>
        <v>12200</v>
      </c>
      <c r="AT112" s="41">
        <f t="shared" ref="AT112:BD112" si="124">$AS$112</f>
        <v>12200</v>
      </c>
      <c r="AU112" s="41">
        <f t="shared" si="124"/>
        <v>12200</v>
      </c>
      <c r="AV112" s="41">
        <f t="shared" si="124"/>
        <v>12200</v>
      </c>
      <c r="AW112" s="41">
        <f t="shared" si="124"/>
        <v>12200</v>
      </c>
      <c r="AX112" s="41">
        <f t="shared" si="124"/>
        <v>12200</v>
      </c>
      <c r="AY112" s="41">
        <f t="shared" si="124"/>
        <v>12200</v>
      </c>
      <c r="AZ112" s="41">
        <f t="shared" si="124"/>
        <v>12200</v>
      </c>
      <c r="BA112" s="41">
        <f t="shared" si="124"/>
        <v>12200</v>
      </c>
      <c r="BB112" s="41">
        <f t="shared" si="124"/>
        <v>12200</v>
      </c>
      <c r="BC112" s="41">
        <f t="shared" si="124"/>
        <v>12200</v>
      </c>
      <c r="BD112" s="41">
        <f t="shared" si="124"/>
        <v>12200</v>
      </c>
      <c r="BE112" s="41">
        <f>$H112+(AR112*'3.Premissas de Despesas'!$B$26)</f>
        <v>12875</v>
      </c>
      <c r="BF112" s="41">
        <f t="shared" ref="BF112:BP112" si="125">$BE$112</f>
        <v>12875</v>
      </c>
      <c r="BG112" s="41">
        <f t="shared" si="125"/>
        <v>12875</v>
      </c>
      <c r="BH112" s="41">
        <f t="shared" si="125"/>
        <v>12875</v>
      </c>
      <c r="BI112" s="41">
        <f t="shared" si="125"/>
        <v>12875</v>
      </c>
      <c r="BJ112" s="41">
        <f t="shared" si="125"/>
        <v>12875</v>
      </c>
      <c r="BK112" s="41">
        <f t="shared" si="125"/>
        <v>12875</v>
      </c>
      <c r="BL112" s="41">
        <f t="shared" si="125"/>
        <v>12875</v>
      </c>
      <c r="BM112" s="41">
        <f t="shared" si="125"/>
        <v>12875</v>
      </c>
      <c r="BN112" s="41">
        <f t="shared" si="125"/>
        <v>12875</v>
      </c>
      <c r="BO112" s="41">
        <f t="shared" si="125"/>
        <v>12875</v>
      </c>
      <c r="BP112" s="41">
        <f t="shared" si="125"/>
        <v>12875</v>
      </c>
      <c r="BQ112" s="41"/>
      <c r="BR112" s="41">
        <f t="shared" si="103"/>
        <v>120000</v>
      </c>
      <c r="BS112" s="41">
        <f t="shared" si="104"/>
        <v>121000</v>
      </c>
      <c r="BT112" s="41">
        <f t="shared" si="105"/>
        <v>138000</v>
      </c>
      <c r="BU112" s="41">
        <f t="shared" si="106"/>
        <v>146400</v>
      </c>
      <c r="BV112" s="41">
        <f t="shared" si="107"/>
        <v>154500</v>
      </c>
      <c r="BW112" s="41"/>
    </row>
    <row r="113" spans="1:75" ht="15.75" customHeight="1" outlineLevel="1">
      <c r="A113" s="26"/>
      <c r="B113" s="26"/>
      <c r="C113" s="32"/>
      <c r="D113" s="32"/>
      <c r="E113" s="32" t="s">
        <v>128</v>
      </c>
      <c r="F113" s="32"/>
      <c r="G113" s="32"/>
      <c r="H113" s="64">
        <f>'3.Premissas de Despesas'!B9</f>
        <v>10000</v>
      </c>
      <c r="I113" s="41">
        <f t="shared" ref="I113:T113" si="126">$H113</f>
        <v>10000</v>
      </c>
      <c r="J113" s="41">
        <f t="shared" si="126"/>
        <v>10000</v>
      </c>
      <c r="K113" s="41">
        <f t="shared" si="126"/>
        <v>10000</v>
      </c>
      <c r="L113" s="41">
        <f t="shared" si="126"/>
        <v>10000</v>
      </c>
      <c r="M113" s="41">
        <f t="shared" si="126"/>
        <v>10000</v>
      </c>
      <c r="N113" s="41">
        <f t="shared" si="126"/>
        <v>10000</v>
      </c>
      <c r="O113" s="41">
        <f t="shared" si="126"/>
        <v>10000</v>
      </c>
      <c r="P113" s="41">
        <f t="shared" si="126"/>
        <v>10000</v>
      </c>
      <c r="Q113" s="41">
        <f t="shared" si="126"/>
        <v>10000</v>
      </c>
      <c r="R113" s="41">
        <f t="shared" si="126"/>
        <v>10000</v>
      </c>
      <c r="S113" s="41">
        <f t="shared" si="126"/>
        <v>10000</v>
      </c>
      <c r="T113" s="41">
        <f t="shared" si="126"/>
        <v>10000</v>
      </c>
      <c r="U113" s="41">
        <f>$H113+(H113*'3.Premissas de Despesas'!$B$23)</f>
        <v>11000</v>
      </c>
      <c r="V113" s="41">
        <f t="shared" ref="V113:AF113" si="127">$U$113</f>
        <v>11000</v>
      </c>
      <c r="W113" s="41">
        <f t="shared" si="127"/>
        <v>11000</v>
      </c>
      <c r="X113" s="41">
        <f t="shared" si="127"/>
        <v>11000</v>
      </c>
      <c r="Y113" s="41">
        <f t="shared" si="127"/>
        <v>11000</v>
      </c>
      <c r="Z113" s="41">
        <f t="shared" si="127"/>
        <v>11000</v>
      </c>
      <c r="AA113" s="41">
        <f t="shared" si="127"/>
        <v>11000</v>
      </c>
      <c r="AB113" s="41">
        <f t="shared" si="127"/>
        <v>11000</v>
      </c>
      <c r="AC113" s="41">
        <f t="shared" si="127"/>
        <v>11000</v>
      </c>
      <c r="AD113" s="41">
        <f t="shared" si="127"/>
        <v>11000</v>
      </c>
      <c r="AE113" s="41">
        <f t="shared" si="127"/>
        <v>11000</v>
      </c>
      <c r="AF113" s="41">
        <f t="shared" si="127"/>
        <v>11000</v>
      </c>
      <c r="AG113" s="41">
        <f>$H113+(T113*'3.Premissas de Despesas'!$B$24)</f>
        <v>11500</v>
      </c>
      <c r="AH113" s="41">
        <f t="shared" ref="AH113:AR113" si="128">$AG$113</f>
        <v>11500</v>
      </c>
      <c r="AI113" s="41">
        <f t="shared" si="128"/>
        <v>11500</v>
      </c>
      <c r="AJ113" s="41">
        <f t="shared" si="128"/>
        <v>11500</v>
      </c>
      <c r="AK113" s="41">
        <f t="shared" si="128"/>
        <v>11500</v>
      </c>
      <c r="AL113" s="41">
        <f t="shared" si="128"/>
        <v>11500</v>
      </c>
      <c r="AM113" s="41">
        <f t="shared" si="128"/>
        <v>11500</v>
      </c>
      <c r="AN113" s="41">
        <f t="shared" si="128"/>
        <v>11500</v>
      </c>
      <c r="AO113" s="41">
        <f t="shared" si="128"/>
        <v>11500</v>
      </c>
      <c r="AP113" s="41">
        <f t="shared" si="128"/>
        <v>11500</v>
      </c>
      <c r="AQ113" s="41">
        <f t="shared" si="128"/>
        <v>11500</v>
      </c>
      <c r="AR113" s="41">
        <f t="shared" si="128"/>
        <v>11500</v>
      </c>
      <c r="AS113" s="41">
        <f>$H113+(AF113*'3.Premissas de Despesas'!$B$25)</f>
        <v>12200</v>
      </c>
      <c r="AT113" s="41">
        <f t="shared" ref="AT113:BD113" si="129">$AS$113</f>
        <v>12200</v>
      </c>
      <c r="AU113" s="41">
        <f t="shared" si="129"/>
        <v>12200</v>
      </c>
      <c r="AV113" s="41">
        <f t="shared" si="129"/>
        <v>12200</v>
      </c>
      <c r="AW113" s="41">
        <f t="shared" si="129"/>
        <v>12200</v>
      </c>
      <c r="AX113" s="41">
        <f t="shared" si="129"/>
        <v>12200</v>
      </c>
      <c r="AY113" s="41">
        <f t="shared" si="129"/>
        <v>12200</v>
      </c>
      <c r="AZ113" s="41">
        <f t="shared" si="129"/>
        <v>12200</v>
      </c>
      <c r="BA113" s="41">
        <f t="shared" si="129"/>
        <v>12200</v>
      </c>
      <c r="BB113" s="41">
        <f t="shared" si="129"/>
        <v>12200</v>
      </c>
      <c r="BC113" s="41">
        <f t="shared" si="129"/>
        <v>12200</v>
      </c>
      <c r="BD113" s="41">
        <f t="shared" si="129"/>
        <v>12200</v>
      </c>
      <c r="BE113" s="41">
        <f>$H113+(AR113*'3.Premissas de Despesas'!$B$26)</f>
        <v>12875</v>
      </c>
      <c r="BF113" s="41">
        <f t="shared" ref="BF113:BP113" si="130">$BE$113</f>
        <v>12875</v>
      </c>
      <c r="BG113" s="41">
        <f t="shared" si="130"/>
        <v>12875</v>
      </c>
      <c r="BH113" s="41">
        <f t="shared" si="130"/>
        <v>12875</v>
      </c>
      <c r="BI113" s="41">
        <f t="shared" si="130"/>
        <v>12875</v>
      </c>
      <c r="BJ113" s="41">
        <f t="shared" si="130"/>
        <v>12875</v>
      </c>
      <c r="BK113" s="41">
        <f t="shared" si="130"/>
        <v>12875</v>
      </c>
      <c r="BL113" s="41">
        <f t="shared" si="130"/>
        <v>12875</v>
      </c>
      <c r="BM113" s="41">
        <f t="shared" si="130"/>
        <v>12875</v>
      </c>
      <c r="BN113" s="41">
        <f t="shared" si="130"/>
        <v>12875</v>
      </c>
      <c r="BO113" s="41">
        <f t="shared" si="130"/>
        <v>12875</v>
      </c>
      <c r="BP113" s="41">
        <f t="shared" si="130"/>
        <v>12875</v>
      </c>
      <c r="BQ113" s="41"/>
      <c r="BR113" s="41">
        <f t="shared" si="103"/>
        <v>120000</v>
      </c>
      <c r="BS113" s="41">
        <f t="shared" si="104"/>
        <v>121000</v>
      </c>
      <c r="BT113" s="41">
        <f t="shared" si="105"/>
        <v>138000</v>
      </c>
      <c r="BU113" s="41">
        <f t="shared" si="106"/>
        <v>146400</v>
      </c>
      <c r="BV113" s="41">
        <f t="shared" si="107"/>
        <v>154500</v>
      </c>
      <c r="BW113" s="41"/>
    </row>
    <row r="114" spans="1:75" ht="15.75" customHeight="1" outlineLevel="1">
      <c r="A114" s="26"/>
      <c r="B114" s="26"/>
      <c r="C114" s="32"/>
      <c r="D114" s="32"/>
      <c r="E114" s="32"/>
      <c r="F114" s="32"/>
      <c r="G114" s="32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>
        <f>$H114+(H114*'3.Premissas de Despesas'!$B$23)</f>
        <v>0</v>
      </c>
      <c r="V114" s="41">
        <f t="shared" ref="V114:AF114" si="131">$U$114</f>
        <v>0</v>
      </c>
      <c r="W114" s="41">
        <f t="shared" si="131"/>
        <v>0</v>
      </c>
      <c r="X114" s="41">
        <f t="shared" si="131"/>
        <v>0</v>
      </c>
      <c r="Y114" s="41">
        <f t="shared" si="131"/>
        <v>0</v>
      </c>
      <c r="Z114" s="41">
        <f t="shared" si="131"/>
        <v>0</v>
      </c>
      <c r="AA114" s="41">
        <f t="shared" si="131"/>
        <v>0</v>
      </c>
      <c r="AB114" s="41">
        <f t="shared" si="131"/>
        <v>0</v>
      </c>
      <c r="AC114" s="41">
        <f t="shared" si="131"/>
        <v>0</v>
      </c>
      <c r="AD114" s="41">
        <f t="shared" si="131"/>
        <v>0</v>
      </c>
      <c r="AE114" s="41">
        <f t="shared" si="131"/>
        <v>0</v>
      </c>
      <c r="AF114" s="41">
        <f t="shared" si="131"/>
        <v>0</v>
      </c>
      <c r="AG114" s="41">
        <f>$H114+(T114*'3.Premissas de Despesas'!$B$24)</f>
        <v>0</v>
      </c>
      <c r="AH114" s="41">
        <f t="shared" ref="AH114:AR114" si="132">$AG$114</f>
        <v>0</v>
      </c>
      <c r="AI114" s="41">
        <f t="shared" si="132"/>
        <v>0</v>
      </c>
      <c r="AJ114" s="41">
        <f t="shared" si="132"/>
        <v>0</v>
      </c>
      <c r="AK114" s="41">
        <f t="shared" si="132"/>
        <v>0</v>
      </c>
      <c r="AL114" s="41">
        <f t="shared" si="132"/>
        <v>0</v>
      </c>
      <c r="AM114" s="41">
        <f t="shared" si="132"/>
        <v>0</v>
      </c>
      <c r="AN114" s="41">
        <f t="shared" si="132"/>
        <v>0</v>
      </c>
      <c r="AO114" s="41">
        <f t="shared" si="132"/>
        <v>0</v>
      </c>
      <c r="AP114" s="41">
        <f t="shared" si="132"/>
        <v>0</v>
      </c>
      <c r="AQ114" s="41">
        <f t="shared" si="132"/>
        <v>0</v>
      </c>
      <c r="AR114" s="41">
        <f t="shared" si="132"/>
        <v>0</v>
      </c>
      <c r="AS114" s="41">
        <f>$H114+(AF114*'3.Premissas de Despesas'!$B$25)</f>
        <v>0</v>
      </c>
      <c r="AT114" s="41">
        <f t="shared" ref="AT114:BD114" si="133">$AS$114</f>
        <v>0</v>
      </c>
      <c r="AU114" s="41">
        <f t="shared" si="133"/>
        <v>0</v>
      </c>
      <c r="AV114" s="41">
        <f t="shared" si="133"/>
        <v>0</v>
      </c>
      <c r="AW114" s="41">
        <f t="shared" si="133"/>
        <v>0</v>
      </c>
      <c r="AX114" s="41">
        <f t="shared" si="133"/>
        <v>0</v>
      </c>
      <c r="AY114" s="41">
        <f t="shared" si="133"/>
        <v>0</v>
      </c>
      <c r="AZ114" s="41">
        <f t="shared" si="133"/>
        <v>0</v>
      </c>
      <c r="BA114" s="41">
        <f t="shared" si="133"/>
        <v>0</v>
      </c>
      <c r="BB114" s="41">
        <f t="shared" si="133"/>
        <v>0</v>
      </c>
      <c r="BC114" s="41">
        <f t="shared" si="133"/>
        <v>0</v>
      </c>
      <c r="BD114" s="41">
        <f t="shared" si="133"/>
        <v>0</v>
      </c>
      <c r="BE114" s="41">
        <f>$H114+(AR114*'3.Premissas de Despesas'!$B$26)</f>
        <v>0</v>
      </c>
      <c r="BF114" s="41">
        <f t="shared" ref="BF114:BP114" si="134">$BE$114</f>
        <v>0</v>
      </c>
      <c r="BG114" s="41">
        <f t="shared" si="134"/>
        <v>0</v>
      </c>
      <c r="BH114" s="41">
        <f t="shared" si="134"/>
        <v>0</v>
      </c>
      <c r="BI114" s="41">
        <f t="shared" si="134"/>
        <v>0</v>
      </c>
      <c r="BJ114" s="41">
        <f t="shared" si="134"/>
        <v>0</v>
      </c>
      <c r="BK114" s="41">
        <f t="shared" si="134"/>
        <v>0</v>
      </c>
      <c r="BL114" s="41">
        <f t="shared" si="134"/>
        <v>0</v>
      </c>
      <c r="BM114" s="41">
        <f t="shared" si="134"/>
        <v>0</v>
      </c>
      <c r="BN114" s="41">
        <f t="shared" si="134"/>
        <v>0</v>
      </c>
      <c r="BO114" s="41">
        <f t="shared" si="134"/>
        <v>0</v>
      </c>
      <c r="BP114" s="41">
        <f t="shared" si="134"/>
        <v>0</v>
      </c>
      <c r="BQ114" s="41"/>
      <c r="BR114" s="41">
        <f t="shared" si="103"/>
        <v>0</v>
      </c>
      <c r="BS114" s="41">
        <f t="shared" si="104"/>
        <v>0</v>
      </c>
      <c r="BT114" s="41">
        <f t="shared" si="105"/>
        <v>0</v>
      </c>
      <c r="BU114" s="41">
        <f t="shared" si="106"/>
        <v>0</v>
      </c>
      <c r="BV114" s="41">
        <f t="shared" si="107"/>
        <v>0</v>
      </c>
      <c r="BW114" s="41"/>
    </row>
    <row r="115" spans="1:75" ht="15.75" customHeight="1" outlineLevel="1">
      <c r="A115" s="26"/>
      <c r="B115" s="26"/>
      <c r="C115" s="32"/>
      <c r="D115" s="29" t="s">
        <v>129</v>
      </c>
      <c r="E115" s="32"/>
      <c r="F115" s="32"/>
      <c r="G115" s="32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>
        <f>$H115+(H115*'3.Premissas de Despesas'!$B$23)</f>
        <v>0</v>
      </c>
      <c r="V115" s="41">
        <f t="shared" ref="V115:AF115" si="135">$U$115</f>
        <v>0</v>
      </c>
      <c r="W115" s="41">
        <f t="shared" si="135"/>
        <v>0</v>
      </c>
      <c r="X115" s="41">
        <f t="shared" si="135"/>
        <v>0</v>
      </c>
      <c r="Y115" s="41">
        <f t="shared" si="135"/>
        <v>0</v>
      </c>
      <c r="Z115" s="41">
        <f t="shared" si="135"/>
        <v>0</v>
      </c>
      <c r="AA115" s="41">
        <f t="shared" si="135"/>
        <v>0</v>
      </c>
      <c r="AB115" s="41">
        <f t="shared" si="135"/>
        <v>0</v>
      </c>
      <c r="AC115" s="41">
        <f t="shared" si="135"/>
        <v>0</v>
      </c>
      <c r="AD115" s="41">
        <f t="shared" si="135"/>
        <v>0</v>
      </c>
      <c r="AE115" s="41">
        <f t="shared" si="135"/>
        <v>0</v>
      </c>
      <c r="AF115" s="41">
        <f t="shared" si="135"/>
        <v>0</v>
      </c>
      <c r="AG115" s="41">
        <f>$H115+(T115*'3.Premissas de Despesas'!$B$24)</f>
        <v>0</v>
      </c>
      <c r="AH115" s="41">
        <f t="shared" ref="AH115:AR115" si="136">$AG$115</f>
        <v>0</v>
      </c>
      <c r="AI115" s="41">
        <f t="shared" si="136"/>
        <v>0</v>
      </c>
      <c r="AJ115" s="41">
        <f t="shared" si="136"/>
        <v>0</v>
      </c>
      <c r="AK115" s="41">
        <f t="shared" si="136"/>
        <v>0</v>
      </c>
      <c r="AL115" s="41">
        <f t="shared" si="136"/>
        <v>0</v>
      </c>
      <c r="AM115" s="41">
        <f t="shared" si="136"/>
        <v>0</v>
      </c>
      <c r="AN115" s="41">
        <f t="shared" si="136"/>
        <v>0</v>
      </c>
      <c r="AO115" s="41">
        <f t="shared" si="136"/>
        <v>0</v>
      </c>
      <c r="AP115" s="41">
        <f t="shared" si="136"/>
        <v>0</v>
      </c>
      <c r="AQ115" s="41">
        <f t="shared" si="136"/>
        <v>0</v>
      </c>
      <c r="AR115" s="41">
        <f t="shared" si="136"/>
        <v>0</v>
      </c>
      <c r="AS115" s="41">
        <f>$H115+(AF115*'3.Premissas de Despesas'!$B$25)</f>
        <v>0</v>
      </c>
      <c r="AT115" s="41">
        <f t="shared" ref="AT115:BD115" si="137">$AS$115</f>
        <v>0</v>
      </c>
      <c r="AU115" s="41">
        <f t="shared" si="137"/>
        <v>0</v>
      </c>
      <c r="AV115" s="41">
        <f t="shared" si="137"/>
        <v>0</v>
      </c>
      <c r="AW115" s="41">
        <f t="shared" si="137"/>
        <v>0</v>
      </c>
      <c r="AX115" s="41">
        <f t="shared" si="137"/>
        <v>0</v>
      </c>
      <c r="AY115" s="41">
        <f t="shared" si="137"/>
        <v>0</v>
      </c>
      <c r="AZ115" s="41">
        <f t="shared" si="137"/>
        <v>0</v>
      </c>
      <c r="BA115" s="41">
        <f t="shared" si="137"/>
        <v>0</v>
      </c>
      <c r="BB115" s="41">
        <f t="shared" si="137"/>
        <v>0</v>
      </c>
      <c r="BC115" s="41">
        <f t="shared" si="137"/>
        <v>0</v>
      </c>
      <c r="BD115" s="41">
        <f t="shared" si="137"/>
        <v>0</v>
      </c>
      <c r="BE115" s="41">
        <f>$H115+(AR115*'3.Premissas de Despesas'!$B$26)</f>
        <v>0</v>
      </c>
      <c r="BF115" s="41">
        <f t="shared" ref="BF115:BP115" si="138">$BE$115</f>
        <v>0</v>
      </c>
      <c r="BG115" s="41">
        <f t="shared" si="138"/>
        <v>0</v>
      </c>
      <c r="BH115" s="41">
        <f t="shared" si="138"/>
        <v>0</v>
      </c>
      <c r="BI115" s="41">
        <f t="shared" si="138"/>
        <v>0</v>
      </c>
      <c r="BJ115" s="41">
        <f t="shared" si="138"/>
        <v>0</v>
      </c>
      <c r="BK115" s="41">
        <f t="shared" si="138"/>
        <v>0</v>
      </c>
      <c r="BL115" s="41">
        <f t="shared" si="138"/>
        <v>0</v>
      </c>
      <c r="BM115" s="41">
        <f t="shared" si="138"/>
        <v>0</v>
      </c>
      <c r="BN115" s="41">
        <f t="shared" si="138"/>
        <v>0</v>
      </c>
      <c r="BO115" s="41">
        <f t="shared" si="138"/>
        <v>0</v>
      </c>
      <c r="BP115" s="41">
        <f t="shared" si="138"/>
        <v>0</v>
      </c>
      <c r="BQ115" s="41"/>
      <c r="BR115" s="41">
        <f t="shared" si="103"/>
        <v>0</v>
      </c>
      <c r="BS115" s="41">
        <f t="shared" si="104"/>
        <v>0</v>
      </c>
      <c r="BT115" s="41">
        <f t="shared" si="105"/>
        <v>0</v>
      </c>
      <c r="BU115" s="41">
        <f t="shared" si="106"/>
        <v>0</v>
      </c>
      <c r="BV115" s="41">
        <f t="shared" si="107"/>
        <v>0</v>
      </c>
      <c r="BW115" s="41"/>
    </row>
    <row r="116" spans="1:75" ht="15.75" customHeight="1" outlineLevel="1">
      <c r="A116" s="26"/>
      <c r="B116" s="26"/>
      <c r="C116" s="32"/>
      <c r="D116" s="32"/>
      <c r="E116" s="32" t="s">
        <v>181</v>
      </c>
      <c r="F116" s="32"/>
      <c r="G116" s="32"/>
      <c r="H116" s="64">
        <f>'3.Premissas de Despesas'!B12</f>
        <v>200</v>
      </c>
      <c r="I116" s="41">
        <f t="shared" ref="I116:T116" si="139">$H116</f>
        <v>200</v>
      </c>
      <c r="J116" s="41">
        <f t="shared" si="139"/>
        <v>200</v>
      </c>
      <c r="K116" s="41">
        <f t="shared" si="139"/>
        <v>200</v>
      </c>
      <c r="L116" s="41">
        <f t="shared" si="139"/>
        <v>200</v>
      </c>
      <c r="M116" s="41">
        <f t="shared" si="139"/>
        <v>200</v>
      </c>
      <c r="N116" s="41">
        <f t="shared" si="139"/>
        <v>200</v>
      </c>
      <c r="O116" s="41">
        <f t="shared" si="139"/>
        <v>200</v>
      </c>
      <c r="P116" s="41">
        <f t="shared" si="139"/>
        <v>200</v>
      </c>
      <c r="Q116" s="41">
        <f t="shared" si="139"/>
        <v>200</v>
      </c>
      <c r="R116" s="41">
        <f t="shared" si="139"/>
        <v>200</v>
      </c>
      <c r="S116" s="41">
        <f t="shared" si="139"/>
        <v>200</v>
      </c>
      <c r="T116" s="41">
        <f t="shared" si="139"/>
        <v>200</v>
      </c>
      <c r="U116" s="41">
        <f>$H116+(H116*'3.Premissas de Despesas'!$B$23)</f>
        <v>220</v>
      </c>
      <c r="V116" s="41">
        <f t="shared" ref="V116:AF116" si="140">$U$116</f>
        <v>220</v>
      </c>
      <c r="W116" s="41">
        <f t="shared" si="140"/>
        <v>220</v>
      </c>
      <c r="X116" s="41">
        <f t="shared" si="140"/>
        <v>220</v>
      </c>
      <c r="Y116" s="41">
        <f t="shared" si="140"/>
        <v>220</v>
      </c>
      <c r="Z116" s="41">
        <f t="shared" si="140"/>
        <v>220</v>
      </c>
      <c r="AA116" s="41">
        <f t="shared" si="140"/>
        <v>220</v>
      </c>
      <c r="AB116" s="41">
        <f t="shared" si="140"/>
        <v>220</v>
      </c>
      <c r="AC116" s="41">
        <f t="shared" si="140"/>
        <v>220</v>
      </c>
      <c r="AD116" s="41">
        <f t="shared" si="140"/>
        <v>220</v>
      </c>
      <c r="AE116" s="41">
        <f t="shared" si="140"/>
        <v>220</v>
      </c>
      <c r="AF116" s="41">
        <f t="shared" si="140"/>
        <v>220</v>
      </c>
      <c r="AG116" s="41">
        <f>$H116+(T116*'3.Premissas de Despesas'!$B$24)</f>
        <v>230</v>
      </c>
      <c r="AH116" s="41">
        <f t="shared" ref="AH116:AR116" si="141">$AG$116</f>
        <v>230</v>
      </c>
      <c r="AI116" s="41">
        <f t="shared" si="141"/>
        <v>230</v>
      </c>
      <c r="AJ116" s="41">
        <f t="shared" si="141"/>
        <v>230</v>
      </c>
      <c r="AK116" s="41">
        <f t="shared" si="141"/>
        <v>230</v>
      </c>
      <c r="AL116" s="41">
        <f t="shared" si="141"/>
        <v>230</v>
      </c>
      <c r="AM116" s="41">
        <f t="shared" si="141"/>
        <v>230</v>
      </c>
      <c r="AN116" s="41">
        <f t="shared" si="141"/>
        <v>230</v>
      </c>
      <c r="AO116" s="41">
        <f t="shared" si="141"/>
        <v>230</v>
      </c>
      <c r="AP116" s="41">
        <f t="shared" si="141"/>
        <v>230</v>
      </c>
      <c r="AQ116" s="41">
        <f t="shared" si="141"/>
        <v>230</v>
      </c>
      <c r="AR116" s="41">
        <f t="shared" si="141"/>
        <v>230</v>
      </c>
      <c r="AS116" s="41">
        <f>$H116+(AF116*'3.Premissas de Despesas'!$B$25)</f>
        <v>244</v>
      </c>
      <c r="AT116" s="41">
        <f t="shared" ref="AT116:BD116" si="142">$AS$116</f>
        <v>244</v>
      </c>
      <c r="AU116" s="41">
        <f t="shared" si="142"/>
        <v>244</v>
      </c>
      <c r="AV116" s="41">
        <f t="shared" si="142"/>
        <v>244</v>
      </c>
      <c r="AW116" s="41">
        <f t="shared" si="142"/>
        <v>244</v>
      </c>
      <c r="AX116" s="41">
        <f t="shared" si="142"/>
        <v>244</v>
      </c>
      <c r="AY116" s="41">
        <f t="shared" si="142"/>
        <v>244</v>
      </c>
      <c r="AZ116" s="41">
        <f t="shared" si="142"/>
        <v>244</v>
      </c>
      <c r="BA116" s="41">
        <f t="shared" si="142"/>
        <v>244</v>
      </c>
      <c r="BB116" s="41">
        <f t="shared" si="142"/>
        <v>244</v>
      </c>
      <c r="BC116" s="41">
        <f t="shared" si="142"/>
        <v>244</v>
      </c>
      <c r="BD116" s="41">
        <f t="shared" si="142"/>
        <v>244</v>
      </c>
      <c r="BE116" s="41">
        <f>$H116+(AR116*'3.Premissas de Despesas'!$B$26)</f>
        <v>257.5</v>
      </c>
      <c r="BF116" s="41">
        <f t="shared" ref="BF116:BP116" si="143">$BE$116</f>
        <v>257.5</v>
      </c>
      <c r="BG116" s="41">
        <f t="shared" si="143"/>
        <v>257.5</v>
      </c>
      <c r="BH116" s="41">
        <f t="shared" si="143"/>
        <v>257.5</v>
      </c>
      <c r="BI116" s="41">
        <f t="shared" si="143"/>
        <v>257.5</v>
      </c>
      <c r="BJ116" s="41">
        <f t="shared" si="143"/>
        <v>257.5</v>
      </c>
      <c r="BK116" s="41">
        <f t="shared" si="143"/>
        <v>257.5</v>
      </c>
      <c r="BL116" s="41">
        <f t="shared" si="143"/>
        <v>257.5</v>
      </c>
      <c r="BM116" s="41">
        <f t="shared" si="143"/>
        <v>257.5</v>
      </c>
      <c r="BN116" s="41">
        <f t="shared" si="143"/>
        <v>257.5</v>
      </c>
      <c r="BO116" s="41">
        <f t="shared" si="143"/>
        <v>257.5</v>
      </c>
      <c r="BP116" s="41">
        <f t="shared" si="143"/>
        <v>257.5</v>
      </c>
      <c r="BQ116" s="41"/>
      <c r="BR116" s="41">
        <f t="shared" si="103"/>
        <v>2400</v>
      </c>
      <c r="BS116" s="41">
        <f t="shared" si="104"/>
        <v>2420</v>
      </c>
      <c r="BT116" s="41">
        <f t="shared" si="105"/>
        <v>2760</v>
      </c>
      <c r="BU116" s="41">
        <f t="shared" si="106"/>
        <v>2928</v>
      </c>
      <c r="BV116" s="41">
        <f t="shared" si="107"/>
        <v>3090</v>
      </c>
      <c r="BW116" s="41"/>
    </row>
    <row r="117" spans="1:75" ht="15.75" customHeight="1" outlineLevel="1">
      <c r="A117" s="26"/>
      <c r="B117" s="26"/>
      <c r="C117" s="32"/>
      <c r="D117" s="32"/>
      <c r="E117" s="32" t="s">
        <v>131</v>
      </c>
      <c r="F117" s="32"/>
      <c r="G117" s="32"/>
      <c r="H117" s="64">
        <f>'3.Premissas de Despesas'!B13</f>
        <v>1000</v>
      </c>
      <c r="I117" s="41">
        <f t="shared" ref="I117:T117" si="144">$H117</f>
        <v>1000</v>
      </c>
      <c r="J117" s="41">
        <f t="shared" si="144"/>
        <v>1000</v>
      </c>
      <c r="K117" s="41">
        <f t="shared" si="144"/>
        <v>1000</v>
      </c>
      <c r="L117" s="41">
        <f t="shared" si="144"/>
        <v>1000</v>
      </c>
      <c r="M117" s="41">
        <f t="shared" si="144"/>
        <v>1000</v>
      </c>
      <c r="N117" s="41">
        <f t="shared" si="144"/>
        <v>1000</v>
      </c>
      <c r="O117" s="41">
        <f t="shared" si="144"/>
        <v>1000</v>
      </c>
      <c r="P117" s="41">
        <f t="shared" si="144"/>
        <v>1000</v>
      </c>
      <c r="Q117" s="41">
        <f t="shared" si="144"/>
        <v>1000</v>
      </c>
      <c r="R117" s="41">
        <f t="shared" si="144"/>
        <v>1000</v>
      </c>
      <c r="S117" s="41">
        <f t="shared" si="144"/>
        <v>1000</v>
      </c>
      <c r="T117" s="41">
        <f t="shared" si="144"/>
        <v>1000</v>
      </c>
      <c r="U117" s="41">
        <f>$H117+(H117*'3.Premissas de Despesas'!$B$23)</f>
        <v>1100</v>
      </c>
      <c r="V117" s="41">
        <f t="shared" ref="V117:AF117" si="145">$U$117</f>
        <v>1100</v>
      </c>
      <c r="W117" s="41">
        <f t="shared" si="145"/>
        <v>1100</v>
      </c>
      <c r="X117" s="41">
        <f t="shared" si="145"/>
        <v>1100</v>
      </c>
      <c r="Y117" s="41">
        <f t="shared" si="145"/>
        <v>1100</v>
      </c>
      <c r="Z117" s="41">
        <f t="shared" si="145"/>
        <v>1100</v>
      </c>
      <c r="AA117" s="41">
        <f t="shared" si="145"/>
        <v>1100</v>
      </c>
      <c r="AB117" s="41">
        <f t="shared" si="145"/>
        <v>1100</v>
      </c>
      <c r="AC117" s="41">
        <f t="shared" si="145"/>
        <v>1100</v>
      </c>
      <c r="AD117" s="41">
        <f t="shared" si="145"/>
        <v>1100</v>
      </c>
      <c r="AE117" s="41">
        <f t="shared" si="145"/>
        <v>1100</v>
      </c>
      <c r="AF117" s="41">
        <f t="shared" si="145"/>
        <v>1100</v>
      </c>
      <c r="AG117" s="41">
        <f>$H117+(T117*'3.Premissas de Despesas'!$B$24)</f>
        <v>1150</v>
      </c>
      <c r="AH117" s="41">
        <f t="shared" ref="AH117:AR117" si="146">$AG$117</f>
        <v>1150</v>
      </c>
      <c r="AI117" s="41">
        <f t="shared" si="146"/>
        <v>1150</v>
      </c>
      <c r="AJ117" s="41">
        <f t="shared" si="146"/>
        <v>1150</v>
      </c>
      <c r="AK117" s="41">
        <f t="shared" si="146"/>
        <v>1150</v>
      </c>
      <c r="AL117" s="41">
        <f t="shared" si="146"/>
        <v>1150</v>
      </c>
      <c r="AM117" s="41">
        <f t="shared" si="146"/>
        <v>1150</v>
      </c>
      <c r="AN117" s="41">
        <f t="shared" si="146"/>
        <v>1150</v>
      </c>
      <c r="AO117" s="41">
        <f t="shared" si="146"/>
        <v>1150</v>
      </c>
      <c r="AP117" s="41">
        <f t="shared" si="146"/>
        <v>1150</v>
      </c>
      <c r="AQ117" s="41">
        <f t="shared" si="146"/>
        <v>1150</v>
      </c>
      <c r="AR117" s="41">
        <f t="shared" si="146"/>
        <v>1150</v>
      </c>
      <c r="AS117" s="41">
        <f>$H117+(AF117*'3.Premissas de Despesas'!$B$25)</f>
        <v>1220</v>
      </c>
      <c r="AT117" s="41">
        <f t="shared" ref="AT117:BD117" si="147">$AS$117</f>
        <v>1220</v>
      </c>
      <c r="AU117" s="41">
        <f t="shared" si="147"/>
        <v>1220</v>
      </c>
      <c r="AV117" s="41">
        <f t="shared" si="147"/>
        <v>1220</v>
      </c>
      <c r="AW117" s="41">
        <f t="shared" si="147"/>
        <v>1220</v>
      </c>
      <c r="AX117" s="41">
        <f t="shared" si="147"/>
        <v>1220</v>
      </c>
      <c r="AY117" s="41">
        <f t="shared" si="147"/>
        <v>1220</v>
      </c>
      <c r="AZ117" s="41">
        <f t="shared" si="147"/>
        <v>1220</v>
      </c>
      <c r="BA117" s="41">
        <f t="shared" si="147"/>
        <v>1220</v>
      </c>
      <c r="BB117" s="41">
        <f t="shared" si="147"/>
        <v>1220</v>
      </c>
      <c r="BC117" s="41">
        <f t="shared" si="147"/>
        <v>1220</v>
      </c>
      <c r="BD117" s="41">
        <f t="shared" si="147"/>
        <v>1220</v>
      </c>
      <c r="BE117" s="41">
        <f>$H117+(AR117*'3.Premissas de Despesas'!$B$26)</f>
        <v>1287.5</v>
      </c>
      <c r="BF117" s="41">
        <f t="shared" ref="BF117:BP117" si="148">$BE$117</f>
        <v>1287.5</v>
      </c>
      <c r="BG117" s="41">
        <f t="shared" si="148"/>
        <v>1287.5</v>
      </c>
      <c r="BH117" s="41">
        <f t="shared" si="148"/>
        <v>1287.5</v>
      </c>
      <c r="BI117" s="41">
        <f t="shared" si="148"/>
        <v>1287.5</v>
      </c>
      <c r="BJ117" s="41">
        <f t="shared" si="148"/>
        <v>1287.5</v>
      </c>
      <c r="BK117" s="41">
        <f t="shared" si="148"/>
        <v>1287.5</v>
      </c>
      <c r="BL117" s="41">
        <f t="shared" si="148"/>
        <v>1287.5</v>
      </c>
      <c r="BM117" s="41">
        <f t="shared" si="148"/>
        <v>1287.5</v>
      </c>
      <c r="BN117" s="41">
        <f t="shared" si="148"/>
        <v>1287.5</v>
      </c>
      <c r="BO117" s="41">
        <f t="shared" si="148"/>
        <v>1287.5</v>
      </c>
      <c r="BP117" s="41">
        <f t="shared" si="148"/>
        <v>1287.5</v>
      </c>
      <c r="BQ117" s="41"/>
      <c r="BR117" s="41">
        <f t="shared" si="103"/>
        <v>12000</v>
      </c>
      <c r="BS117" s="41">
        <f t="shared" si="104"/>
        <v>12100</v>
      </c>
      <c r="BT117" s="41">
        <f t="shared" si="105"/>
        <v>13800</v>
      </c>
      <c r="BU117" s="41">
        <f t="shared" si="106"/>
        <v>14640</v>
      </c>
      <c r="BV117" s="41">
        <f t="shared" si="107"/>
        <v>15450</v>
      </c>
      <c r="BW117" s="41"/>
    </row>
    <row r="118" spans="1:75" ht="15.75" customHeight="1" outlineLevel="1">
      <c r="A118" s="26"/>
      <c r="B118" s="26"/>
      <c r="C118" s="32"/>
      <c r="D118" s="32"/>
      <c r="E118" s="32" t="s">
        <v>182</v>
      </c>
      <c r="F118" s="32"/>
      <c r="G118" s="32"/>
      <c r="H118" s="64">
        <f>'3.Premissas de Despesas'!B14</f>
        <v>3000</v>
      </c>
      <c r="I118" s="41">
        <f t="shared" ref="I118:T118" si="149">$H118</f>
        <v>3000</v>
      </c>
      <c r="J118" s="41">
        <f t="shared" si="149"/>
        <v>3000</v>
      </c>
      <c r="K118" s="41">
        <f t="shared" si="149"/>
        <v>3000</v>
      </c>
      <c r="L118" s="41">
        <f t="shared" si="149"/>
        <v>3000</v>
      </c>
      <c r="M118" s="41">
        <f t="shared" si="149"/>
        <v>3000</v>
      </c>
      <c r="N118" s="41">
        <f t="shared" si="149"/>
        <v>3000</v>
      </c>
      <c r="O118" s="41">
        <f t="shared" si="149"/>
        <v>3000</v>
      </c>
      <c r="P118" s="41">
        <f t="shared" si="149"/>
        <v>3000</v>
      </c>
      <c r="Q118" s="41">
        <f t="shared" si="149"/>
        <v>3000</v>
      </c>
      <c r="R118" s="41">
        <f t="shared" si="149"/>
        <v>3000</v>
      </c>
      <c r="S118" s="41">
        <f t="shared" si="149"/>
        <v>3000</v>
      </c>
      <c r="T118" s="41">
        <f t="shared" si="149"/>
        <v>3000</v>
      </c>
      <c r="U118" s="41">
        <f>$H118+(H118*'3.Premissas de Despesas'!$B$23)</f>
        <v>3300</v>
      </c>
      <c r="V118" s="41">
        <f t="shared" ref="V118:AF118" si="150">$U$118</f>
        <v>3300</v>
      </c>
      <c r="W118" s="41">
        <f t="shared" si="150"/>
        <v>3300</v>
      </c>
      <c r="X118" s="41">
        <f t="shared" si="150"/>
        <v>3300</v>
      </c>
      <c r="Y118" s="41">
        <f t="shared" si="150"/>
        <v>3300</v>
      </c>
      <c r="Z118" s="41">
        <f t="shared" si="150"/>
        <v>3300</v>
      </c>
      <c r="AA118" s="41">
        <f t="shared" si="150"/>
        <v>3300</v>
      </c>
      <c r="AB118" s="41">
        <f t="shared" si="150"/>
        <v>3300</v>
      </c>
      <c r="AC118" s="41">
        <f t="shared" si="150"/>
        <v>3300</v>
      </c>
      <c r="AD118" s="41">
        <f t="shared" si="150"/>
        <v>3300</v>
      </c>
      <c r="AE118" s="41">
        <f t="shared" si="150"/>
        <v>3300</v>
      </c>
      <c r="AF118" s="41">
        <f t="shared" si="150"/>
        <v>3300</v>
      </c>
      <c r="AG118" s="41">
        <f>$H118+(T118*'3.Premissas de Despesas'!$B$24)</f>
        <v>3450</v>
      </c>
      <c r="AH118" s="41">
        <f t="shared" ref="AH118:AR118" si="151">$AG$118</f>
        <v>3450</v>
      </c>
      <c r="AI118" s="41">
        <f t="shared" si="151"/>
        <v>3450</v>
      </c>
      <c r="AJ118" s="41">
        <f t="shared" si="151"/>
        <v>3450</v>
      </c>
      <c r="AK118" s="41">
        <f t="shared" si="151"/>
        <v>3450</v>
      </c>
      <c r="AL118" s="41">
        <f t="shared" si="151"/>
        <v>3450</v>
      </c>
      <c r="AM118" s="41">
        <f t="shared" si="151"/>
        <v>3450</v>
      </c>
      <c r="AN118" s="41">
        <f t="shared" si="151"/>
        <v>3450</v>
      </c>
      <c r="AO118" s="41">
        <f t="shared" si="151"/>
        <v>3450</v>
      </c>
      <c r="AP118" s="41">
        <f t="shared" si="151"/>
        <v>3450</v>
      </c>
      <c r="AQ118" s="41">
        <f t="shared" si="151"/>
        <v>3450</v>
      </c>
      <c r="AR118" s="41">
        <f t="shared" si="151"/>
        <v>3450</v>
      </c>
      <c r="AS118" s="41">
        <f>$H118+(AF118*'3.Premissas de Despesas'!$B$25)</f>
        <v>3660</v>
      </c>
      <c r="AT118" s="41">
        <f t="shared" ref="AT118:BD118" si="152">$AS$118</f>
        <v>3660</v>
      </c>
      <c r="AU118" s="41">
        <f t="shared" si="152"/>
        <v>3660</v>
      </c>
      <c r="AV118" s="41">
        <f t="shared" si="152"/>
        <v>3660</v>
      </c>
      <c r="AW118" s="41">
        <f t="shared" si="152"/>
        <v>3660</v>
      </c>
      <c r="AX118" s="41">
        <f t="shared" si="152"/>
        <v>3660</v>
      </c>
      <c r="AY118" s="41">
        <f t="shared" si="152"/>
        <v>3660</v>
      </c>
      <c r="AZ118" s="41">
        <f t="shared" si="152"/>
        <v>3660</v>
      </c>
      <c r="BA118" s="41">
        <f t="shared" si="152"/>
        <v>3660</v>
      </c>
      <c r="BB118" s="41">
        <f t="shared" si="152"/>
        <v>3660</v>
      </c>
      <c r="BC118" s="41">
        <f t="shared" si="152"/>
        <v>3660</v>
      </c>
      <c r="BD118" s="41">
        <f t="shared" si="152"/>
        <v>3660</v>
      </c>
      <c r="BE118" s="41">
        <f>$H118+(AR118*'3.Premissas de Despesas'!$B$26)</f>
        <v>3862.5</v>
      </c>
      <c r="BF118" s="41">
        <f t="shared" ref="BF118:BP118" si="153">$BE$118</f>
        <v>3862.5</v>
      </c>
      <c r="BG118" s="41">
        <f t="shared" si="153"/>
        <v>3862.5</v>
      </c>
      <c r="BH118" s="41">
        <f t="shared" si="153"/>
        <v>3862.5</v>
      </c>
      <c r="BI118" s="41">
        <f t="shared" si="153"/>
        <v>3862.5</v>
      </c>
      <c r="BJ118" s="41">
        <f t="shared" si="153"/>
        <v>3862.5</v>
      </c>
      <c r="BK118" s="41">
        <f t="shared" si="153"/>
        <v>3862.5</v>
      </c>
      <c r="BL118" s="41">
        <f t="shared" si="153"/>
        <v>3862.5</v>
      </c>
      <c r="BM118" s="41">
        <f t="shared" si="153"/>
        <v>3862.5</v>
      </c>
      <c r="BN118" s="41">
        <f t="shared" si="153"/>
        <v>3862.5</v>
      </c>
      <c r="BO118" s="41">
        <f t="shared" si="153"/>
        <v>3862.5</v>
      </c>
      <c r="BP118" s="41">
        <f t="shared" si="153"/>
        <v>3862.5</v>
      </c>
      <c r="BQ118" s="41"/>
      <c r="BR118" s="41">
        <f t="shared" si="103"/>
        <v>36000</v>
      </c>
      <c r="BS118" s="41">
        <f t="shared" si="104"/>
        <v>36300</v>
      </c>
      <c r="BT118" s="41">
        <f t="shared" si="105"/>
        <v>41400</v>
      </c>
      <c r="BU118" s="41">
        <f t="shared" si="106"/>
        <v>43920</v>
      </c>
      <c r="BV118" s="41">
        <f t="shared" si="107"/>
        <v>46350</v>
      </c>
      <c r="BW118" s="41"/>
    </row>
    <row r="119" spans="1:75" ht="15.75" customHeight="1" outlineLevel="1">
      <c r="A119" s="26"/>
      <c r="B119" s="26"/>
      <c r="C119" s="32"/>
      <c r="D119" s="32"/>
      <c r="E119" s="32" t="s">
        <v>133</v>
      </c>
      <c r="F119" s="32"/>
      <c r="G119" s="32"/>
      <c r="H119" s="64">
        <f>'3.Premissas de Despesas'!B15</f>
        <v>3000</v>
      </c>
      <c r="I119" s="41">
        <f t="shared" ref="I119:T119" si="154">$H119</f>
        <v>3000</v>
      </c>
      <c r="J119" s="41">
        <f t="shared" si="154"/>
        <v>3000</v>
      </c>
      <c r="K119" s="41">
        <f t="shared" si="154"/>
        <v>3000</v>
      </c>
      <c r="L119" s="41">
        <f t="shared" si="154"/>
        <v>3000</v>
      </c>
      <c r="M119" s="41">
        <f t="shared" si="154"/>
        <v>3000</v>
      </c>
      <c r="N119" s="41">
        <f t="shared" si="154"/>
        <v>3000</v>
      </c>
      <c r="O119" s="41">
        <f t="shared" si="154"/>
        <v>3000</v>
      </c>
      <c r="P119" s="41">
        <f t="shared" si="154"/>
        <v>3000</v>
      </c>
      <c r="Q119" s="41">
        <f t="shared" si="154"/>
        <v>3000</v>
      </c>
      <c r="R119" s="41">
        <f t="shared" si="154"/>
        <v>3000</v>
      </c>
      <c r="S119" s="41">
        <f t="shared" si="154"/>
        <v>3000</v>
      </c>
      <c r="T119" s="41">
        <f t="shared" si="154"/>
        <v>3000</v>
      </c>
      <c r="U119" s="41">
        <f>$H119+(H119*'3.Premissas de Despesas'!$B$23)</f>
        <v>3300</v>
      </c>
      <c r="V119" s="41">
        <f t="shared" ref="V119:AF119" si="155">$U$119</f>
        <v>3300</v>
      </c>
      <c r="W119" s="41">
        <f t="shared" si="155"/>
        <v>3300</v>
      </c>
      <c r="X119" s="41">
        <f t="shared" si="155"/>
        <v>3300</v>
      </c>
      <c r="Y119" s="41">
        <f t="shared" si="155"/>
        <v>3300</v>
      </c>
      <c r="Z119" s="41">
        <f t="shared" si="155"/>
        <v>3300</v>
      </c>
      <c r="AA119" s="41">
        <f t="shared" si="155"/>
        <v>3300</v>
      </c>
      <c r="AB119" s="41">
        <f t="shared" si="155"/>
        <v>3300</v>
      </c>
      <c r="AC119" s="41">
        <f t="shared" si="155"/>
        <v>3300</v>
      </c>
      <c r="AD119" s="41">
        <f t="shared" si="155"/>
        <v>3300</v>
      </c>
      <c r="AE119" s="41">
        <f t="shared" si="155"/>
        <v>3300</v>
      </c>
      <c r="AF119" s="41">
        <f t="shared" si="155"/>
        <v>3300</v>
      </c>
      <c r="AG119" s="41">
        <f>$H119+(T119*'3.Premissas de Despesas'!$B$24)</f>
        <v>3450</v>
      </c>
      <c r="AH119" s="41">
        <f t="shared" ref="AH119:AR119" si="156">$AG$119</f>
        <v>3450</v>
      </c>
      <c r="AI119" s="41">
        <f t="shared" si="156"/>
        <v>3450</v>
      </c>
      <c r="AJ119" s="41">
        <f t="shared" si="156"/>
        <v>3450</v>
      </c>
      <c r="AK119" s="41">
        <f t="shared" si="156"/>
        <v>3450</v>
      </c>
      <c r="AL119" s="41">
        <f t="shared" si="156"/>
        <v>3450</v>
      </c>
      <c r="AM119" s="41">
        <f t="shared" si="156"/>
        <v>3450</v>
      </c>
      <c r="AN119" s="41">
        <f t="shared" si="156"/>
        <v>3450</v>
      </c>
      <c r="AO119" s="41">
        <f t="shared" si="156"/>
        <v>3450</v>
      </c>
      <c r="AP119" s="41">
        <f t="shared" si="156"/>
        <v>3450</v>
      </c>
      <c r="AQ119" s="41">
        <f t="shared" si="156"/>
        <v>3450</v>
      </c>
      <c r="AR119" s="41">
        <f t="shared" si="156"/>
        <v>3450</v>
      </c>
      <c r="AS119" s="41">
        <f>$H119+(AF119*'3.Premissas de Despesas'!$B$25)</f>
        <v>3660</v>
      </c>
      <c r="AT119" s="41">
        <f t="shared" ref="AT119:BD119" si="157">$AS$119</f>
        <v>3660</v>
      </c>
      <c r="AU119" s="41">
        <f t="shared" si="157"/>
        <v>3660</v>
      </c>
      <c r="AV119" s="41">
        <f t="shared" si="157"/>
        <v>3660</v>
      </c>
      <c r="AW119" s="41">
        <f t="shared" si="157"/>
        <v>3660</v>
      </c>
      <c r="AX119" s="41">
        <f t="shared" si="157"/>
        <v>3660</v>
      </c>
      <c r="AY119" s="41">
        <f t="shared" si="157"/>
        <v>3660</v>
      </c>
      <c r="AZ119" s="41">
        <f t="shared" si="157"/>
        <v>3660</v>
      </c>
      <c r="BA119" s="41">
        <f t="shared" si="157"/>
        <v>3660</v>
      </c>
      <c r="BB119" s="41">
        <f t="shared" si="157"/>
        <v>3660</v>
      </c>
      <c r="BC119" s="41">
        <f t="shared" si="157"/>
        <v>3660</v>
      </c>
      <c r="BD119" s="41">
        <f t="shared" si="157"/>
        <v>3660</v>
      </c>
      <c r="BE119" s="41">
        <f>$H119+(AR119*'3.Premissas de Despesas'!$B$26)</f>
        <v>3862.5</v>
      </c>
      <c r="BF119" s="41">
        <f t="shared" ref="BF119:BP119" si="158">$BE$119</f>
        <v>3862.5</v>
      </c>
      <c r="BG119" s="41">
        <f t="shared" si="158"/>
        <v>3862.5</v>
      </c>
      <c r="BH119" s="41">
        <f t="shared" si="158"/>
        <v>3862.5</v>
      </c>
      <c r="BI119" s="41">
        <f t="shared" si="158"/>
        <v>3862.5</v>
      </c>
      <c r="BJ119" s="41">
        <f t="shared" si="158"/>
        <v>3862.5</v>
      </c>
      <c r="BK119" s="41">
        <f t="shared" si="158"/>
        <v>3862.5</v>
      </c>
      <c r="BL119" s="41">
        <f t="shared" si="158"/>
        <v>3862.5</v>
      </c>
      <c r="BM119" s="41">
        <f t="shared" si="158"/>
        <v>3862.5</v>
      </c>
      <c r="BN119" s="41">
        <f t="shared" si="158"/>
        <v>3862.5</v>
      </c>
      <c r="BO119" s="41">
        <f t="shared" si="158"/>
        <v>3862.5</v>
      </c>
      <c r="BP119" s="41">
        <f t="shared" si="158"/>
        <v>3862.5</v>
      </c>
      <c r="BQ119" s="41"/>
      <c r="BR119" s="41">
        <f t="shared" si="103"/>
        <v>36000</v>
      </c>
      <c r="BS119" s="41">
        <f t="shared" si="104"/>
        <v>36300</v>
      </c>
      <c r="BT119" s="41">
        <f t="shared" si="105"/>
        <v>41400</v>
      </c>
      <c r="BU119" s="41">
        <f t="shared" si="106"/>
        <v>43920</v>
      </c>
      <c r="BV119" s="41">
        <f t="shared" si="107"/>
        <v>46350</v>
      </c>
      <c r="BW119" s="41"/>
    </row>
    <row r="120" spans="1:75" ht="15.75" customHeight="1">
      <c r="A120" s="32"/>
      <c r="B120" s="32"/>
      <c r="C120" s="37" t="s">
        <v>183</v>
      </c>
      <c r="D120" s="37"/>
      <c r="E120" s="37"/>
      <c r="F120" s="37"/>
      <c r="G120" s="37"/>
      <c r="H120" s="42"/>
      <c r="I120" s="42">
        <f t="shared" ref="I120:BP120" si="159">+SUM(I108:I119)</f>
        <v>69200</v>
      </c>
      <c r="J120" s="42">
        <f t="shared" si="159"/>
        <v>69200</v>
      </c>
      <c r="K120" s="42">
        <f t="shared" si="159"/>
        <v>69200</v>
      </c>
      <c r="L120" s="42">
        <f t="shared" si="159"/>
        <v>69200</v>
      </c>
      <c r="M120" s="42">
        <f t="shared" si="159"/>
        <v>69200</v>
      </c>
      <c r="N120" s="42">
        <f t="shared" si="159"/>
        <v>69200</v>
      </c>
      <c r="O120" s="42">
        <f t="shared" si="159"/>
        <v>69200</v>
      </c>
      <c r="P120" s="42">
        <f t="shared" si="159"/>
        <v>69200</v>
      </c>
      <c r="Q120" s="42">
        <f t="shared" si="159"/>
        <v>69200</v>
      </c>
      <c r="R120" s="42">
        <f t="shared" si="159"/>
        <v>69200</v>
      </c>
      <c r="S120" s="42">
        <f t="shared" si="159"/>
        <v>69200</v>
      </c>
      <c r="T120" s="42">
        <f t="shared" si="159"/>
        <v>69200</v>
      </c>
      <c r="U120" s="42">
        <f t="shared" si="159"/>
        <v>76120</v>
      </c>
      <c r="V120" s="42">
        <f t="shared" si="159"/>
        <v>76120</v>
      </c>
      <c r="W120" s="42">
        <f t="shared" si="159"/>
        <v>76120</v>
      </c>
      <c r="X120" s="42">
        <f t="shared" si="159"/>
        <v>76120</v>
      </c>
      <c r="Y120" s="42">
        <f t="shared" si="159"/>
        <v>76120</v>
      </c>
      <c r="Z120" s="42">
        <f t="shared" si="159"/>
        <v>76120</v>
      </c>
      <c r="AA120" s="42">
        <f t="shared" si="159"/>
        <v>76120</v>
      </c>
      <c r="AB120" s="42">
        <f t="shared" si="159"/>
        <v>76120</v>
      </c>
      <c r="AC120" s="42">
        <f t="shared" si="159"/>
        <v>76120</v>
      </c>
      <c r="AD120" s="42">
        <f t="shared" si="159"/>
        <v>76120</v>
      </c>
      <c r="AE120" s="42">
        <f t="shared" si="159"/>
        <v>76120</v>
      </c>
      <c r="AF120" s="42">
        <f t="shared" si="159"/>
        <v>76120</v>
      </c>
      <c r="AG120" s="42">
        <f t="shared" si="159"/>
        <v>79580</v>
      </c>
      <c r="AH120" s="42">
        <f t="shared" si="159"/>
        <v>79580</v>
      </c>
      <c r="AI120" s="42">
        <f t="shared" si="159"/>
        <v>79580</v>
      </c>
      <c r="AJ120" s="42">
        <f t="shared" si="159"/>
        <v>79580</v>
      </c>
      <c r="AK120" s="42">
        <f t="shared" si="159"/>
        <v>79580</v>
      </c>
      <c r="AL120" s="42">
        <f t="shared" si="159"/>
        <v>79580</v>
      </c>
      <c r="AM120" s="42">
        <f t="shared" si="159"/>
        <v>79580</v>
      </c>
      <c r="AN120" s="42">
        <f t="shared" si="159"/>
        <v>79580</v>
      </c>
      <c r="AO120" s="42">
        <f t="shared" si="159"/>
        <v>79580</v>
      </c>
      <c r="AP120" s="42">
        <f t="shared" si="159"/>
        <v>79580</v>
      </c>
      <c r="AQ120" s="42">
        <f t="shared" si="159"/>
        <v>79580</v>
      </c>
      <c r="AR120" s="42">
        <f t="shared" si="159"/>
        <v>79580</v>
      </c>
      <c r="AS120" s="42">
        <f t="shared" si="159"/>
        <v>84424</v>
      </c>
      <c r="AT120" s="42">
        <f t="shared" si="159"/>
        <v>84424</v>
      </c>
      <c r="AU120" s="42">
        <f t="shared" si="159"/>
        <v>84424</v>
      </c>
      <c r="AV120" s="42">
        <f t="shared" si="159"/>
        <v>84424</v>
      </c>
      <c r="AW120" s="42">
        <f t="shared" si="159"/>
        <v>84424</v>
      </c>
      <c r="AX120" s="42">
        <f t="shared" si="159"/>
        <v>84424</v>
      </c>
      <c r="AY120" s="42">
        <f t="shared" si="159"/>
        <v>84424</v>
      </c>
      <c r="AZ120" s="42">
        <f t="shared" si="159"/>
        <v>84424</v>
      </c>
      <c r="BA120" s="42">
        <f t="shared" si="159"/>
        <v>84424</v>
      </c>
      <c r="BB120" s="42">
        <f t="shared" si="159"/>
        <v>84424</v>
      </c>
      <c r="BC120" s="42">
        <f t="shared" si="159"/>
        <v>84424</v>
      </c>
      <c r="BD120" s="42">
        <f t="shared" si="159"/>
        <v>84424</v>
      </c>
      <c r="BE120" s="42">
        <f t="shared" si="159"/>
        <v>89095</v>
      </c>
      <c r="BF120" s="42">
        <f t="shared" si="159"/>
        <v>89095</v>
      </c>
      <c r="BG120" s="42">
        <f t="shared" si="159"/>
        <v>89095</v>
      </c>
      <c r="BH120" s="42">
        <f t="shared" si="159"/>
        <v>89095</v>
      </c>
      <c r="BI120" s="42">
        <f t="shared" si="159"/>
        <v>89095</v>
      </c>
      <c r="BJ120" s="42">
        <f t="shared" si="159"/>
        <v>89095</v>
      </c>
      <c r="BK120" s="42">
        <f t="shared" si="159"/>
        <v>89095</v>
      </c>
      <c r="BL120" s="42">
        <f t="shared" si="159"/>
        <v>89095</v>
      </c>
      <c r="BM120" s="42">
        <f t="shared" si="159"/>
        <v>89095</v>
      </c>
      <c r="BN120" s="42">
        <f t="shared" si="159"/>
        <v>89095</v>
      </c>
      <c r="BO120" s="42">
        <f t="shared" si="159"/>
        <v>89095</v>
      </c>
      <c r="BP120" s="42">
        <f t="shared" si="159"/>
        <v>89095</v>
      </c>
      <c r="BQ120" s="41"/>
      <c r="BR120" s="42">
        <f t="shared" ref="BR120:BV120" si="160">+SUM(BR108:BR119)</f>
        <v>830400</v>
      </c>
      <c r="BS120" s="42">
        <f t="shared" si="160"/>
        <v>837320</v>
      </c>
      <c r="BT120" s="42">
        <f t="shared" si="160"/>
        <v>954960</v>
      </c>
      <c r="BU120" s="42">
        <f t="shared" si="160"/>
        <v>1013088</v>
      </c>
      <c r="BV120" s="42">
        <f t="shared" si="160"/>
        <v>1069140</v>
      </c>
      <c r="BW120" s="41"/>
    </row>
    <row r="121" spans="1:75" ht="15.75" customHeight="1">
      <c r="A121" s="32"/>
      <c r="B121" s="32"/>
      <c r="C121" s="32"/>
      <c r="D121" s="32"/>
      <c r="E121" s="32"/>
      <c r="F121" s="32"/>
      <c r="G121" s="32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</row>
    <row r="122" spans="1:75" ht="15.75" customHeight="1">
      <c r="A122" s="26"/>
      <c r="B122" s="26"/>
      <c r="C122" s="89" t="s">
        <v>134</v>
      </c>
      <c r="D122" s="89"/>
      <c r="E122" s="89"/>
      <c r="F122" s="89"/>
      <c r="G122" s="89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108"/>
      <c r="BF122" s="108"/>
      <c r="BG122" s="108"/>
      <c r="BH122" s="108"/>
      <c r="BI122" s="108"/>
      <c r="BJ122" s="108"/>
      <c r="BK122" s="108"/>
      <c r="BL122" s="108"/>
      <c r="BM122" s="108"/>
      <c r="BN122" s="108"/>
      <c r="BO122" s="108"/>
      <c r="BP122" s="108"/>
      <c r="BQ122" s="41"/>
      <c r="BR122" s="41"/>
      <c r="BS122" s="41"/>
      <c r="BT122" s="41"/>
      <c r="BU122" s="41"/>
      <c r="BV122" s="41"/>
      <c r="BW122" s="41"/>
    </row>
    <row r="123" spans="1:75" ht="15.75" customHeight="1" outlineLevel="1">
      <c r="A123" s="26"/>
      <c r="B123" s="26"/>
      <c r="C123" s="29"/>
      <c r="D123" s="32" t="s">
        <v>135</v>
      </c>
      <c r="E123" s="29"/>
      <c r="F123" s="29"/>
      <c r="G123" s="29"/>
      <c r="H123" s="64">
        <f>'3.Premissas de Despesas'!B18</f>
        <v>0</v>
      </c>
      <c r="I123" s="41">
        <f t="shared" ref="I123:T123" si="161">$H123</f>
        <v>0</v>
      </c>
      <c r="J123" s="41">
        <f t="shared" si="161"/>
        <v>0</v>
      </c>
      <c r="K123" s="41">
        <f t="shared" si="161"/>
        <v>0</v>
      </c>
      <c r="L123" s="41">
        <f t="shared" si="161"/>
        <v>0</v>
      </c>
      <c r="M123" s="41">
        <f t="shared" si="161"/>
        <v>0</v>
      </c>
      <c r="N123" s="41">
        <f t="shared" si="161"/>
        <v>0</v>
      </c>
      <c r="O123" s="41">
        <f t="shared" si="161"/>
        <v>0</v>
      </c>
      <c r="P123" s="41">
        <f t="shared" si="161"/>
        <v>0</v>
      </c>
      <c r="Q123" s="41">
        <f t="shared" si="161"/>
        <v>0</v>
      </c>
      <c r="R123" s="41">
        <f t="shared" si="161"/>
        <v>0</v>
      </c>
      <c r="S123" s="41">
        <f t="shared" si="161"/>
        <v>0</v>
      </c>
      <c r="T123" s="41">
        <f t="shared" si="161"/>
        <v>0</v>
      </c>
      <c r="U123" s="41">
        <f>$H123+(H123*'3.Premissas de Despesas'!$B$23)</f>
        <v>0</v>
      </c>
      <c r="V123" s="41">
        <f t="shared" ref="V123:AF123" si="162">$U$123</f>
        <v>0</v>
      </c>
      <c r="W123" s="41">
        <f t="shared" si="162"/>
        <v>0</v>
      </c>
      <c r="X123" s="41">
        <f t="shared" si="162"/>
        <v>0</v>
      </c>
      <c r="Y123" s="41">
        <f t="shared" si="162"/>
        <v>0</v>
      </c>
      <c r="Z123" s="41">
        <f t="shared" si="162"/>
        <v>0</v>
      </c>
      <c r="AA123" s="41">
        <f t="shared" si="162"/>
        <v>0</v>
      </c>
      <c r="AB123" s="41">
        <f t="shared" si="162"/>
        <v>0</v>
      </c>
      <c r="AC123" s="41">
        <f t="shared" si="162"/>
        <v>0</v>
      </c>
      <c r="AD123" s="41">
        <f t="shared" si="162"/>
        <v>0</v>
      </c>
      <c r="AE123" s="41">
        <f t="shared" si="162"/>
        <v>0</v>
      </c>
      <c r="AF123" s="41">
        <f t="shared" si="162"/>
        <v>0</v>
      </c>
      <c r="AG123" s="41">
        <f>$H123+(T123*'3.Premissas de Despesas'!$B$24)</f>
        <v>0</v>
      </c>
      <c r="AH123" s="41">
        <f t="shared" ref="AH123:AR123" si="163">$AG$123</f>
        <v>0</v>
      </c>
      <c r="AI123" s="41">
        <f t="shared" si="163"/>
        <v>0</v>
      </c>
      <c r="AJ123" s="41">
        <f t="shared" si="163"/>
        <v>0</v>
      </c>
      <c r="AK123" s="41">
        <f t="shared" si="163"/>
        <v>0</v>
      </c>
      <c r="AL123" s="41">
        <f t="shared" si="163"/>
        <v>0</v>
      </c>
      <c r="AM123" s="41">
        <f t="shared" si="163"/>
        <v>0</v>
      </c>
      <c r="AN123" s="41">
        <f t="shared" si="163"/>
        <v>0</v>
      </c>
      <c r="AO123" s="41">
        <f t="shared" si="163"/>
        <v>0</v>
      </c>
      <c r="AP123" s="41">
        <f t="shared" si="163"/>
        <v>0</v>
      </c>
      <c r="AQ123" s="41">
        <f t="shared" si="163"/>
        <v>0</v>
      </c>
      <c r="AR123" s="41">
        <f t="shared" si="163"/>
        <v>0</v>
      </c>
      <c r="AS123" s="41">
        <f>$H123+(AF123*'3.Premissas de Despesas'!$B$25)</f>
        <v>0</v>
      </c>
      <c r="AT123" s="41">
        <f t="shared" ref="AT123:BP123" si="164">$AS$123</f>
        <v>0</v>
      </c>
      <c r="AU123" s="41">
        <f t="shared" si="164"/>
        <v>0</v>
      </c>
      <c r="AV123" s="41">
        <f t="shared" si="164"/>
        <v>0</v>
      </c>
      <c r="AW123" s="41">
        <f t="shared" si="164"/>
        <v>0</v>
      </c>
      <c r="AX123" s="41">
        <f t="shared" si="164"/>
        <v>0</v>
      </c>
      <c r="AY123" s="41">
        <f t="shared" si="164"/>
        <v>0</v>
      </c>
      <c r="AZ123" s="41">
        <f t="shared" si="164"/>
        <v>0</v>
      </c>
      <c r="BA123" s="41">
        <f t="shared" si="164"/>
        <v>0</v>
      </c>
      <c r="BB123" s="41">
        <f t="shared" si="164"/>
        <v>0</v>
      </c>
      <c r="BC123" s="41">
        <f t="shared" si="164"/>
        <v>0</v>
      </c>
      <c r="BD123" s="41">
        <f t="shared" si="164"/>
        <v>0</v>
      </c>
      <c r="BE123" s="41">
        <f t="shared" si="164"/>
        <v>0</v>
      </c>
      <c r="BF123" s="41">
        <f t="shared" si="164"/>
        <v>0</v>
      </c>
      <c r="BG123" s="41">
        <f t="shared" si="164"/>
        <v>0</v>
      </c>
      <c r="BH123" s="41">
        <f t="shared" si="164"/>
        <v>0</v>
      </c>
      <c r="BI123" s="41">
        <f t="shared" si="164"/>
        <v>0</v>
      </c>
      <c r="BJ123" s="41">
        <f t="shared" si="164"/>
        <v>0</v>
      </c>
      <c r="BK123" s="41">
        <f t="shared" si="164"/>
        <v>0</v>
      </c>
      <c r="BL123" s="41">
        <f t="shared" si="164"/>
        <v>0</v>
      </c>
      <c r="BM123" s="41">
        <f t="shared" si="164"/>
        <v>0</v>
      </c>
      <c r="BN123" s="41">
        <f t="shared" si="164"/>
        <v>0</v>
      </c>
      <c r="BO123" s="41">
        <f t="shared" si="164"/>
        <v>0</v>
      </c>
      <c r="BP123" s="41">
        <f t="shared" si="164"/>
        <v>0</v>
      </c>
      <c r="BQ123" s="41"/>
      <c r="BR123" s="41">
        <f t="shared" ref="BR123:BV123" si="165">SUM(I123:T123)</f>
        <v>0</v>
      </c>
      <c r="BS123" s="41">
        <f t="shared" si="165"/>
        <v>0</v>
      </c>
      <c r="BT123" s="41">
        <f t="shared" si="165"/>
        <v>0</v>
      </c>
      <c r="BU123" s="41">
        <f t="shared" si="165"/>
        <v>0</v>
      </c>
      <c r="BV123" s="41">
        <f t="shared" si="165"/>
        <v>0</v>
      </c>
      <c r="BW123" s="41"/>
    </row>
    <row r="124" spans="1:75" ht="15.75" customHeight="1" outlineLevel="1">
      <c r="A124" s="26"/>
      <c r="B124" s="26"/>
      <c r="C124" s="32"/>
      <c r="D124" s="32" t="s">
        <v>184</v>
      </c>
      <c r="E124" s="32"/>
      <c r="F124" s="32"/>
      <c r="G124" s="32"/>
      <c r="H124" s="64">
        <f>'3.Premissas de Despesas'!B19</f>
        <v>5000</v>
      </c>
      <c r="I124" s="41">
        <f t="shared" ref="I124:T124" si="166">$H124</f>
        <v>5000</v>
      </c>
      <c r="J124" s="41">
        <f t="shared" si="166"/>
        <v>5000</v>
      </c>
      <c r="K124" s="41">
        <f t="shared" si="166"/>
        <v>5000</v>
      </c>
      <c r="L124" s="41">
        <f t="shared" si="166"/>
        <v>5000</v>
      </c>
      <c r="M124" s="41">
        <f t="shared" si="166"/>
        <v>5000</v>
      </c>
      <c r="N124" s="41">
        <f t="shared" si="166"/>
        <v>5000</v>
      </c>
      <c r="O124" s="41">
        <f t="shared" si="166"/>
        <v>5000</v>
      </c>
      <c r="P124" s="41">
        <f t="shared" si="166"/>
        <v>5000</v>
      </c>
      <c r="Q124" s="41">
        <f t="shared" si="166"/>
        <v>5000</v>
      </c>
      <c r="R124" s="41">
        <f t="shared" si="166"/>
        <v>5000</v>
      </c>
      <c r="S124" s="41">
        <f t="shared" si="166"/>
        <v>5000</v>
      </c>
      <c r="T124" s="41">
        <f t="shared" si="166"/>
        <v>5000</v>
      </c>
      <c r="U124" s="41">
        <f>$H124+(H124*'3.Premissas de Despesas'!$B$23)</f>
        <v>5500</v>
      </c>
      <c r="V124" s="41">
        <f t="shared" ref="V124:AF124" si="167">$U$124</f>
        <v>5500</v>
      </c>
      <c r="W124" s="41">
        <f t="shared" si="167"/>
        <v>5500</v>
      </c>
      <c r="X124" s="41">
        <f t="shared" si="167"/>
        <v>5500</v>
      </c>
      <c r="Y124" s="41">
        <f t="shared" si="167"/>
        <v>5500</v>
      </c>
      <c r="Z124" s="41">
        <f t="shared" si="167"/>
        <v>5500</v>
      </c>
      <c r="AA124" s="41">
        <f t="shared" si="167"/>
        <v>5500</v>
      </c>
      <c r="AB124" s="41">
        <f t="shared" si="167"/>
        <v>5500</v>
      </c>
      <c r="AC124" s="41">
        <f t="shared" si="167"/>
        <v>5500</v>
      </c>
      <c r="AD124" s="41">
        <f t="shared" si="167"/>
        <v>5500</v>
      </c>
      <c r="AE124" s="41">
        <f t="shared" si="167"/>
        <v>5500</v>
      </c>
      <c r="AF124" s="41">
        <f t="shared" si="167"/>
        <v>5500</v>
      </c>
      <c r="AG124" s="41">
        <f>$H124+(T124*'3.Premissas de Despesas'!$B$24)</f>
        <v>5750</v>
      </c>
      <c r="AH124" s="41">
        <f t="shared" ref="AH124:AR124" si="168">$AG$124</f>
        <v>5750</v>
      </c>
      <c r="AI124" s="41">
        <f t="shared" si="168"/>
        <v>5750</v>
      </c>
      <c r="AJ124" s="41">
        <f t="shared" si="168"/>
        <v>5750</v>
      </c>
      <c r="AK124" s="41">
        <f t="shared" si="168"/>
        <v>5750</v>
      </c>
      <c r="AL124" s="41">
        <f t="shared" si="168"/>
        <v>5750</v>
      </c>
      <c r="AM124" s="41">
        <f t="shared" si="168"/>
        <v>5750</v>
      </c>
      <c r="AN124" s="41">
        <f t="shared" si="168"/>
        <v>5750</v>
      </c>
      <c r="AO124" s="41">
        <f t="shared" si="168"/>
        <v>5750</v>
      </c>
      <c r="AP124" s="41">
        <f t="shared" si="168"/>
        <v>5750</v>
      </c>
      <c r="AQ124" s="41">
        <f t="shared" si="168"/>
        <v>5750</v>
      </c>
      <c r="AR124" s="41">
        <f t="shared" si="168"/>
        <v>5750</v>
      </c>
      <c r="AS124" s="41">
        <f>$H124+(AF124*'3.Premissas de Despesas'!$B$25)</f>
        <v>6100</v>
      </c>
      <c r="AT124" s="41">
        <f t="shared" ref="AT124:BP124" si="169">$AS$124</f>
        <v>6100</v>
      </c>
      <c r="AU124" s="41">
        <f t="shared" si="169"/>
        <v>6100</v>
      </c>
      <c r="AV124" s="41">
        <f t="shared" si="169"/>
        <v>6100</v>
      </c>
      <c r="AW124" s="41">
        <f t="shared" si="169"/>
        <v>6100</v>
      </c>
      <c r="AX124" s="41">
        <f t="shared" si="169"/>
        <v>6100</v>
      </c>
      <c r="AY124" s="41">
        <f t="shared" si="169"/>
        <v>6100</v>
      </c>
      <c r="AZ124" s="41">
        <f t="shared" si="169"/>
        <v>6100</v>
      </c>
      <c r="BA124" s="41">
        <f t="shared" si="169"/>
        <v>6100</v>
      </c>
      <c r="BB124" s="41">
        <f t="shared" si="169"/>
        <v>6100</v>
      </c>
      <c r="BC124" s="41">
        <f t="shared" si="169"/>
        <v>6100</v>
      </c>
      <c r="BD124" s="41">
        <f t="shared" si="169"/>
        <v>6100</v>
      </c>
      <c r="BE124" s="41">
        <f t="shared" si="169"/>
        <v>6100</v>
      </c>
      <c r="BF124" s="41">
        <f t="shared" si="169"/>
        <v>6100</v>
      </c>
      <c r="BG124" s="41">
        <f t="shared" si="169"/>
        <v>6100</v>
      </c>
      <c r="BH124" s="41">
        <f t="shared" si="169"/>
        <v>6100</v>
      </c>
      <c r="BI124" s="41">
        <f t="shared" si="169"/>
        <v>6100</v>
      </c>
      <c r="BJ124" s="41">
        <f t="shared" si="169"/>
        <v>6100</v>
      </c>
      <c r="BK124" s="41">
        <f t="shared" si="169"/>
        <v>6100</v>
      </c>
      <c r="BL124" s="41">
        <f t="shared" si="169"/>
        <v>6100</v>
      </c>
      <c r="BM124" s="41">
        <f t="shared" si="169"/>
        <v>6100</v>
      </c>
      <c r="BN124" s="41">
        <f t="shared" si="169"/>
        <v>6100</v>
      </c>
      <c r="BO124" s="41">
        <f t="shared" si="169"/>
        <v>6100</v>
      </c>
      <c r="BP124" s="41">
        <f t="shared" si="169"/>
        <v>6100</v>
      </c>
      <c r="BQ124" s="41"/>
      <c r="BR124" s="41">
        <f t="shared" ref="BR124:BV124" si="170">SUM(I124:T124)</f>
        <v>60000</v>
      </c>
      <c r="BS124" s="41">
        <f t="shared" si="170"/>
        <v>60500</v>
      </c>
      <c r="BT124" s="41">
        <f t="shared" si="170"/>
        <v>61000</v>
      </c>
      <c r="BU124" s="41">
        <f t="shared" si="170"/>
        <v>61500</v>
      </c>
      <c r="BV124" s="41">
        <f t="shared" si="170"/>
        <v>62000</v>
      </c>
      <c r="BW124" s="41"/>
    </row>
    <row r="125" spans="1:75" ht="15.75" customHeight="1" outlineLevel="1">
      <c r="A125" s="26"/>
      <c r="B125" s="26"/>
      <c r="C125" s="32"/>
      <c r="D125" s="32" t="s">
        <v>137</v>
      </c>
      <c r="E125" s="32"/>
      <c r="F125" s="32"/>
      <c r="G125" s="32"/>
      <c r="H125" s="64">
        <f>'3.Premissas de Despesas'!B20</f>
        <v>0</v>
      </c>
      <c r="I125" s="41">
        <f t="shared" ref="I125:T125" si="171">$H125</f>
        <v>0</v>
      </c>
      <c r="J125" s="41">
        <f t="shared" si="171"/>
        <v>0</v>
      </c>
      <c r="K125" s="41">
        <f t="shared" si="171"/>
        <v>0</v>
      </c>
      <c r="L125" s="41">
        <f t="shared" si="171"/>
        <v>0</v>
      </c>
      <c r="M125" s="41">
        <f t="shared" si="171"/>
        <v>0</v>
      </c>
      <c r="N125" s="41">
        <f t="shared" si="171"/>
        <v>0</v>
      </c>
      <c r="O125" s="41">
        <f t="shared" si="171"/>
        <v>0</v>
      </c>
      <c r="P125" s="41">
        <f t="shared" si="171"/>
        <v>0</v>
      </c>
      <c r="Q125" s="41">
        <f t="shared" si="171"/>
        <v>0</v>
      </c>
      <c r="R125" s="41">
        <f t="shared" si="171"/>
        <v>0</v>
      </c>
      <c r="S125" s="41">
        <f t="shared" si="171"/>
        <v>0</v>
      </c>
      <c r="T125" s="41">
        <f t="shared" si="171"/>
        <v>0</v>
      </c>
      <c r="U125" s="41">
        <f>$H125+(H125*'3.Premissas de Despesas'!$B$23)</f>
        <v>0</v>
      </c>
      <c r="V125" s="41">
        <f t="shared" ref="V125:AF125" si="172">$U$125</f>
        <v>0</v>
      </c>
      <c r="W125" s="41">
        <f t="shared" si="172"/>
        <v>0</v>
      </c>
      <c r="X125" s="41">
        <f t="shared" si="172"/>
        <v>0</v>
      </c>
      <c r="Y125" s="41">
        <f t="shared" si="172"/>
        <v>0</v>
      </c>
      <c r="Z125" s="41">
        <f t="shared" si="172"/>
        <v>0</v>
      </c>
      <c r="AA125" s="41">
        <f t="shared" si="172"/>
        <v>0</v>
      </c>
      <c r="AB125" s="41">
        <f t="shared" si="172"/>
        <v>0</v>
      </c>
      <c r="AC125" s="41">
        <f t="shared" si="172"/>
        <v>0</v>
      </c>
      <c r="AD125" s="41">
        <f t="shared" si="172"/>
        <v>0</v>
      </c>
      <c r="AE125" s="41">
        <f t="shared" si="172"/>
        <v>0</v>
      </c>
      <c r="AF125" s="41">
        <f t="shared" si="172"/>
        <v>0</v>
      </c>
      <c r="AG125" s="41">
        <f>$H125+(T125*'3.Premissas de Despesas'!$B$24)</f>
        <v>0</v>
      </c>
      <c r="AH125" s="41">
        <f t="shared" ref="AH125:AR125" si="173">$AG$125</f>
        <v>0</v>
      </c>
      <c r="AI125" s="41">
        <f t="shared" si="173"/>
        <v>0</v>
      </c>
      <c r="AJ125" s="41">
        <f t="shared" si="173"/>
        <v>0</v>
      </c>
      <c r="AK125" s="41">
        <f t="shared" si="173"/>
        <v>0</v>
      </c>
      <c r="AL125" s="41">
        <f t="shared" si="173"/>
        <v>0</v>
      </c>
      <c r="AM125" s="41">
        <f t="shared" si="173"/>
        <v>0</v>
      </c>
      <c r="AN125" s="41">
        <f t="shared" si="173"/>
        <v>0</v>
      </c>
      <c r="AO125" s="41">
        <f t="shared" si="173"/>
        <v>0</v>
      </c>
      <c r="AP125" s="41">
        <f t="shared" si="173"/>
        <v>0</v>
      </c>
      <c r="AQ125" s="41">
        <f t="shared" si="173"/>
        <v>0</v>
      </c>
      <c r="AR125" s="41">
        <f t="shared" si="173"/>
        <v>0</v>
      </c>
      <c r="AS125" s="41">
        <f>$H125+(AF125*'3.Premissas de Despesas'!$B$25)</f>
        <v>0</v>
      </c>
      <c r="AT125" s="41">
        <f t="shared" ref="AT125:BP125" si="174">$AS$125</f>
        <v>0</v>
      </c>
      <c r="AU125" s="41">
        <f t="shared" si="174"/>
        <v>0</v>
      </c>
      <c r="AV125" s="41">
        <f t="shared" si="174"/>
        <v>0</v>
      </c>
      <c r="AW125" s="41">
        <f t="shared" si="174"/>
        <v>0</v>
      </c>
      <c r="AX125" s="41">
        <f t="shared" si="174"/>
        <v>0</v>
      </c>
      <c r="AY125" s="41">
        <f t="shared" si="174"/>
        <v>0</v>
      </c>
      <c r="AZ125" s="41">
        <f t="shared" si="174"/>
        <v>0</v>
      </c>
      <c r="BA125" s="41">
        <f t="shared" si="174"/>
        <v>0</v>
      </c>
      <c r="BB125" s="41">
        <f t="shared" si="174"/>
        <v>0</v>
      </c>
      <c r="BC125" s="41">
        <f t="shared" si="174"/>
        <v>0</v>
      </c>
      <c r="BD125" s="41">
        <f t="shared" si="174"/>
        <v>0</v>
      </c>
      <c r="BE125" s="41">
        <f t="shared" si="174"/>
        <v>0</v>
      </c>
      <c r="BF125" s="41">
        <f t="shared" si="174"/>
        <v>0</v>
      </c>
      <c r="BG125" s="41">
        <f t="shared" si="174"/>
        <v>0</v>
      </c>
      <c r="BH125" s="41">
        <f t="shared" si="174"/>
        <v>0</v>
      </c>
      <c r="BI125" s="41">
        <f t="shared" si="174"/>
        <v>0</v>
      </c>
      <c r="BJ125" s="41">
        <f t="shared" si="174"/>
        <v>0</v>
      </c>
      <c r="BK125" s="41">
        <f t="shared" si="174"/>
        <v>0</v>
      </c>
      <c r="BL125" s="41">
        <f t="shared" si="174"/>
        <v>0</v>
      </c>
      <c r="BM125" s="41">
        <f t="shared" si="174"/>
        <v>0</v>
      </c>
      <c r="BN125" s="41">
        <f t="shared" si="174"/>
        <v>0</v>
      </c>
      <c r="BO125" s="41">
        <f t="shared" si="174"/>
        <v>0</v>
      </c>
      <c r="BP125" s="41">
        <f t="shared" si="174"/>
        <v>0</v>
      </c>
      <c r="BQ125" s="41"/>
      <c r="BR125" s="41">
        <f t="shared" ref="BR125:BV125" si="175">SUM(I125:T125)</f>
        <v>0</v>
      </c>
      <c r="BS125" s="41">
        <f t="shared" si="175"/>
        <v>0</v>
      </c>
      <c r="BT125" s="41">
        <f t="shared" si="175"/>
        <v>0</v>
      </c>
      <c r="BU125" s="41">
        <f t="shared" si="175"/>
        <v>0</v>
      </c>
      <c r="BV125" s="41">
        <f t="shared" si="175"/>
        <v>0</v>
      </c>
      <c r="BW125" s="41"/>
    </row>
    <row r="126" spans="1:75" ht="15.75" customHeight="1">
      <c r="A126" s="26"/>
      <c r="B126" s="26"/>
      <c r="C126" s="37" t="s">
        <v>185</v>
      </c>
      <c r="D126" s="37"/>
      <c r="E126" s="37"/>
      <c r="F126" s="37"/>
      <c r="G126" s="37"/>
      <c r="H126" s="42"/>
      <c r="I126" s="42">
        <f t="shared" ref="I126:BP126" si="176">+SUM(I123:I125)</f>
        <v>5000</v>
      </c>
      <c r="J126" s="42">
        <f t="shared" si="176"/>
        <v>5000</v>
      </c>
      <c r="K126" s="42">
        <f t="shared" si="176"/>
        <v>5000</v>
      </c>
      <c r="L126" s="42">
        <f t="shared" si="176"/>
        <v>5000</v>
      </c>
      <c r="M126" s="42">
        <f t="shared" si="176"/>
        <v>5000</v>
      </c>
      <c r="N126" s="42">
        <f t="shared" si="176"/>
        <v>5000</v>
      </c>
      <c r="O126" s="42">
        <f t="shared" si="176"/>
        <v>5000</v>
      </c>
      <c r="P126" s="42">
        <f t="shared" si="176"/>
        <v>5000</v>
      </c>
      <c r="Q126" s="42">
        <f t="shared" si="176"/>
        <v>5000</v>
      </c>
      <c r="R126" s="42">
        <f t="shared" si="176"/>
        <v>5000</v>
      </c>
      <c r="S126" s="42">
        <f t="shared" si="176"/>
        <v>5000</v>
      </c>
      <c r="T126" s="42">
        <f t="shared" si="176"/>
        <v>5000</v>
      </c>
      <c r="U126" s="42">
        <f t="shared" si="176"/>
        <v>5500</v>
      </c>
      <c r="V126" s="42">
        <f t="shared" si="176"/>
        <v>5500</v>
      </c>
      <c r="W126" s="42">
        <f t="shared" si="176"/>
        <v>5500</v>
      </c>
      <c r="X126" s="42">
        <f t="shared" si="176"/>
        <v>5500</v>
      </c>
      <c r="Y126" s="42">
        <f t="shared" si="176"/>
        <v>5500</v>
      </c>
      <c r="Z126" s="42">
        <f t="shared" si="176"/>
        <v>5500</v>
      </c>
      <c r="AA126" s="42">
        <f t="shared" si="176"/>
        <v>5500</v>
      </c>
      <c r="AB126" s="42">
        <f t="shared" si="176"/>
        <v>5500</v>
      </c>
      <c r="AC126" s="42">
        <f t="shared" si="176"/>
        <v>5500</v>
      </c>
      <c r="AD126" s="42">
        <f t="shared" si="176"/>
        <v>5500</v>
      </c>
      <c r="AE126" s="42">
        <f t="shared" si="176"/>
        <v>5500</v>
      </c>
      <c r="AF126" s="42">
        <f t="shared" si="176"/>
        <v>5500</v>
      </c>
      <c r="AG126" s="42">
        <f t="shared" si="176"/>
        <v>5750</v>
      </c>
      <c r="AH126" s="42">
        <f t="shared" si="176"/>
        <v>5750</v>
      </c>
      <c r="AI126" s="42">
        <f t="shared" si="176"/>
        <v>5750</v>
      </c>
      <c r="AJ126" s="42">
        <f t="shared" si="176"/>
        <v>5750</v>
      </c>
      <c r="AK126" s="42">
        <f t="shared" si="176"/>
        <v>5750</v>
      </c>
      <c r="AL126" s="42">
        <f t="shared" si="176"/>
        <v>5750</v>
      </c>
      <c r="AM126" s="42">
        <f t="shared" si="176"/>
        <v>5750</v>
      </c>
      <c r="AN126" s="42">
        <f t="shared" si="176"/>
        <v>5750</v>
      </c>
      <c r="AO126" s="42">
        <f t="shared" si="176"/>
        <v>5750</v>
      </c>
      <c r="AP126" s="42">
        <f t="shared" si="176"/>
        <v>5750</v>
      </c>
      <c r="AQ126" s="42">
        <f t="shared" si="176"/>
        <v>5750</v>
      </c>
      <c r="AR126" s="42">
        <f t="shared" si="176"/>
        <v>5750</v>
      </c>
      <c r="AS126" s="42">
        <f t="shared" si="176"/>
        <v>6100</v>
      </c>
      <c r="AT126" s="42">
        <f t="shared" si="176"/>
        <v>6100</v>
      </c>
      <c r="AU126" s="42">
        <f t="shared" si="176"/>
        <v>6100</v>
      </c>
      <c r="AV126" s="42">
        <f t="shared" si="176"/>
        <v>6100</v>
      </c>
      <c r="AW126" s="42">
        <f t="shared" si="176"/>
        <v>6100</v>
      </c>
      <c r="AX126" s="42">
        <f t="shared" si="176"/>
        <v>6100</v>
      </c>
      <c r="AY126" s="42">
        <f t="shared" si="176"/>
        <v>6100</v>
      </c>
      <c r="AZ126" s="42">
        <f t="shared" si="176"/>
        <v>6100</v>
      </c>
      <c r="BA126" s="42">
        <f t="shared" si="176"/>
        <v>6100</v>
      </c>
      <c r="BB126" s="42">
        <f t="shared" si="176"/>
        <v>6100</v>
      </c>
      <c r="BC126" s="42">
        <f t="shared" si="176"/>
        <v>6100</v>
      </c>
      <c r="BD126" s="42">
        <f t="shared" si="176"/>
        <v>6100</v>
      </c>
      <c r="BE126" s="42">
        <f t="shared" si="176"/>
        <v>6100</v>
      </c>
      <c r="BF126" s="42">
        <f t="shared" si="176"/>
        <v>6100</v>
      </c>
      <c r="BG126" s="42">
        <f t="shared" si="176"/>
        <v>6100</v>
      </c>
      <c r="BH126" s="42">
        <f t="shared" si="176"/>
        <v>6100</v>
      </c>
      <c r="BI126" s="42">
        <f t="shared" si="176"/>
        <v>6100</v>
      </c>
      <c r="BJ126" s="42">
        <f t="shared" si="176"/>
        <v>6100</v>
      </c>
      <c r="BK126" s="42">
        <f t="shared" si="176"/>
        <v>6100</v>
      </c>
      <c r="BL126" s="42">
        <f t="shared" si="176"/>
        <v>6100</v>
      </c>
      <c r="BM126" s="42">
        <f t="shared" si="176"/>
        <v>6100</v>
      </c>
      <c r="BN126" s="42">
        <f t="shared" si="176"/>
        <v>6100</v>
      </c>
      <c r="BO126" s="42">
        <f t="shared" si="176"/>
        <v>6100</v>
      </c>
      <c r="BP126" s="42">
        <f t="shared" si="176"/>
        <v>6100</v>
      </c>
      <c r="BQ126" s="41"/>
      <c r="BR126" s="42">
        <f t="shared" ref="BR126:BV126" si="177">+SUM(BR123:BR125)</f>
        <v>60000</v>
      </c>
      <c r="BS126" s="42">
        <f t="shared" si="177"/>
        <v>60500</v>
      </c>
      <c r="BT126" s="42">
        <f t="shared" si="177"/>
        <v>61000</v>
      </c>
      <c r="BU126" s="42">
        <f t="shared" si="177"/>
        <v>61500</v>
      </c>
      <c r="BV126" s="42">
        <f t="shared" si="177"/>
        <v>62000</v>
      </c>
      <c r="BW126" s="41"/>
    </row>
    <row r="127" spans="1:75" ht="15.75" customHeight="1">
      <c r="A127" s="26"/>
      <c r="B127" s="26"/>
      <c r="C127" s="32"/>
      <c r="D127" s="32"/>
      <c r="E127" s="32"/>
      <c r="F127" s="32"/>
      <c r="G127" s="32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</row>
    <row r="128" spans="1:75" ht="15.75" customHeight="1">
      <c r="A128" s="26"/>
      <c r="B128" s="26"/>
      <c r="C128" s="32"/>
      <c r="D128" s="32"/>
      <c r="E128" s="32"/>
      <c r="F128" s="32"/>
      <c r="G128" s="32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</row>
    <row r="129" spans="1:75" ht="15.75" customHeight="1">
      <c r="A129" s="26"/>
      <c r="B129" s="26"/>
      <c r="C129" s="32"/>
      <c r="D129" s="32"/>
      <c r="E129" s="32"/>
      <c r="F129" s="32"/>
      <c r="G129" s="32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</row>
    <row r="130" spans="1:75" ht="15.75" customHeight="1">
      <c r="A130" s="26"/>
      <c r="B130" s="26"/>
      <c r="C130" s="106" t="s">
        <v>186</v>
      </c>
      <c r="D130" s="106"/>
      <c r="E130" s="106"/>
      <c r="F130" s="106"/>
      <c r="G130" s="106"/>
      <c r="H130" s="106"/>
      <c r="I130" s="109">
        <f t="shared" ref="I130:BP130" si="178">I103-I120-I126</f>
        <v>-50668.689115646266</v>
      </c>
      <c r="J130" s="109">
        <f t="shared" si="178"/>
        <v>-13313.147142857139</v>
      </c>
      <c r="K130" s="109">
        <f t="shared" si="178"/>
        <v>30536.305489795937</v>
      </c>
      <c r="L130" s="109">
        <f t="shared" si="178"/>
        <v>78770.703385714325</v>
      </c>
      <c r="M130" s="109">
        <f t="shared" si="178"/>
        <v>131828.54107122449</v>
      </c>
      <c r="N130" s="109">
        <f t="shared" si="178"/>
        <v>190192.16252528568</v>
      </c>
      <c r="O130" s="109">
        <f t="shared" si="178"/>
        <v>254392.14612475305</v>
      </c>
      <c r="P130" s="109">
        <f t="shared" si="178"/>
        <v>325012.12808416714</v>
      </c>
      <c r="Q130" s="109">
        <f t="shared" si="178"/>
        <v>402694.10823952267</v>
      </c>
      <c r="R130" s="109">
        <f t="shared" si="178"/>
        <v>488144.2864104138</v>
      </c>
      <c r="S130" s="109">
        <f t="shared" si="178"/>
        <v>582139.48239839403</v>
      </c>
      <c r="T130" s="109">
        <f t="shared" si="178"/>
        <v>685534.19798517227</v>
      </c>
      <c r="U130" s="109">
        <f t="shared" si="178"/>
        <v>794906.31786581513</v>
      </c>
      <c r="V130" s="109">
        <f t="shared" si="178"/>
        <v>925699.50044692657</v>
      </c>
      <c r="W130" s="109">
        <f t="shared" si="178"/>
        <v>1069573.2471859285</v>
      </c>
      <c r="X130" s="109">
        <f t="shared" si="178"/>
        <v>1227834.3685988304</v>
      </c>
      <c r="Y130" s="109">
        <f t="shared" si="178"/>
        <v>1401921.6021530228</v>
      </c>
      <c r="Z130" s="109">
        <f t="shared" si="178"/>
        <v>1593417.5590626344</v>
      </c>
      <c r="AA130" s="109">
        <f t="shared" si="178"/>
        <v>1804063.1116632069</v>
      </c>
      <c r="AB130" s="109">
        <f t="shared" si="178"/>
        <v>2035773.2195238369</v>
      </c>
      <c r="AC130" s="109">
        <f t="shared" si="178"/>
        <v>2290654.3381705303</v>
      </c>
      <c r="AD130" s="109">
        <f t="shared" si="178"/>
        <v>2571023.5686818925</v>
      </c>
      <c r="AE130" s="109">
        <f t="shared" si="178"/>
        <v>2879429.7222443908</v>
      </c>
      <c r="AF130" s="109">
        <f t="shared" si="178"/>
        <v>3218676.4911631383</v>
      </c>
      <c r="AG130" s="109">
        <f t="shared" si="178"/>
        <v>3598171.2717926223</v>
      </c>
      <c r="AH130" s="109">
        <f t="shared" si="178"/>
        <v>4027314.7182002068</v>
      </c>
      <c r="AI130" s="109">
        <f t="shared" si="178"/>
        <v>4499376.5971506443</v>
      </c>
      <c r="AJ130" s="109">
        <f t="shared" si="178"/>
        <v>5018644.6639961246</v>
      </c>
      <c r="AK130" s="109">
        <f t="shared" si="178"/>
        <v>5589839.537526154</v>
      </c>
      <c r="AL130" s="109">
        <f t="shared" si="178"/>
        <v>6218153.8984091878</v>
      </c>
      <c r="AM130" s="109">
        <f t="shared" si="178"/>
        <v>6909299.6953805238</v>
      </c>
      <c r="AN130" s="109">
        <f t="shared" si="178"/>
        <v>7669560.0720489938</v>
      </c>
      <c r="AO130" s="109">
        <f t="shared" si="178"/>
        <v>8505846.4863843098</v>
      </c>
      <c r="AP130" s="109">
        <f t="shared" si="178"/>
        <v>9425761.5421531592</v>
      </c>
      <c r="AQ130" s="109">
        <f t="shared" si="178"/>
        <v>10437668.103498893</v>
      </c>
      <c r="AR130" s="109">
        <f t="shared" si="178"/>
        <v>11550765.3209792</v>
      </c>
      <c r="AS130" s="109">
        <f t="shared" si="178"/>
        <v>12769978.260207538</v>
      </c>
      <c r="AT130" s="109">
        <f t="shared" si="178"/>
        <v>14116825.893358709</v>
      </c>
      <c r="AU130" s="109">
        <f t="shared" si="178"/>
        <v>15598358.289825</v>
      </c>
      <c r="AV130" s="109">
        <f t="shared" si="178"/>
        <v>17228043.925937913</v>
      </c>
      <c r="AW130" s="109">
        <f t="shared" si="178"/>
        <v>19020698.125662118</v>
      </c>
      <c r="AX130" s="109">
        <f t="shared" si="178"/>
        <v>23791050.417567652</v>
      </c>
      <c r="AY130" s="109">
        <f t="shared" si="178"/>
        <v>29038437.938663736</v>
      </c>
      <c r="AZ130" s="109">
        <f t="shared" si="178"/>
        <v>34810564.211869426</v>
      </c>
      <c r="BA130" s="109">
        <f t="shared" si="178"/>
        <v>41159903.112395719</v>
      </c>
      <c r="BB130" s="109">
        <f t="shared" si="178"/>
        <v>48144175.90297462</v>
      </c>
      <c r="BC130" s="109">
        <f t="shared" si="178"/>
        <v>55826875.972611405</v>
      </c>
      <c r="BD130" s="109">
        <f t="shared" si="178"/>
        <v>64277846.04921186</v>
      </c>
      <c r="BE130" s="109">
        <f t="shared" si="178"/>
        <v>73569242.133472398</v>
      </c>
      <c r="BF130" s="109">
        <f t="shared" si="178"/>
        <v>83794915.92615895</v>
      </c>
      <c r="BG130" s="109">
        <f t="shared" si="178"/>
        <v>95043157.098114163</v>
      </c>
      <c r="BH130" s="109">
        <f t="shared" si="178"/>
        <v>107416222.38726491</v>
      </c>
      <c r="BI130" s="109">
        <f t="shared" si="178"/>
        <v>121026594.20533073</v>
      </c>
      <c r="BJ130" s="109">
        <f t="shared" si="178"/>
        <v>135998003.20520312</v>
      </c>
      <c r="BK130" s="109">
        <f t="shared" si="178"/>
        <v>152466553.10506275</v>
      </c>
      <c r="BL130" s="109">
        <f t="shared" si="178"/>
        <v>170581957.99490839</v>
      </c>
      <c r="BM130" s="109">
        <f t="shared" si="178"/>
        <v>190508903.37373853</v>
      </c>
      <c r="BN130" s="109">
        <f t="shared" si="178"/>
        <v>212428543.29045165</v>
      </c>
      <c r="BO130" s="109">
        <f t="shared" si="178"/>
        <v>236540147.19883621</v>
      </c>
      <c r="BP130" s="109">
        <f t="shared" si="178"/>
        <v>263065313.53464258</v>
      </c>
      <c r="BQ130" s="32"/>
      <c r="BR130" s="109">
        <f t="shared" ref="BR130:BV130" si="179">BR103-BR120-BR126</f>
        <v>610818.72537785093</v>
      </c>
      <c r="BS130" s="109">
        <f t="shared" si="179"/>
        <v>5824622.2264030883</v>
      </c>
      <c r="BT130" s="109">
        <f t="shared" si="179"/>
        <v>23568666.45764102</v>
      </c>
      <c r="BU130" s="109">
        <f t="shared" si="179"/>
        <v>79900054.409406289</v>
      </c>
      <c r="BV130" s="109">
        <f t="shared" si="179"/>
        <v>256821897.21451381</v>
      </c>
      <c r="BW130" s="32"/>
    </row>
    <row r="131" spans="1:75" ht="15.75" customHeight="1">
      <c r="A131" s="26"/>
      <c r="B131" s="26"/>
      <c r="C131" s="32"/>
      <c r="D131" s="44" t="s">
        <v>177</v>
      </c>
      <c r="E131" s="32"/>
      <c r="F131" s="32"/>
      <c r="G131" s="32"/>
      <c r="H131" s="32"/>
      <c r="I131" s="62" t="str">
        <f t="shared" ref="I131:BP131" si="180">+IFERROR(I130/H130,"-")</f>
        <v>-</v>
      </c>
      <c r="J131" s="62">
        <f t="shared" si="180"/>
        <v>0.26274899499513787</v>
      </c>
      <c r="K131" s="62">
        <f t="shared" si="180"/>
        <v>-2.2936954847809585</v>
      </c>
      <c r="L131" s="62">
        <f t="shared" si="180"/>
        <v>2.5795754306963059</v>
      </c>
      <c r="M131" s="62">
        <f t="shared" si="180"/>
        <v>1.6735732373202676</v>
      </c>
      <c r="N131" s="62">
        <f t="shared" si="180"/>
        <v>1.4427237150605225</v>
      </c>
      <c r="O131" s="62">
        <f t="shared" si="180"/>
        <v>1.3375532553342313</v>
      </c>
      <c r="P131" s="62">
        <f t="shared" si="180"/>
        <v>1.277602838905185</v>
      </c>
      <c r="Q131" s="62">
        <f t="shared" si="180"/>
        <v>1.2390125581259495</v>
      </c>
      <c r="R131" s="62">
        <f t="shared" si="180"/>
        <v>1.2121962462884242</v>
      </c>
      <c r="S131" s="62">
        <f t="shared" si="180"/>
        <v>1.1925561736657355</v>
      </c>
      <c r="T131" s="62">
        <f t="shared" si="180"/>
        <v>1.1776115840155621</v>
      </c>
      <c r="U131" s="62">
        <f t="shared" si="180"/>
        <v>1.1595429085844213</v>
      </c>
      <c r="V131" s="62">
        <f t="shared" si="180"/>
        <v>1.1645391156687097</v>
      </c>
      <c r="W131" s="62">
        <f t="shared" si="180"/>
        <v>1.1554216532141801</v>
      </c>
      <c r="X131" s="62">
        <f t="shared" si="180"/>
        <v>1.1479666042781926</v>
      </c>
      <c r="Y131" s="62">
        <f t="shared" si="180"/>
        <v>1.1417839718502552</v>
      </c>
      <c r="Z131" s="62">
        <f t="shared" si="180"/>
        <v>1.136595339293951</v>
      </c>
      <c r="AA131" s="62">
        <f t="shared" si="180"/>
        <v>1.132197333588121</v>
      </c>
      <c r="AB131" s="62">
        <f t="shared" si="180"/>
        <v>1.1284379168126835</v>
      </c>
      <c r="AC131" s="62">
        <f t="shared" si="180"/>
        <v>1.1252011354714204</v>
      </c>
      <c r="AD131" s="62">
        <f t="shared" si="180"/>
        <v>1.1223970050126741</v>
      </c>
      <c r="AE131" s="62">
        <f t="shared" si="180"/>
        <v>1.1199546193660961</v>
      </c>
      <c r="AF131" s="62">
        <f t="shared" si="180"/>
        <v>1.1178173463647931</v>
      </c>
      <c r="AG131" s="62">
        <f t="shared" si="180"/>
        <v>1.1179039837247966</v>
      </c>
      <c r="AH131" s="62">
        <f t="shared" si="180"/>
        <v>1.119267098198409</v>
      </c>
      <c r="AI131" s="62">
        <f t="shared" si="180"/>
        <v>1.1172150457517263</v>
      </c>
      <c r="AJ131" s="62">
        <f t="shared" si="180"/>
        <v>1.1154088917949925</v>
      </c>
      <c r="AK131" s="62">
        <f t="shared" si="180"/>
        <v>1.1138145678309912</v>
      </c>
      <c r="AL131" s="62">
        <f t="shared" si="180"/>
        <v>1.1124029333337717</v>
      </c>
      <c r="AM131" s="62">
        <f t="shared" si="180"/>
        <v>1.1111496769399924</v>
      </c>
      <c r="AN131" s="62">
        <f t="shared" si="180"/>
        <v>1.1100343609608903</v>
      </c>
      <c r="AO131" s="62">
        <f t="shared" si="180"/>
        <v>1.1090396849987634</v>
      </c>
      <c r="AP131" s="62">
        <f t="shared" si="180"/>
        <v>1.1081509121098527</v>
      </c>
      <c r="AQ131" s="62">
        <f t="shared" si="180"/>
        <v>1.1073554170472448</v>
      </c>
      <c r="AR131" s="62">
        <f t="shared" si="180"/>
        <v>1.1066423272365957</v>
      </c>
      <c r="AS131" s="62">
        <f t="shared" si="180"/>
        <v>1.105552567760504</v>
      </c>
      <c r="AT131" s="62">
        <f t="shared" si="180"/>
        <v>1.1054698454223746</v>
      </c>
      <c r="AU131" s="62">
        <f t="shared" si="180"/>
        <v>1.1049479824755282</v>
      </c>
      <c r="AV131" s="62">
        <f t="shared" si="180"/>
        <v>1.1044780229965596</v>
      </c>
      <c r="AW131" s="62">
        <f t="shared" si="180"/>
        <v>1.1040544247176691</v>
      </c>
      <c r="AX131" s="62">
        <f t="shared" si="180"/>
        <v>1.2507979602215298</v>
      </c>
      <c r="AY131" s="62">
        <f t="shared" si="180"/>
        <v>1.2205614056124794</v>
      </c>
      <c r="AZ131" s="62">
        <f t="shared" si="180"/>
        <v>1.1987753709547955</v>
      </c>
      <c r="BA131" s="62">
        <f t="shared" si="180"/>
        <v>1.1823968971569081</v>
      </c>
      <c r="BB131" s="62">
        <f t="shared" si="180"/>
        <v>1.1696863272857296</v>
      </c>
      <c r="BC131" s="62">
        <f t="shared" si="180"/>
        <v>1.1595769358503467</v>
      </c>
      <c r="BD131" s="62">
        <f t="shared" si="180"/>
        <v>1.1513781656123208</v>
      </c>
      <c r="BE131" s="62">
        <f t="shared" si="180"/>
        <v>1.1445505202079569</v>
      </c>
      <c r="BF131" s="62">
        <f t="shared" si="180"/>
        <v>1.1389938715711481</v>
      </c>
      <c r="BG131" s="62">
        <f t="shared" si="180"/>
        <v>1.1342353655664181</v>
      </c>
      <c r="BH131" s="62">
        <f t="shared" si="180"/>
        <v>1.1301836520053503</v>
      </c>
      <c r="BI131" s="62">
        <f t="shared" si="180"/>
        <v>1.126706855962563</v>
      </c>
      <c r="BJ131" s="62">
        <f t="shared" si="180"/>
        <v>1.1237034645003086</v>
      </c>
      <c r="BK131" s="62">
        <f t="shared" si="180"/>
        <v>1.121094056616484</v>
      </c>
      <c r="BL131" s="62">
        <f t="shared" si="180"/>
        <v>1.1188155993620617</v>
      </c>
      <c r="BM131" s="62">
        <f t="shared" si="180"/>
        <v>1.1168174267258963</v>
      </c>
      <c r="BN131" s="62">
        <f t="shared" si="180"/>
        <v>1.1150583491298114</v>
      </c>
      <c r="BO131" s="62">
        <f t="shared" si="180"/>
        <v>1.1135045391495106</v>
      </c>
      <c r="BP131" s="62">
        <f t="shared" si="180"/>
        <v>1.1121381154528041</v>
      </c>
      <c r="BQ131" s="32"/>
      <c r="BR131" s="32"/>
      <c r="BS131" s="32"/>
      <c r="BT131" s="32"/>
      <c r="BU131" s="32"/>
      <c r="BV131" s="32"/>
      <c r="BW131" s="32"/>
    </row>
    <row r="132" spans="1:75" ht="15.75" customHeight="1">
      <c r="A132" s="26"/>
      <c r="B132" s="26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</row>
    <row r="133" spans="1:75" ht="15.75" customHeight="1">
      <c r="A133" s="26"/>
      <c r="B133" s="26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</row>
    <row r="134" spans="1:75" ht="15.75" customHeight="1">
      <c r="A134" s="26"/>
      <c r="B134" s="26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</row>
    <row r="135" spans="1:75" ht="15.75" customHeight="1">
      <c r="A135" s="26"/>
      <c r="B135" s="26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</row>
    <row r="136" spans="1:75" ht="15.75" customHeight="1">
      <c r="A136" s="26"/>
      <c r="B136" s="26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</row>
    <row r="137" spans="1:75" ht="15.75" customHeight="1">
      <c r="A137" s="26"/>
      <c r="B137" s="26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</row>
    <row r="138" spans="1:75" ht="15.75" customHeight="1">
      <c r="A138" s="26"/>
      <c r="B138" s="26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</row>
    <row r="139" spans="1:75" ht="15.75" customHeight="1">
      <c r="A139" s="26"/>
      <c r="B139" s="26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</row>
    <row r="140" spans="1:75" ht="15.75" customHeight="1">
      <c r="A140" s="26"/>
      <c r="B140" s="26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</row>
    <row r="141" spans="1:75" ht="15.75" customHeight="1">
      <c r="A141" s="26"/>
      <c r="B141" s="26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</row>
    <row r="142" spans="1:75" ht="15.75" customHeight="1">
      <c r="A142" s="26"/>
      <c r="B142" s="26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</row>
    <row r="143" spans="1:75" ht="15.75" customHeight="1">
      <c r="A143" s="26"/>
      <c r="B143" s="26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</row>
    <row r="144" spans="1:75" ht="15.75" customHeight="1">
      <c r="A144" s="26"/>
      <c r="B144" s="26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</row>
    <row r="145" spans="1:75" ht="15.75" customHeight="1">
      <c r="A145" s="26"/>
      <c r="B145" s="26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</row>
    <row r="146" spans="1:75" ht="15.75" customHeight="1">
      <c r="A146" s="26"/>
      <c r="B146" s="26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</row>
    <row r="147" spans="1:75" ht="15.75" customHeight="1">
      <c r="A147" s="26"/>
      <c r="B147" s="26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</row>
    <row r="148" spans="1:75" ht="15.75" customHeight="1">
      <c r="A148" s="26"/>
      <c r="B148" s="26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</row>
    <row r="149" spans="1:75" ht="15.75" customHeight="1">
      <c r="A149" s="26"/>
      <c r="B149" s="26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</row>
    <row r="150" spans="1:75" ht="15.75" customHeight="1">
      <c r="A150" s="26"/>
      <c r="B150" s="26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</row>
    <row r="151" spans="1:75" ht="15.75" customHeight="1">
      <c r="A151" s="26"/>
      <c r="B151" s="26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</row>
    <row r="152" spans="1:75" ht="15.75" customHeight="1">
      <c r="A152" s="26"/>
      <c r="B152" s="26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</row>
    <row r="153" spans="1:75" ht="15.75" customHeight="1">
      <c r="A153" s="26"/>
      <c r="B153" s="26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</row>
    <row r="154" spans="1:75" ht="15.75" customHeight="1">
      <c r="A154" s="26"/>
      <c r="B154" s="26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</row>
    <row r="155" spans="1:75" ht="15.75" customHeight="1">
      <c r="A155" s="26"/>
      <c r="B155" s="2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</row>
    <row r="156" spans="1:75" ht="15.75" customHeight="1">
      <c r="A156" s="26"/>
      <c r="B156" s="2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</row>
    <row r="157" spans="1:75" ht="15.75" customHeight="1">
      <c r="A157" s="26"/>
      <c r="B157" s="2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</row>
    <row r="158" spans="1:75" ht="15.75" customHeight="1">
      <c r="A158" s="26"/>
      <c r="B158" s="26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</row>
    <row r="159" spans="1:75" ht="15.75" customHeight="1">
      <c r="A159" s="26"/>
      <c r="B159" s="26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</row>
    <row r="160" spans="1:75" ht="15.75" customHeight="1">
      <c r="A160" s="26"/>
      <c r="B160" s="26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</row>
    <row r="161" spans="1:75" ht="15.75" customHeight="1">
      <c r="A161" s="26"/>
      <c r="B161" s="26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</row>
    <row r="162" spans="1:75" ht="15.75" customHeight="1">
      <c r="A162" s="26"/>
      <c r="B162" s="26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</row>
    <row r="163" spans="1:75" ht="15.75" customHeight="1">
      <c r="A163" s="26"/>
      <c r="B163" s="26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</row>
    <row r="164" spans="1:75" ht="15.75" customHeight="1">
      <c r="A164" s="26"/>
      <c r="B164" s="26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</row>
    <row r="165" spans="1:75" ht="15.75" customHeight="1">
      <c r="A165" s="26"/>
      <c r="B165" s="26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</row>
    <row r="166" spans="1:75" ht="15.75" customHeight="1">
      <c r="A166" s="26"/>
      <c r="B166" s="26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</row>
    <row r="167" spans="1:75" ht="15.75" customHeight="1">
      <c r="A167" s="26"/>
      <c r="B167" s="26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</row>
    <row r="168" spans="1:75" ht="15.75" customHeight="1">
      <c r="A168" s="26"/>
      <c r="B168" s="26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</row>
    <row r="169" spans="1:75" ht="15.75" customHeight="1">
      <c r="A169" s="26"/>
      <c r="B169" s="26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</row>
    <row r="170" spans="1:75" ht="15.75" customHeight="1">
      <c r="A170" s="26"/>
      <c r="B170" s="26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</row>
    <row r="171" spans="1:75" ht="15.75" customHeight="1">
      <c r="A171" s="26"/>
      <c r="B171" s="26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</row>
    <row r="172" spans="1:75" ht="15.75" customHeight="1">
      <c r="A172" s="26"/>
      <c r="B172" s="26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</row>
    <row r="173" spans="1:75" ht="15.75" customHeight="1">
      <c r="A173" s="26"/>
      <c r="B173" s="26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</row>
    <row r="174" spans="1:75" ht="15.75" customHeight="1">
      <c r="A174" s="26"/>
      <c r="B174" s="26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</row>
    <row r="175" spans="1:75" ht="15.75" customHeight="1">
      <c r="A175" s="26"/>
      <c r="B175" s="26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</row>
    <row r="176" spans="1:75" ht="15.75" customHeight="1">
      <c r="A176" s="26"/>
      <c r="B176" s="26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</row>
    <row r="177" spans="1:75" ht="15.75" customHeight="1">
      <c r="A177" s="26"/>
      <c r="B177" s="26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</row>
    <row r="178" spans="1:75" ht="15.75" customHeight="1">
      <c r="A178" s="26"/>
      <c r="B178" s="26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</row>
    <row r="179" spans="1:75" ht="15.75" customHeight="1">
      <c r="A179" s="26"/>
      <c r="B179" s="26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</row>
    <row r="180" spans="1:75" ht="15.75" customHeight="1">
      <c r="A180" s="26"/>
      <c r="B180" s="26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</row>
    <row r="181" spans="1:75" ht="15.75" customHeight="1">
      <c r="A181" s="26"/>
      <c r="B181" s="26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</row>
    <row r="182" spans="1:75" ht="15.75" customHeight="1">
      <c r="A182" s="26"/>
      <c r="B182" s="26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</row>
    <row r="183" spans="1:75" ht="15.75" customHeight="1">
      <c r="A183" s="26"/>
      <c r="B183" s="26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</row>
    <row r="184" spans="1:75" ht="15.75" customHeight="1">
      <c r="A184" s="26"/>
      <c r="B184" s="26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</row>
    <row r="185" spans="1:75" ht="15.75" customHeight="1">
      <c r="A185" s="26"/>
      <c r="B185" s="26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</row>
    <row r="186" spans="1:75" ht="15.75" customHeight="1">
      <c r="A186" s="26"/>
      <c r="B186" s="26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</row>
    <row r="187" spans="1:75" ht="15.75" customHeight="1">
      <c r="A187" s="26"/>
      <c r="B187" s="26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</row>
    <row r="188" spans="1:75" ht="15.75" customHeight="1">
      <c r="A188" s="26"/>
      <c r="B188" s="26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</row>
    <row r="189" spans="1:75" ht="15.75" customHeight="1">
      <c r="A189" s="26"/>
      <c r="B189" s="26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</row>
    <row r="190" spans="1:75" ht="15.75" customHeight="1">
      <c r="A190" s="26"/>
      <c r="B190" s="26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</row>
    <row r="191" spans="1:75" ht="15.75" customHeight="1">
      <c r="A191" s="26"/>
      <c r="B191" s="26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</row>
    <row r="192" spans="1:75" ht="15.75" customHeight="1">
      <c r="A192" s="26"/>
      <c r="B192" s="26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</row>
    <row r="193" spans="1:75" ht="15.75" customHeight="1">
      <c r="A193" s="26"/>
      <c r="B193" s="26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</row>
    <row r="194" spans="1:75" ht="15.75" customHeight="1">
      <c r="A194" s="26"/>
      <c r="B194" s="26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</row>
    <row r="195" spans="1:75" ht="15.75" customHeight="1">
      <c r="A195" s="26"/>
      <c r="B195" s="26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</row>
    <row r="196" spans="1:75" ht="15.75" customHeight="1">
      <c r="A196" s="26"/>
      <c r="B196" s="26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</row>
    <row r="197" spans="1:75" ht="15.75" customHeight="1">
      <c r="A197" s="26"/>
      <c r="B197" s="26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</row>
    <row r="198" spans="1:75" ht="15.75" customHeight="1">
      <c r="A198" s="26"/>
      <c r="B198" s="26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</row>
    <row r="199" spans="1:75" ht="15.75" customHeight="1">
      <c r="A199" s="26"/>
      <c r="B199" s="26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</row>
    <row r="200" spans="1:75" ht="15.75" customHeight="1">
      <c r="A200" s="26"/>
      <c r="B200" s="26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</row>
    <row r="201" spans="1:75" ht="15.75" customHeight="1">
      <c r="A201" s="26"/>
      <c r="B201" s="26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</row>
    <row r="202" spans="1:75" ht="15.75" customHeight="1">
      <c r="A202" s="26"/>
      <c r="B202" s="26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</row>
    <row r="203" spans="1:75" ht="15.75" customHeight="1">
      <c r="A203" s="26"/>
      <c r="B203" s="26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</row>
    <row r="204" spans="1:75" ht="15.75" customHeight="1">
      <c r="A204" s="26"/>
      <c r="B204" s="26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</row>
    <row r="205" spans="1:75" ht="15.75" customHeight="1">
      <c r="A205" s="26"/>
      <c r="B205" s="26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</row>
    <row r="206" spans="1:75" ht="15.75" customHeight="1">
      <c r="A206" s="26"/>
      <c r="B206" s="26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</row>
    <row r="207" spans="1:75" ht="15.75" customHeight="1">
      <c r="A207" s="26"/>
      <c r="B207" s="26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</row>
    <row r="208" spans="1:75" ht="15.75" customHeight="1">
      <c r="A208" s="26"/>
      <c r="B208" s="26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</row>
    <row r="209" spans="1:75" ht="15.75" customHeight="1">
      <c r="A209" s="26"/>
      <c r="B209" s="2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</row>
    <row r="210" spans="1:75" ht="15.75" customHeight="1">
      <c r="A210" s="26"/>
      <c r="B210" s="2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</row>
    <row r="211" spans="1:75" ht="15.75" customHeight="1">
      <c r="A211" s="26"/>
      <c r="B211" s="2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</row>
    <row r="212" spans="1:75" ht="15.75" customHeight="1">
      <c r="A212" s="26"/>
      <c r="B212" s="26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</row>
    <row r="213" spans="1:75" ht="15.75" customHeight="1">
      <c r="A213" s="26"/>
      <c r="B213" s="26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</row>
    <row r="214" spans="1:75" ht="15.75" customHeight="1">
      <c r="A214" s="26"/>
      <c r="B214" s="26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</row>
    <row r="215" spans="1:75" ht="15.75" customHeight="1">
      <c r="A215" s="26"/>
      <c r="B215" s="26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</row>
    <row r="216" spans="1:75" ht="15.75" customHeight="1">
      <c r="A216" s="26"/>
      <c r="B216" s="26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</row>
    <row r="217" spans="1:75" ht="15.75" customHeight="1">
      <c r="A217" s="26"/>
      <c r="B217" s="26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</row>
    <row r="218" spans="1:75" ht="15.75" customHeight="1">
      <c r="A218" s="26"/>
      <c r="B218" s="26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</row>
    <row r="219" spans="1:75" ht="15.75" customHeight="1">
      <c r="A219" s="26"/>
      <c r="B219" s="26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</row>
    <row r="220" spans="1:75" ht="15.75" customHeight="1">
      <c r="A220" s="26"/>
      <c r="B220" s="26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</row>
    <row r="221" spans="1:75" ht="15.75" customHeight="1">
      <c r="A221" s="26"/>
      <c r="B221" s="26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</row>
    <row r="222" spans="1:75" ht="15.75" customHeight="1">
      <c r="A222" s="26"/>
      <c r="B222" s="26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</row>
    <row r="223" spans="1:75" ht="15.75" customHeight="1">
      <c r="A223" s="26"/>
      <c r="B223" s="26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</row>
    <row r="224" spans="1:75" ht="15.75" customHeight="1">
      <c r="A224" s="26"/>
      <c r="B224" s="26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</row>
    <row r="225" spans="1:75" ht="15.75" customHeight="1">
      <c r="A225" s="26"/>
      <c r="B225" s="26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</row>
    <row r="226" spans="1:75" ht="15.75" customHeight="1">
      <c r="A226" s="26"/>
      <c r="B226" s="26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</row>
    <row r="227" spans="1:75" ht="15.75" customHeight="1">
      <c r="A227" s="26"/>
      <c r="B227" s="26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</row>
    <row r="228" spans="1:75" ht="15.75" customHeight="1">
      <c r="A228" s="26"/>
      <c r="B228" s="26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</row>
    <row r="229" spans="1:75" ht="15.75" customHeight="1">
      <c r="A229" s="26"/>
      <c r="B229" s="26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</row>
    <row r="230" spans="1:75" ht="15.75" customHeight="1">
      <c r="A230" s="26"/>
      <c r="B230" s="26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</row>
    <row r="231" spans="1:75" ht="15.75" customHeight="1">
      <c r="A231" s="26"/>
      <c r="B231" s="26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</row>
    <row r="232" spans="1:75" ht="15.75" customHeight="1">
      <c r="A232" s="26"/>
      <c r="B232" s="26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</row>
    <row r="233" spans="1:75" ht="15.75" customHeight="1">
      <c r="A233" s="26"/>
      <c r="B233" s="26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</row>
    <row r="234" spans="1:75" ht="15.75" customHeight="1">
      <c r="A234" s="26"/>
      <c r="B234" s="26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</row>
    <row r="235" spans="1:75" ht="15.75" customHeight="1">
      <c r="A235" s="26"/>
      <c r="B235" s="26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</row>
    <row r="236" spans="1:75" ht="15.75" customHeight="1">
      <c r="A236" s="26"/>
      <c r="B236" s="26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</row>
    <row r="237" spans="1:75" ht="15.75" customHeight="1">
      <c r="A237" s="26"/>
      <c r="B237" s="26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</row>
    <row r="238" spans="1:75" ht="15.75" customHeight="1">
      <c r="A238" s="26"/>
      <c r="B238" s="26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</row>
    <row r="239" spans="1:75" ht="15.75" customHeight="1">
      <c r="A239" s="26"/>
      <c r="B239" s="26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</row>
    <row r="240" spans="1:75" ht="15.75" customHeight="1">
      <c r="A240" s="26"/>
      <c r="B240" s="26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</row>
    <row r="241" spans="1:75" ht="15.75" customHeight="1">
      <c r="A241" s="26"/>
      <c r="B241" s="26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</row>
    <row r="242" spans="1:75" ht="15.75" customHeight="1">
      <c r="A242" s="26"/>
      <c r="B242" s="26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</row>
    <row r="243" spans="1:75" ht="15.75" customHeight="1">
      <c r="A243" s="26"/>
      <c r="B243" s="26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</row>
    <row r="244" spans="1:75" ht="15.75" customHeight="1">
      <c r="A244" s="26"/>
      <c r="B244" s="26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</row>
    <row r="245" spans="1:75" ht="15.75" customHeight="1">
      <c r="A245" s="26"/>
      <c r="B245" s="26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</row>
    <row r="246" spans="1:75" ht="15.75" customHeight="1">
      <c r="A246" s="26"/>
      <c r="B246" s="26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</row>
    <row r="247" spans="1:75" ht="15.75" customHeight="1">
      <c r="A247" s="26"/>
      <c r="B247" s="26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</row>
    <row r="248" spans="1:75" ht="15.75" customHeight="1">
      <c r="A248" s="26"/>
      <c r="B248" s="26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</row>
    <row r="249" spans="1:75" ht="15.75" customHeight="1">
      <c r="A249" s="26"/>
      <c r="B249" s="26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</row>
    <row r="250" spans="1:75" ht="15.75" customHeight="1">
      <c r="A250" s="26"/>
      <c r="B250" s="26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</row>
    <row r="251" spans="1:75" ht="15.75" customHeight="1">
      <c r="A251" s="26"/>
      <c r="B251" s="26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</row>
    <row r="252" spans="1:75" ht="15.75" customHeight="1">
      <c r="A252" s="26"/>
      <c r="B252" s="26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</row>
    <row r="253" spans="1:75" ht="15.75" customHeight="1">
      <c r="A253" s="26"/>
      <c r="B253" s="26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</row>
    <row r="254" spans="1:75" ht="15.75" customHeight="1">
      <c r="A254" s="26"/>
      <c r="B254" s="26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</row>
    <row r="255" spans="1:75" ht="15.75" customHeight="1">
      <c r="A255" s="26"/>
      <c r="B255" s="26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</row>
    <row r="256" spans="1:75" ht="15.75" customHeight="1">
      <c r="A256" s="26"/>
      <c r="B256" s="26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</row>
    <row r="257" spans="1:75" ht="15.75" customHeight="1">
      <c r="A257" s="26"/>
      <c r="B257" s="26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</row>
    <row r="258" spans="1:75" ht="15.75" customHeight="1">
      <c r="A258" s="26"/>
      <c r="B258" s="26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</row>
    <row r="259" spans="1:75" ht="15.75" customHeight="1">
      <c r="A259" s="26"/>
      <c r="B259" s="26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</row>
    <row r="260" spans="1:75" ht="15.75" customHeight="1">
      <c r="A260" s="26"/>
      <c r="B260" s="26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</row>
    <row r="261" spans="1:75" ht="15.75" customHeight="1">
      <c r="A261" s="26"/>
      <c r="B261" s="26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</row>
    <row r="262" spans="1:75" ht="15.75" customHeight="1">
      <c r="A262" s="26"/>
      <c r="B262" s="26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</row>
    <row r="263" spans="1:75" ht="15.75" customHeight="1">
      <c r="A263" s="26"/>
      <c r="B263" s="2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</row>
    <row r="264" spans="1:75" ht="15.75" customHeight="1">
      <c r="A264" s="26"/>
      <c r="B264" s="2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</row>
    <row r="265" spans="1:75" ht="15.75" customHeight="1">
      <c r="A265" s="26"/>
      <c r="B265" s="2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</row>
    <row r="266" spans="1:75" ht="15.75" customHeight="1">
      <c r="A266" s="26"/>
      <c r="B266" s="26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</row>
    <row r="267" spans="1:75" ht="15.75" customHeight="1">
      <c r="A267" s="26"/>
      <c r="B267" s="26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</row>
    <row r="268" spans="1:75" ht="15.75" customHeight="1">
      <c r="A268" s="26"/>
      <c r="B268" s="26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</row>
    <row r="269" spans="1:75" ht="15.75" customHeight="1">
      <c r="A269" s="26"/>
      <c r="B269" s="26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</row>
    <row r="270" spans="1:75" ht="15.75" customHeight="1">
      <c r="A270" s="26"/>
      <c r="B270" s="26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</row>
    <row r="271" spans="1:75" ht="15.75" customHeight="1">
      <c r="A271" s="26"/>
      <c r="B271" s="26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</row>
    <row r="272" spans="1:75" ht="15.75" customHeight="1">
      <c r="A272" s="26"/>
      <c r="B272" s="26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</row>
    <row r="273" spans="1:75" ht="15.75" customHeight="1">
      <c r="A273" s="26"/>
      <c r="B273" s="26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</row>
    <row r="274" spans="1:75" ht="15.75" customHeight="1">
      <c r="A274" s="26"/>
      <c r="B274" s="26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</row>
    <row r="275" spans="1:75" ht="15.75" customHeight="1">
      <c r="A275" s="26"/>
      <c r="B275" s="26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</row>
    <row r="276" spans="1:75" ht="15.75" customHeight="1">
      <c r="A276" s="26"/>
      <c r="B276" s="26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</row>
    <row r="277" spans="1:75" ht="15.75" customHeight="1">
      <c r="A277" s="26"/>
      <c r="B277" s="26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</row>
    <row r="278" spans="1:75" ht="15.75" customHeight="1">
      <c r="A278" s="26"/>
      <c r="B278" s="26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</row>
    <row r="279" spans="1:75" ht="15.75" customHeight="1">
      <c r="A279" s="26"/>
      <c r="B279" s="26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</row>
    <row r="280" spans="1:75" ht="15.75" customHeight="1">
      <c r="A280" s="26"/>
      <c r="B280" s="26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</row>
    <row r="281" spans="1:75" ht="15.75" customHeight="1">
      <c r="A281" s="26"/>
      <c r="B281" s="26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</row>
    <row r="282" spans="1:75" ht="15.75" customHeight="1">
      <c r="A282" s="26"/>
      <c r="B282" s="26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</row>
    <row r="283" spans="1:75" ht="15.75" customHeight="1">
      <c r="A283" s="26"/>
      <c r="B283" s="26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</row>
    <row r="284" spans="1:75" ht="15.75" customHeight="1">
      <c r="A284" s="26"/>
      <c r="B284" s="26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</row>
    <row r="285" spans="1:75" ht="15.75" customHeight="1">
      <c r="A285" s="26"/>
      <c r="B285" s="26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</row>
    <row r="286" spans="1:75" ht="15.75" customHeight="1">
      <c r="A286" s="26"/>
      <c r="B286" s="26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</row>
    <row r="287" spans="1:75" ht="15.75" customHeight="1">
      <c r="A287" s="26"/>
      <c r="B287" s="26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</row>
    <row r="288" spans="1:75" ht="15.75" customHeight="1">
      <c r="A288" s="26"/>
      <c r="B288" s="26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</row>
    <row r="289" spans="1:75" ht="15.75" customHeight="1">
      <c r="A289" s="26"/>
      <c r="B289" s="26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</row>
    <row r="290" spans="1:75" ht="15.75" customHeight="1">
      <c r="A290" s="26"/>
      <c r="B290" s="26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</row>
    <row r="291" spans="1:75" ht="15.75" customHeight="1">
      <c r="A291" s="26"/>
      <c r="B291" s="26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</row>
    <row r="292" spans="1:75" ht="15.75" customHeight="1">
      <c r="A292" s="26"/>
      <c r="B292" s="26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</row>
    <row r="293" spans="1:75" ht="15.75" customHeight="1">
      <c r="A293" s="26"/>
      <c r="B293" s="26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</row>
    <row r="294" spans="1:75" ht="15.75" customHeight="1">
      <c r="A294" s="26"/>
      <c r="B294" s="26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</row>
    <row r="295" spans="1:75" ht="15.75" customHeight="1">
      <c r="A295" s="26"/>
      <c r="B295" s="26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</row>
    <row r="296" spans="1:75" ht="15.75" customHeight="1">
      <c r="A296" s="26"/>
      <c r="B296" s="26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</row>
    <row r="297" spans="1:75" ht="15.75" customHeight="1">
      <c r="A297" s="26"/>
      <c r="B297" s="26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</row>
    <row r="298" spans="1:75" ht="15.75" customHeight="1">
      <c r="A298" s="26"/>
      <c r="B298" s="26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</row>
    <row r="299" spans="1:75" ht="15.75" customHeight="1">
      <c r="A299" s="26"/>
      <c r="B299" s="26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</row>
    <row r="300" spans="1:75" ht="15.75" customHeight="1">
      <c r="A300" s="26"/>
      <c r="B300" s="26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</row>
    <row r="301" spans="1:75" ht="15.75" customHeight="1">
      <c r="A301" s="26"/>
      <c r="B301" s="26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</row>
    <row r="302" spans="1:75" ht="15.75" customHeight="1">
      <c r="A302" s="26"/>
      <c r="B302" s="26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</row>
    <row r="303" spans="1:75" ht="15.75" customHeight="1">
      <c r="A303" s="26"/>
      <c r="B303" s="26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</row>
    <row r="304" spans="1:75" ht="15.75" customHeight="1">
      <c r="A304" s="26"/>
      <c r="B304" s="26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</row>
    <row r="305" spans="1:75" ht="15.75" customHeight="1">
      <c r="A305" s="26"/>
      <c r="B305" s="26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</row>
    <row r="306" spans="1:75" ht="15.75" customHeight="1">
      <c r="A306" s="26"/>
      <c r="B306" s="26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</row>
    <row r="307" spans="1:75" ht="15.75" customHeight="1">
      <c r="A307" s="26"/>
      <c r="B307" s="26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</row>
    <row r="308" spans="1:75" ht="15.75" customHeight="1">
      <c r="A308" s="26"/>
      <c r="B308" s="26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</row>
    <row r="309" spans="1:75" ht="15.75" customHeight="1">
      <c r="A309" s="26"/>
      <c r="B309" s="26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</row>
    <row r="310" spans="1:75" ht="15.75" customHeight="1">
      <c r="A310" s="26"/>
      <c r="B310" s="26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</row>
    <row r="311" spans="1:75" ht="15.75" customHeight="1">
      <c r="A311" s="26"/>
      <c r="B311" s="26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</row>
    <row r="312" spans="1:75" ht="15.75" customHeight="1">
      <c r="A312" s="26"/>
      <c r="B312" s="26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</row>
    <row r="313" spans="1:75" ht="15.75" customHeight="1">
      <c r="A313" s="26"/>
      <c r="B313" s="26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</row>
    <row r="314" spans="1:75" ht="15.75" customHeight="1">
      <c r="A314" s="26"/>
      <c r="B314" s="26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</row>
    <row r="315" spans="1:75" ht="15.75" customHeight="1">
      <c r="A315" s="26"/>
      <c r="B315" s="26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</row>
    <row r="316" spans="1:75" ht="15.75" customHeight="1">
      <c r="A316" s="26"/>
      <c r="B316" s="26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</row>
    <row r="317" spans="1:75" ht="15.75" customHeight="1">
      <c r="A317" s="26"/>
      <c r="B317" s="26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</row>
    <row r="318" spans="1:75" ht="15.75" customHeight="1">
      <c r="A318" s="26"/>
      <c r="B318" s="26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</row>
    <row r="319" spans="1:75" ht="15.75" customHeight="1">
      <c r="A319" s="26"/>
      <c r="B319" s="26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</row>
    <row r="320" spans="1:75" ht="15.75" customHeight="1">
      <c r="A320" s="26"/>
      <c r="B320" s="26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</row>
    <row r="321" spans="1:75" ht="15.75" customHeight="1">
      <c r="A321" s="26"/>
      <c r="B321" s="26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</row>
    <row r="322" spans="1:75" ht="15.75" customHeight="1">
      <c r="A322" s="26"/>
      <c r="B322" s="26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</row>
    <row r="323" spans="1:75" ht="15.75" customHeight="1">
      <c r="A323" s="26"/>
      <c r="B323" s="26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</row>
    <row r="324" spans="1:75" ht="15.75" customHeight="1">
      <c r="A324" s="26"/>
      <c r="B324" s="26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</row>
    <row r="325" spans="1:75" ht="15.75" customHeight="1">
      <c r="A325" s="26"/>
      <c r="B325" s="26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</row>
    <row r="326" spans="1:75" ht="15.75" customHeight="1">
      <c r="A326" s="26"/>
      <c r="B326" s="26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</row>
    <row r="327" spans="1:75" ht="15.75" customHeight="1">
      <c r="A327" s="26"/>
      <c r="B327" s="26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</row>
    <row r="328" spans="1:75" ht="15.75" customHeight="1">
      <c r="A328" s="26"/>
      <c r="B328" s="26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</row>
    <row r="329" spans="1:75" ht="15.75" customHeight="1">
      <c r="A329" s="26"/>
      <c r="B329" s="26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</row>
    <row r="330" spans="1:75" ht="15.75" customHeight="1"/>
    <row r="331" spans="1:75" ht="15.75" customHeight="1"/>
    <row r="332" spans="1:75" ht="15.75" customHeight="1"/>
    <row r="333" spans="1:75" ht="15.75" customHeight="1"/>
    <row r="334" spans="1:75" ht="15.75" customHeight="1"/>
    <row r="335" spans="1:75" ht="15.75" customHeight="1"/>
    <row r="336" spans="1:7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9"/>
  <sheetViews>
    <sheetView workbookViewId="0"/>
  </sheetViews>
  <sheetFormatPr defaultColWidth="14.42578125" defaultRowHeight="15" customHeight="1" outlineLevelRow="1"/>
  <cols>
    <col min="1" max="1" width="46.42578125" customWidth="1"/>
  </cols>
  <sheetData>
    <row r="1" spans="1:9">
      <c r="A1" s="29" t="s">
        <v>187</v>
      </c>
    </row>
    <row r="2" spans="1:9">
      <c r="A2" s="11" t="s">
        <v>188</v>
      </c>
      <c r="B2" s="11"/>
      <c r="C2" s="11"/>
      <c r="D2" s="11"/>
      <c r="E2" s="11"/>
      <c r="F2" s="11"/>
      <c r="G2" s="11"/>
    </row>
    <row r="3" spans="1:9">
      <c r="A3" s="24"/>
      <c r="B3" s="24"/>
      <c r="C3" s="24"/>
      <c r="D3" s="24"/>
      <c r="E3" s="24"/>
      <c r="F3" s="24"/>
    </row>
    <row r="4" spans="1:9">
      <c r="A4" s="24"/>
      <c r="C4" s="106" t="s">
        <v>189</v>
      </c>
      <c r="D4" s="106" t="s">
        <v>139</v>
      </c>
      <c r="E4" s="106" t="s">
        <v>140</v>
      </c>
      <c r="F4" s="106" t="s">
        <v>141</v>
      </c>
      <c r="G4" s="106" t="s">
        <v>142</v>
      </c>
    </row>
    <row r="5" spans="1:9" collapsed="1">
      <c r="A5" s="11" t="s">
        <v>190</v>
      </c>
      <c r="B5" s="11"/>
      <c r="C5" s="65">
        <f>'5.Projeção Financeira'!BR62</f>
        <v>2055125.0670753377</v>
      </c>
      <c r="D5" s="65">
        <f>'5.Projeção Financeira'!BS62</f>
        <v>8680133.9065286331</v>
      </c>
      <c r="E5" s="65">
        <f>'5.Projeção Financeira'!BT62</f>
        <v>31483716.95364261</v>
      </c>
      <c r="F5" s="65">
        <f>'5.Projeção Financeira'!BU62</f>
        <v>103051129.07961904</v>
      </c>
      <c r="G5" s="65">
        <f>'5.Projeção Financeira'!BV62</f>
        <v>327660326.14427006</v>
      </c>
    </row>
    <row r="6" spans="1:9" hidden="1" outlineLevel="1">
      <c r="A6" s="32" t="s">
        <v>191</v>
      </c>
      <c r="C6" s="41">
        <f>IF('1.Premissas Receitas'!B8=1,0.18,IF('1.Premissas Receitas'!B8=2,0.05,IF('1.Premissas Receitas'!B8=1,0.1,0.1)))*C5</f>
        <v>102756.25335376689</v>
      </c>
      <c r="D6" s="41">
        <f>IF('1.Premissas Receitas'!C8=1,0.18,IF('1.Premissas Receitas'!C8=2,0.05,IF('1.Premissas Receitas'!C8=1,0.1,0.1)))*D5</f>
        <v>868013.39065286331</v>
      </c>
      <c r="E6" s="41">
        <f>IF('1.Premissas Receitas'!D8=1,0.18,IF('1.Premissas Receitas'!D8=2,0.05,IF('1.Premissas Receitas'!D8=1,0.1,0.1)))*E5</f>
        <v>3148371.695364261</v>
      </c>
      <c r="F6" s="41">
        <f>IF('1.Premissas Receitas'!E8=1,0.18,IF('1.Premissas Receitas'!E8=2,0.05,IF('1.Premissas Receitas'!E8=1,0.1,0.1)))*F5</f>
        <v>10305112.907961905</v>
      </c>
      <c r="G6" s="41">
        <f>IF('1.Premissas Receitas'!F8=1,0.18,IF('1.Premissas Receitas'!F8=2,0.05,IF('1.Premissas Receitas'!F8=1,0.1,0.1)))*G5</f>
        <v>32766032.614427008</v>
      </c>
    </row>
    <row r="7" spans="1:9" hidden="1" outlineLevel="1">
      <c r="A7" s="11" t="s">
        <v>192</v>
      </c>
      <c r="B7" s="11"/>
      <c r="C7" s="65">
        <f t="shared" ref="C7:G7" si="0">C5-C6</f>
        <v>1952368.8137215709</v>
      </c>
      <c r="D7" s="65">
        <f t="shared" si="0"/>
        <v>7812120.5158757698</v>
      </c>
      <c r="E7" s="65">
        <f t="shared" si="0"/>
        <v>28335345.258278348</v>
      </c>
      <c r="F7" s="65">
        <f t="shared" si="0"/>
        <v>92746016.17165713</v>
      </c>
      <c r="G7" s="65">
        <f t="shared" si="0"/>
        <v>294894293.52984303</v>
      </c>
    </row>
    <row r="8" spans="1:9" hidden="1" outlineLevel="1">
      <c r="A8" s="32" t="s">
        <v>193</v>
      </c>
      <c r="C8" s="41">
        <f>'5.Projeção Financeira'!BR101</f>
        <v>348235.0165851214</v>
      </c>
      <c r="D8" s="41">
        <f>'5.Projeção Financeira'!BS101</f>
        <v>1089157.1929120093</v>
      </c>
      <c r="E8" s="41">
        <f>'5.Projeção Financeira'!BT101</f>
        <v>3748928.8092753855</v>
      </c>
      <c r="F8" s="41">
        <f>'5.Projeção Financeira'!BU101</f>
        <v>11765744.557336736</v>
      </c>
      <c r="G8" s="41">
        <f>'5.Projeção Financeira'!BV101</f>
        <v>36925946.59199629</v>
      </c>
    </row>
    <row r="9" spans="1:9" hidden="1" outlineLevel="1">
      <c r="A9" s="32" t="s">
        <v>194</v>
      </c>
      <c r="C9" s="41">
        <f>'5.Projeção Financeira'!BR120</f>
        <v>830400</v>
      </c>
      <c r="D9" s="41">
        <f>'5.Projeção Financeira'!BS120</f>
        <v>837320</v>
      </c>
      <c r="E9" s="41">
        <f>'5.Projeção Financeira'!BT120</f>
        <v>954960</v>
      </c>
      <c r="F9" s="41">
        <f>'5.Projeção Financeira'!BU120</f>
        <v>1013088</v>
      </c>
      <c r="G9" s="41">
        <f>'5.Projeção Financeira'!BV120</f>
        <v>1069140</v>
      </c>
    </row>
    <row r="10" spans="1:9" hidden="1" outlineLevel="1">
      <c r="A10" s="32" t="s">
        <v>194</v>
      </c>
      <c r="C10" s="41">
        <f>'5.Projeção Financeira'!BR126</f>
        <v>60000</v>
      </c>
      <c r="D10" s="41">
        <f>'5.Projeção Financeira'!BS126</f>
        <v>60500</v>
      </c>
      <c r="E10" s="41">
        <f>'5.Projeção Financeira'!BT126</f>
        <v>61000</v>
      </c>
      <c r="F10" s="41">
        <f>'5.Projeção Financeira'!BU126</f>
        <v>61500</v>
      </c>
      <c r="G10" s="41">
        <f>'5.Projeção Financeira'!BV126</f>
        <v>62000</v>
      </c>
      <c r="I10" s="18"/>
    </row>
    <row r="11" spans="1:9" hidden="1" outlineLevel="1">
      <c r="A11" s="32" t="s">
        <v>195</v>
      </c>
      <c r="C11" s="41">
        <f t="shared" ref="C11:G11" si="1">C7-C9-C8-C10</f>
        <v>713733.79713644949</v>
      </c>
      <c r="D11" s="41">
        <f t="shared" si="1"/>
        <v>5825143.3229637602</v>
      </c>
      <c r="E11" s="41">
        <f t="shared" si="1"/>
        <v>23570456.449002963</v>
      </c>
      <c r="F11" s="41">
        <f t="shared" si="1"/>
        <v>79905683.614320397</v>
      </c>
      <c r="G11" s="41">
        <f t="shared" si="1"/>
        <v>256837206.93784675</v>
      </c>
    </row>
    <row r="12" spans="1:9" hidden="1" outlineLevel="1">
      <c r="A12" s="32" t="s">
        <v>196</v>
      </c>
      <c r="C12" s="41">
        <f t="shared" ref="C12:G12" si="2">IF(C11&gt;0,C11*0.25,0)</f>
        <v>178433.44928411237</v>
      </c>
      <c r="D12" s="41">
        <f t="shared" si="2"/>
        <v>1456285.8307409401</v>
      </c>
      <c r="E12" s="41">
        <f t="shared" si="2"/>
        <v>5892614.1122507406</v>
      </c>
      <c r="F12" s="41">
        <f t="shared" si="2"/>
        <v>19976420.903580099</v>
      </c>
      <c r="G12" s="41">
        <f t="shared" si="2"/>
        <v>64209301.734461688</v>
      </c>
    </row>
    <row r="13" spans="1:9">
      <c r="A13" s="11" t="s">
        <v>197</v>
      </c>
      <c r="B13" s="11"/>
      <c r="C13" s="65">
        <f t="shared" ref="C13:G13" si="3">C11-C12</f>
        <v>535300.34785233717</v>
      </c>
      <c r="D13" s="65">
        <f t="shared" si="3"/>
        <v>4368857.4922228204</v>
      </c>
      <c r="E13" s="65">
        <f t="shared" si="3"/>
        <v>17677842.336752221</v>
      </c>
      <c r="F13" s="65">
        <f t="shared" si="3"/>
        <v>59929262.710740298</v>
      </c>
      <c r="G13" s="65">
        <f t="shared" si="3"/>
        <v>192627905.20338506</v>
      </c>
    </row>
    <row r="14" spans="1:9">
      <c r="A14" s="24"/>
      <c r="C14" s="24"/>
      <c r="D14" s="24"/>
      <c r="E14" s="24"/>
      <c r="F14" s="24"/>
      <c r="G14" s="24"/>
    </row>
    <row r="15" spans="1:9">
      <c r="A15" s="24"/>
      <c r="C15" s="24"/>
      <c r="D15" s="24"/>
      <c r="E15" s="24"/>
      <c r="F15" s="24"/>
      <c r="G15" s="24"/>
    </row>
    <row r="16" spans="1:9">
      <c r="A16" s="11" t="s">
        <v>198</v>
      </c>
      <c r="B16" s="11"/>
      <c r="C16" s="11"/>
      <c r="D16" s="11"/>
      <c r="E16" s="11"/>
      <c r="F16" s="11"/>
      <c r="G16" s="11"/>
    </row>
    <row r="17" spans="1:26">
      <c r="A17" s="24"/>
      <c r="C17" s="106" t="s">
        <v>189</v>
      </c>
      <c r="D17" s="106" t="s">
        <v>139</v>
      </c>
      <c r="E17" s="106" t="s">
        <v>140</v>
      </c>
      <c r="F17" s="106" t="s">
        <v>141</v>
      </c>
      <c r="G17" s="106" t="s">
        <v>142</v>
      </c>
    </row>
    <row r="18" spans="1:26">
      <c r="A18" s="11" t="s">
        <v>199</v>
      </c>
      <c r="B18" s="11"/>
      <c r="C18" s="65">
        <f t="shared" ref="C18:G18" si="4">C5</f>
        <v>2055125.0670753377</v>
      </c>
      <c r="D18" s="65">
        <f t="shared" si="4"/>
        <v>8680133.9065286331</v>
      </c>
      <c r="E18" s="65">
        <f t="shared" si="4"/>
        <v>31483716.95364261</v>
      </c>
      <c r="F18" s="65">
        <f t="shared" si="4"/>
        <v>103051129.07961904</v>
      </c>
      <c r="G18" s="65">
        <f t="shared" si="4"/>
        <v>327660326.14427006</v>
      </c>
    </row>
    <row r="19" spans="1:26">
      <c r="A19" s="32" t="s">
        <v>200</v>
      </c>
      <c r="C19" s="41">
        <f t="shared" ref="C19:G19" si="5">C6+C9+C12+C8</f>
        <v>1459824.7192230006</v>
      </c>
      <c r="D19" s="41">
        <f t="shared" si="5"/>
        <v>4250776.4143058127</v>
      </c>
      <c r="E19" s="41">
        <f t="shared" si="5"/>
        <v>13744874.616890386</v>
      </c>
      <c r="F19" s="41">
        <f t="shared" si="5"/>
        <v>43060366.368878737</v>
      </c>
      <c r="G19" s="41">
        <f t="shared" si="5"/>
        <v>134970420.94088498</v>
      </c>
    </row>
    <row r="20" spans="1:26">
      <c r="A20" s="32" t="s">
        <v>201</v>
      </c>
      <c r="C20" s="66"/>
      <c r="D20" s="66"/>
      <c r="E20" s="66"/>
      <c r="F20" s="66"/>
      <c r="G20" s="66"/>
    </row>
    <row r="21" spans="1:26">
      <c r="A21" s="11" t="s">
        <v>202</v>
      </c>
      <c r="B21" s="11"/>
      <c r="C21" s="65">
        <f t="shared" ref="C21:G21" si="6">C18-C19+C20</f>
        <v>595300.34785233717</v>
      </c>
      <c r="D21" s="65">
        <f t="shared" si="6"/>
        <v>4429357.4922228204</v>
      </c>
      <c r="E21" s="65">
        <f t="shared" si="6"/>
        <v>17738842.336752225</v>
      </c>
      <c r="F21" s="65">
        <f t="shared" si="6"/>
        <v>59990762.710740298</v>
      </c>
      <c r="G21" s="65">
        <f t="shared" si="6"/>
        <v>192689905.20338508</v>
      </c>
    </row>
    <row r="22" spans="1:26">
      <c r="A22" s="24"/>
      <c r="C22" s="24"/>
      <c r="D22" s="24"/>
      <c r="E22" s="24"/>
      <c r="F22" s="24"/>
      <c r="G22" s="24"/>
    </row>
    <row r="23" spans="1:26">
      <c r="A23" s="24"/>
      <c r="C23" s="24"/>
      <c r="D23" s="24"/>
      <c r="E23" s="24"/>
      <c r="F23" s="24"/>
      <c r="G23" s="24"/>
    </row>
    <row r="24" spans="1:26">
      <c r="A24" s="24"/>
      <c r="C24" s="24"/>
      <c r="D24" s="24"/>
      <c r="E24" s="24"/>
      <c r="F24" s="24"/>
      <c r="G24" s="24"/>
    </row>
    <row r="25" spans="1:26">
      <c r="A25" s="11" t="s">
        <v>203</v>
      </c>
      <c r="B25" s="11"/>
      <c r="C25" s="11"/>
      <c r="D25" s="67">
        <f>IRR(B29:G29)</f>
        <v>7.1511006292470007</v>
      </c>
      <c r="E25" s="11" t="s">
        <v>204</v>
      </c>
      <c r="F25" s="11"/>
      <c r="G25" s="11"/>
    </row>
    <row r="27" spans="1:26">
      <c r="A27" s="11" t="s">
        <v>205</v>
      </c>
      <c r="B27" s="11"/>
      <c r="C27" s="11"/>
      <c r="D27" s="11"/>
      <c r="E27" s="11"/>
      <c r="F27" s="11"/>
      <c r="G27" s="11"/>
    </row>
    <row r="28" spans="1:26">
      <c r="A28" s="32" t="s">
        <v>206</v>
      </c>
      <c r="B28" s="106" t="s">
        <v>207</v>
      </c>
      <c r="C28" s="106" t="s">
        <v>189</v>
      </c>
      <c r="D28" s="106" t="s">
        <v>139</v>
      </c>
      <c r="E28" s="106" t="s">
        <v>140</v>
      </c>
      <c r="F28" s="106" t="s">
        <v>141</v>
      </c>
      <c r="G28" s="106" t="s">
        <v>142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32" t="s">
        <v>202</v>
      </c>
      <c r="B29" s="41">
        <f>-'4.Premissas de Investimento'!B1</f>
        <v>-183000</v>
      </c>
      <c r="C29" s="41">
        <f t="shared" ref="C29:G29" si="7">C13+C20</f>
        <v>535300.34785233717</v>
      </c>
      <c r="D29" s="41">
        <f t="shared" si="7"/>
        <v>4368857.4922228204</v>
      </c>
      <c r="E29" s="41">
        <f t="shared" si="7"/>
        <v>17677842.336752221</v>
      </c>
      <c r="F29" s="41">
        <f t="shared" si="7"/>
        <v>59929262.710740298</v>
      </c>
      <c r="G29" s="68">
        <f t="shared" si="7"/>
        <v>192627905.20338506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7540696251434493374B8024DFD34A" ma:contentTypeVersion="7" ma:contentTypeDescription="Crie um novo documento." ma:contentTypeScope="" ma:versionID="b1ad319d17c9657ba7103ad53bbdfddc">
  <xsd:schema xmlns:xsd="http://www.w3.org/2001/XMLSchema" xmlns:xs="http://www.w3.org/2001/XMLSchema" xmlns:p="http://schemas.microsoft.com/office/2006/metadata/properties" xmlns:ns2="83181865-3ba3-4eea-9a0d-4dd8d8f7ade0" targetNamespace="http://schemas.microsoft.com/office/2006/metadata/properties" ma:root="true" ma:fieldsID="e7a0d97bb92bd9f7e21e98d172d0af72" ns2:_="">
    <xsd:import namespace="83181865-3ba3-4eea-9a0d-4dd8d8f7a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81865-3ba3-4eea-9a0d-4dd8d8f7ad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88DBAF-50CE-4854-B5B3-F30FC457CAC6}"/>
</file>

<file path=customXml/itemProps2.xml><?xml version="1.0" encoding="utf-8"?>
<ds:datastoreItem xmlns:ds="http://schemas.openxmlformats.org/officeDocument/2006/customXml" ds:itemID="{903893B6-B425-40D7-943D-53500D8082EA}"/>
</file>

<file path=customXml/itemProps3.xml><?xml version="1.0" encoding="utf-8"?>
<ds:datastoreItem xmlns:ds="http://schemas.openxmlformats.org/officeDocument/2006/customXml" ds:itemID="{5AF6DF26-5454-4A0A-ADD0-38E26EA8E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Priscila Scarfone</cp:lastModifiedBy>
  <cp:revision/>
  <dcterms:created xsi:type="dcterms:W3CDTF">2025-07-11T17:17:47Z</dcterms:created>
  <dcterms:modified xsi:type="dcterms:W3CDTF">2025-07-11T17:17:47Z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0x010100767540696251434493374B8024DFD34A</vt:lpwstr>
  </property>
</Properties>
</file>